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C:\www\diagnosis_git\EXCEL_setting\"/>
    </mc:Choice>
  </mc:AlternateContent>
  <bookViews>
    <workbookView xWindow="585" yWindow="-105" windowWidth="13290" windowHeight="8235" tabRatio="598" firstSheet="2" activeTab="9"/>
  </bookViews>
  <sheets>
    <sheet name="考え方" sheetId="42" state="hidden" r:id="rId1"/>
    <sheet name="readme" sheetId="57" r:id="rId2"/>
    <sheet name="Field" sheetId="12" r:id="rId3"/>
    <sheet name="クラス" sheetId="46" state="hidden" r:id="rId4"/>
    <sheet name="消費量クラス" sheetId="38" state="hidden" r:id="rId5"/>
    <sheet name="Items" sheetId="56" r:id="rId6"/>
    <sheet name="Measures" sheetId="3" r:id="rId7"/>
    <sheet name="Input" sheetId="48" r:id="rId8"/>
    <sheet name="Sheet1" sheetId="54" state="hidden" r:id="rId9"/>
    <sheet name="Language" sheetId="53" r:id="rId10"/>
    <sheet name="area" sheetId="55" r:id="rId11"/>
    <sheet name="matrix-Measure" sheetId="52" r:id="rId12"/>
    <sheet name="matrix-Input" sheetId="50" r:id="rId13"/>
    <sheet name="consMap" sheetId="39" r:id="rId14"/>
    <sheet name="eqCode機器のサイズ" sheetId="43" state="hidden" r:id="rId15"/>
    <sheet name="D6function" sheetId="51" r:id="rId16"/>
    <sheet name="pics" sheetId="22" r:id="rId17"/>
    <sheet name="electricity" sheetId="35" r:id="rId18"/>
    <sheet name="prefecture" sheetId="34" r:id="rId19"/>
    <sheet name="うちエコ入力値" sheetId="8" state="hidden" r:id="rId20"/>
    <sheet name="うちエコ関数タイミング" sheetId="21" state="hidden" r:id="rId21"/>
    <sheet name="うちエコ関数返り値" sheetId="19" state="hidden" r:id="rId22"/>
    <sheet name="部屋名" sheetId="4" state="hidden" r:id="rId23"/>
    <sheet name="クラス関連" sheetId="26" state="hidden" r:id="rId24"/>
    <sheet name="互換性レポート" sheetId="49" state="hidden" r:id="rId25"/>
  </sheets>
  <definedNames>
    <definedName name="_xlnm._FilterDatabase" localSheetId="7" hidden="1">Input!$A$3:$CI$3</definedName>
    <definedName name="_ftn1" localSheetId="7">Input!#REF!</definedName>
    <definedName name="_ftn1" localSheetId="19">うちエコ入力値!$C$304</definedName>
    <definedName name="_ftnref1" localSheetId="7">Input!#REF!</definedName>
    <definedName name="_ftnref1" localSheetId="19">うちエコ入力値!$C$294</definedName>
    <definedName name="_xlnm.Print_Titles" localSheetId="7">Input!#REF!</definedName>
    <definedName name="_xlnm.Print_Titles" localSheetId="19">うちエコ入力値!$6:$7</definedName>
  </definedNames>
  <calcPr calcId="152511"/>
</workbook>
</file>

<file path=xl/calcChain.xml><?xml version="1.0" encoding="utf-8"?>
<calcChain xmlns="http://schemas.openxmlformats.org/spreadsheetml/2006/main">
  <c r="A324" i="53" l="1"/>
  <c r="A323" i="53"/>
  <c r="A322" i="53"/>
  <c r="A321" i="53"/>
  <c r="A320" i="53"/>
  <c r="A319" i="53"/>
  <c r="A315" i="53"/>
  <c r="A314" i="53"/>
  <c r="A313" i="53"/>
  <c r="A312" i="53"/>
  <c r="A311" i="53"/>
  <c r="A310" i="53"/>
  <c r="A309" i="53"/>
  <c r="A308" i="53"/>
  <c r="A307" i="53"/>
  <c r="A306" i="53"/>
  <c r="A305" i="53"/>
  <c r="A304" i="53"/>
  <c r="A303" i="53"/>
  <c r="A302" i="53"/>
  <c r="A301" i="53"/>
  <c r="A300" i="53"/>
  <c r="A299" i="53"/>
  <c r="A298" i="53"/>
  <c r="A297" i="53"/>
  <c r="A296" i="53"/>
  <c r="A295" i="53"/>
  <c r="A294" i="53"/>
  <c r="A293" i="53"/>
  <c r="H327" i="53"/>
  <c r="G327" i="53"/>
  <c r="H326" i="53"/>
  <c r="G326" i="53"/>
  <c r="H325" i="53"/>
  <c r="G325" i="53"/>
  <c r="H324" i="53"/>
  <c r="G324" i="53" s="1"/>
  <c r="H323" i="53"/>
  <c r="G323" i="53" s="1"/>
  <c r="H322" i="53"/>
  <c r="G322" i="53" s="1"/>
  <c r="H321" i="53"/>
  <c r="G321" i="53" s="1"/>
  <c r="H320" i="53"/>
  <c r="G320" i="53" s="1"/>
  <c r="H319" i="53"/>
  <c r="G319" i="53" s="1"/>
  <c r="H318" i="53"/>
  <c r="A318" i="53" s="1"/>
  <c r="H317" i="53"/>
  <c r="A317" i="53" s="1"/>
  <c r="H316" i="53"/>
  <c r="G316" i="53" s="1"/>
  <c r="H315" i="53"/>
  <c r="G315" i="53"/>
  <c r="H314" i="53"/>
  <c r="G314" i="53"/>
  <c r="H313" i="53"/>
  <c r="G313" i="53"/>
  <c r="H312" i="53"/>
  <c r="G312" i="53"/>
  <c r="H311" i="53"/>
  <c r="G311" i="53"/>
  <c r="H310" i="53"/>
  <c r="G310" i="53"/>
  <c r="H309" i="53"/>
  <c r="G309" i="53"/>
  <c r="H308" i="53"/>
  <c r="G308" i="53"/>
  <c r="H307" i="53"/>
  <c r="G307" i="53"/>
  <c r="H306" i="53"/>
  <c r="G306" i="53"/>
  <c r="H305" i="53"/>
  <c r="G305" i="53"/>
  <c r="H304" i="53"/>
  <c r="G304" i="53"/>
  <c r="H303" i="53"/>
  <c r="G303" i="53"/>
  <c r="H302" i="53"/>
  <c r="G302" i="53"/>
  <c r="H301" i="53"/>
  <c r="G301" i="53"/>
  <c r="H300" i="53"/>
  <c r="G300" i="53"/>
  <c r="H299" i="53"/>
  <c r="G299" i="53"/>
  <c r="H298" i="53"/>
  <c r="G298" i="53"/>
  <c r="H297" i="53"/>
  <c r="G297" i="53"/>
  <c r="H296" i="53"/>
  <c r="G296" i="53"/>
  <c r="H295" i="53"/>
  <c r="G295" i="53"/>
  <c r="H294" i="53"/>
  <c r="G294" i="53"/>
  <c r="H293" i="53"/>
  <c r="G293" i="53"/>
  <c r="H292" i="53"/>
  <c r="G292" i="53"/>
  <c r="H291" i="53"/>
  <c r="G291" i="53"/>
  <c r="H290" i="53"/>
  <c r="G290" i="53"/>
  <c r="H289" i="53"/>
  <c r="G289" i="53"/>
  <c r="H288" i="53"/>
  <c r="G288" i="53"/>
  <c r="H287" i="53"/>
  <c r="G287" i="53"/>
  <c r="H286" i="53"/>
  <c r="G286" i="53"/>
  <c r="H285" i="53"/>
  <c r="G285" i="53"/>
  <c r="H284" i="53"/>
  <c r="G284" i="53"/>
  <c r="H283" i="53"/>
  <c r="G283" i="53"/>
  <c r="H282" i="53"/>
  <c r="G282" i="53"/>
  <c r="H281" i="53"/>
  <c r="G281" i="53"/>
  <c r="H280" i="53"/>
  <c r="G280" i="53"/>
  <c r="H279" i="53"/>
  <c r="G279" i="53"/>
  <c r="H278" i="53"/>
  <c r="G278" i="53"/>
  <c r="H277" i="53"/>
  <c r="G277" i="53"/>
  <c r="H276" i="53"/>
  <c r="G276" i="53"/>
  <c r="H275" i="53"/>
  <c r="G275" i="53"/>
  <c r="H274" i="53"/>
  <c r="G274" i="53"/>
  <c r="H273" i="53"/>
  <c r="G273" i="53"/>
  <c r="H272" i="53"/>
  <c r="G272" i="53"/>
  <c r="H271" i="53"/>
  <c r="G271" i="53"/>
  <c r="H270" i="53"/>
  <c r="G270" i="53"/>
  <c r="H269" i="53"/>
  <c r="G269" i="53"/>
  <c r="H268" i="53"/>
  <c r="G268" i="53"/>
  <c r="H267" i="53"/>
  <c r="G267" i="53"/>
  <c r="H266" i="53"/>
  <c r="G266" i="53"/>
  <c r="H265" i="53"/>
  <c r="G265" i="53"/>
  <c r="H264" i="53"/>
  <c r="G264" i="53"/>
  <c r="H263" i="53"/>
  <c r="G263" i="53"/>
  <c r="H262" i="53"/>
  <c r="G262" i="53"/>
  <c r="H261" i="53"/>
  <c r="G261" i="53"/>
  <c r="H260" i="53"/>
  <c r="G260" i="53"/>
  <c r="H259" i="53"/>
  <c r="G259" i="53"/>
  <c r="H258" i="53"/>
  <c r="G258" i="53"/>
  <c r="H257" i="53"/>
  <c r="G257" i="53"/>
  <c r="H256" i="53"/>
  <c r="G256" i="53"/>
  <c r="H255" i="53"/>
  <c r="G255" i="53"/>
  <c r="H254" i="53"/>
  <c r="G254" i="53"/>
  <c r="H253" i="53"/>
  <c r="G253" i="53"/>
  <c r="H252" i="53"/>
  <c r="G252" i="53"/>
  <c r="H251" i="53"/>
  <c r="G251" i="53"/>
  <c r="H250" i="53"/>
  <c r="G250" i="53"/>
  <c r="H249" i="53"/>
  <c r="G249" i="53"/>
  <c r="H248" i="53"/>
  <c r="G248" i="53"/>
  <c r="H247" i="53"/>
  <c r="G247" i="53"/>
  <c r="H246" i="53"/>
  <c r="G246" i="53"/>
  <c r="H245" i="53"/>
  <c r="G245" i="53"/>
  <c r="H244" i="53"/>
  <c r="G244" i="53"/>
  <c r="H243" i="53"/>
  <c r="G243" i="53"/>
  <c r="H242" i="53"/>
  <c r="G242" i="53"/>
  <c r="H241" i="53"/>
  <c r="G241" i="53"/>
  <c r="H240" i="53"/>
  <c r="G240" i="53"/>
  <c r="H239" i="53"/>
  <c r="G239" i="53"/>
  <c r="H238" i="53"/>
  <c r="G238" i="53"/>
  <c r="H237" i="53"/>
  <c r="G237" i="53"/>
  <c r="H236" i="53"/>
  <c r="G236" i="53"/>
  <c r="H235" i="53"/>
  <c r="G235" i="53"/>
  <c r="H234" i="53"/>
  <c r="G234" i="53"/>
  <c r="H233" i="53"/>
  <c r="G233" i="53"/>
  <c r="H232" i="53"/>
  <c r="G232" i="53"/>
  <c r="H231" i="53"/>
  <c r="G231" i="53"/>
  <c r="H230" i="53"/>
  <c r="G230" i="53"/>
  <c r="H229" i="53"/>
  <c r="G229" i="53"/>
  <c r="H228" i="53"/>
  <c r="G228" i="53"/>
  <c r="H227" i="53"/>
  <c r="G227" i="53"/>
  <c r="H226" i="53"/>
  <c r="G226" i="53"/>
  <c r="H225" i="53"/>
  <c r="G225" i="53"/>
  <c r="H224" i="53"/>
  <c r="G224" i="53"/>
  <c r="H223" i="53"/>
  <c r="G223" i="53"/>
  <c r="H222" i="53"/>
  <c r="G222" i="53"/>
  <c r="H221" i="53"/>
  <c r="G221" i="53"/>
  <c r="H220" i="53"/>
  <c r="G220" i="53"/>
  <c r="H219" i="53"/>
  <c r="G219" i="53"/>
  <c r="H218" i="53"/>
  <c r="G218" i="53"/>
  <c r="H217" i="53"/>
  <c r="G217" i="53"/>
  <c r="H216" i="53"/>
  <c r="G216" i="53"/>
  <c r="H215" i="53"/>
  <c r="G215" i="53"/>
  <c r="H214" i="53"/>
  <c r="G214" i="53"/>
  <c r="H213" i="53"/>
  <c r="G213" i="53"/>
  <c r="H212" i="53"/>
  <c r="G212" i="53"/>
  <c r="H211" i="53"/>
  <c r="G211" i="53"/>
  <c r="H210" i="53"/>
  <c r="G210" i="53"/>
  <c r="H209" i="53"/>
  <c r="G209" i="53"/>
  <c r="H208" i="53"/>
  <c r="G208" i="53"/>
  <c r="H207" i="53"/>
  <c r="G207" i="53"/>
  <c r="H206" i="53"/>
  <c r="G206" i="53"/>
  <c r="H205" i="53"/>
  <c r="G205" i="53"/>
  <c r="H204" i="53"/>
  <c r="G204" i="53"/>
  <c r="H203" i="53"/>
  <c r="G203" i="53"/>
  <c r="H202" i="53"/>
  <c r="G202" i="53"/>
  <c r="H201" i="53"/>
  <c r="G201" i="53"/>
  <c r="H200" i="53"/>
  <c r="G200" i="53"/>
  <c r="H199" i="53"/>
  <c r="G199" i="53"/>
  <c r="H198" i="53"/>
  <c r="G198" i="53"/>
  <c r="H197" i="53"/>
  <c r="G197" i="53"/>
  <c r="H196" i="53"/>
  <c r="G196" i="53"/>
  <c r="H195" i="53"/>
  <c r="G195" i="53"/>
  <c r="H194" i="53"/>
  <c r="G194" i="53"/>
  <c r="H193" i="53"/>
  <c r="G193" i="53"/>
  <c r="H192" i="53"/>
  <c r="G192" i="53"/>
  <c r="H191" i="53"/>
  <c r="G191" i="53"/>
  <c r="H190" i="53"/>
  <c r="G190" i="53"/>
  <c r="H189" i="53"/>
  <c r="G189" i="53"/>
  <c r="H188" i="53"/>
  <c r="G188" i="53"/>
  <c r="H187" i="53"/>
  <c r="G187" i="53"/>
  <c r="H186" i="53"/>
  <c r="G186" i="53"/>
  <c r="H185" i="53"/>
  <c r="G185" i="53"/>
  <c r="H184" i="53"/>
  <c r="G184" i="53"/>
  <c r="H183" i="53"/>
  <c r="G183" i="53"/>
  <c r="H182" i="53"/>
  <c r="G182" i="53"/>
  <c r="H181" i="53"/>
  <c r="G181" i="53"/>
  <c r="H180" i="53"/>
  <c r="G180" i="53"/>
  <c r="H179" i="53"/>
  <c r="G179" i="53"/>
  <c r="H178" i="53"/>
  <c r="G178" i="53"/>
  <c r="H177" i="53"/>
  <c r="G177" i="53"/>
  <c r="H176" i="53"/>
  <c r="G176" i="53"/>
  <c r="H175" i="53"/>
  <c r="G175" i="53"/>
  <c r="H174" i="53"/>
  <c r="G174" i="53"/>
  <c r="H173" i="53"/>
  <c r="G173" i="53"/>
  <c r="H172" i="53"/>
  <c r="G172" i="53"/>
  <c r="H171" i="53"/>
  <c r="G171" i="53"/>
  <c r="H170" i="53"/>
  <c r="G170" i="53"/>
  <c r="H169" i="53"/>
  <c r="G169" i="53"/>
  <c r="H168" i="53"/>
  <c r="G168" i="53"/>
  <c r="H167" i="53"/>
  <c r="G167" i="53"/>
  <c r="H166" i="53"/>
  <c r="G166" i="53"/>
  <c r="H165" i="53"/>
  <c r="G165" i="53"/>
  <c r="H164" i="53"/>
  <c r="G164" i="53"/>
  <c r="H163" i="53"/>
  <c r="G163" i="53"/>
  <c r="H162" i="53"/>
  <c r="G162" i="53"/>
  <c r="H161" i="53"/>
  <c r="G161" i="53"/>
  <c r="H160" i="53"/>
  <c r="G160" i="53"/>
  <c r="H159" i="53"/>
  <c r="G159" i="53"/>
  <c r="H158" i="53"/>
  <c r="G158" i="53"/>
  <c r="H157" i="53"/>
  <c r="G157" i="53"/>
  <c r="H156" i="53"/>
  <c r="G156" i="53"/>
  <c r="H155" i="53"/>
  <c r="G155" i="53"/>
  <c r="H154" i="53"/>
  <c r="G154" i="53"/>
  <c r="H153" i="53"/>
  <c r="G153" i="53"/>
  <c r="H152" i="53"/>
  <c r="G152" i="53"/>
  <c r="H151" i="53"/>
  <c r="G151" i="53"/>
  <c r="H150" i="53"/>
  <c r="G150" i="53"/>
  <c r="H149" i="53"/>
  <c r="G149" i="53"/>
  <c r="H148" i="53"/>
  <c r="G148" i="53"/>
  <c r="H147" i="53"/>
  <c r="G147" i="53"/>
  <c r="H146" i="53"/>
  <c r="G146" i="53"/>
  <c r="H145" i="53"/>
  <c r="G145" i="53"/>
  <c r="H144" i="53"/>
  <c r="G144" i="53"/>
  <c r="H143" i="53"/>
  <c r="G143" i="53"/>
  <c r="H142" i="53"/>
  <c r="G142" i="53"/>
  <c r="H141" i="53"/>
  <c r="G141" i="53"/>
  <c r="H140" i="53"/>
  <c r="G140" i="53"/>
  <c r="H139" i="53"/>
  <c r="G139" i="53"/>
  <c r="H138" i="53"/>
  <c r="G138" i="53"/>
  <c r="H137" i="53"/>
  <c r="G137" i="53"/>
  <c r="H136" i="53"/>
  <c r="G136" i="53"/>
  <c r="H135" i="53"/>
  <c r="G135" i="53"/>
  <c r="H134" i="53"/>
  <c r="G134" i="53"/>
  <c r="H133" i="53"/>
  <c r="G133" i="53"/>
  <c r="H132" i="53"/>
  <c r="G132" i="53"/>
  <c r="H131" i="53"/>
  <c r="G131" i="53"/>
  <c r="H130" i="53"/>
  <c r="G130" i="53"/>
  <c r="H129" i="53"/>
  <c r="G129" i="53"/>
  <c r="H128" i="53"/>
  <c r="G128" i="53"/>
  <c r="H127" i="53"/>
  <c r="G127" i="53"/>
  <c r="H126" i="53"/>
  <c r="G126" i="53"/>
  <c r="H125" i="53"/>
  <c r="G125" i="53"/>
  <c r="H124" i="53"/>
  <c r="G124" i="53"/>
  <c r="H123" i="53"/>
  <c r="G123" i="53"/>
  <c r="H122" i="53"/>
  <c r="G122" i="53"/>
  <c r="H121" i="53"/>
  <c r="G121" i="53"/>
  <c r="H120" i="53"/>
  <c r="G120" i="53"/>
  <c r="H119" i="53"/>
  <c r="G119" i="53"/>
  <c r="H118" i="53"/>
  <c r="G118" i="53"/>
  <c r="H117" i="53"/>
  <c r="G117" i="53"/>
  <c r="H116" i="53"/>
  <c r="G116" i="53"/>
  <c r="H115" i="53"/>
  <c r="G115" i="53"/>
  <c r="H114" i="53"/>
  <c r="G114" i="53"/>
  <c r="H113" i="53"/>
  <c r="G113" i="53"/>
  <c r="H112" i="53"/>
  <c r="G112" i="53"/>
  <c r="H111" i="53"/>
  <c r="G111" i="53"/>
  <c r="H110" i="53"/>
  <c r="G110" i="53"/>
  <c r="H109" i="53"/>
  <c r="G109" i="53"/>
  <c r="H108" i="53"/>
  <c r="G108" i="53"/>
  <c r="H107" i="53"/>
  <c r="G107" i="53"/>
  <c r="H106" i="53"/>
  <c r="G106" i="53"/>
  <c r="H105" i="53"/>
  <c r="G105" i="53"/>
  <c r="H104" i="53"/>
  <c r="G104" i="53"/>
  <c r="H103" i="53"/>
  <c r="G103" i="53"/>
  <c r="H102" i="53"/>
  <c r="G102" i="53"/>
  <c r="H101" i="53"/>
  <c r="G101" i="53"/>
  <c r="H100" i="53"/>
  <c r="G100" i="53"/>
  <c r="H99" i="53"/>
  <c r="G99" i="53"/>
  <c r="H98" i="53"/>
  <c r="G98" i="53"/>
  <c r="H97" i="53"/>
  <c r="G97" i="53"/>
  <c r="H96" i="53"/>
  <c r="G96" i="53"/>
  <c r="H95" i="53"/>
  <c r="G95" i="53"/>
  <c r="H94" i="53"/>
  <c r="G94" i="53"/>
  <c r="H93" i="53"/>
  <c r="G93" i="53"/>
  <c r="H92" i="53"/>
  <c r="G92" i="53"/>
  <c r="H91" i="53"/>
  <c r="G91" i="53"/>
  <c r="H90" i="53"/>
  <c r="G90" i="53"/>
  <c r="H89" i="53"/>
  <c r="G89" i="53"/>
  <c r="H88" i="53"/>
  <c r="G88" i="53"/>
  <c r="H87" i="53"/>
  <c r="G87" i="53"/>
  <c r="H86" i="53"/>
  <c r="G86" i="53"/>
  <c r="H85" i="53"/>
  <c r="G85" i="53"/>
  <c r="H84" i="53"/>
  <c r="G84" i="53"/>
  <c r="H83" i="53"/>
  <c r="G83" i="53"/>
  <c r="H82" i="53"/>
  <c r="G82" i="53"/>
  <c r="H81" i="53"/>
  <c r="G81" i="53"/>
  <c r="H80" i="53"/>
  <c r="G80" i="53"/>
  <c r="H79" i="53"/>
  <c r="G79" i="53"/>
  <c r="H78" i="53"/>
  <c r="G78" i="53"/>
  <c r="H77" i="53"/>
  <c r="G77" i="53"/>
  <c r="H76" i="53"/>
  <c r="G76" i="53"/>
  <c r="H75" i="53"/>
  <c r="G75" i="53"/>
  <c r="H74" i="53"/>
  <c r="G74" i="53"/>
  <c r="H73" i="53"/>
  <c r="G73" i="53"/>
  <c r="H72" i="53"/>
  <c r="G72" i="53"/>
  <c r="H71" i="53"/>
  <c r="G71" i="53"/>
  <c r="H70" i="53"/>
  <c r="G70" i="53"/>
  <c r="H69" i="53"/>
  <c r="G69" i="53"/>
  <c r="H68" i="53"/>
  <c r="G68" i="53"/>
  <c r="H67" i="53"/>
  <c r="G67" i="53"/>
  <c r="H66" i="53"/>
  <c r="G66" i="53"/>
  <c r="H65" i="53"/>
  <c r="G65" i="53"/>
  <c r="H64" i="53"/>
  <c r="G64" i="53"/>
  <c r="H63" i="53"/>
  <c r="G63" i="53"/>
  <c r="H62" i="53"/>
  <c r="G62" i="53"/>
  <c r="H61" i="53"/>
  <c r="G61" i="53"/>
  <c r="H60" i="53"/>
  <c r="G60" i="53"/>
  <c r="H59" i="53"/>
  <c r="G59" i="53"/>
  <c r="H58" i="53"/>
  <c r="G58" i="53"/>
  <c r="H57" i="53"/>
  <c r="G57" i="53"/>
  <c r="H56" i="53"/>
  <c r="G56" i="53"/>
  <c r="H55" i="53"/>
  <c r="G55" i="53"/>
  <c r="H54" i="53"/>
  <c r="G54" i="53"/>
  <c r="H53" i="53"/>
  <c r="G53" i="53"/>
  <c r="H52" i="53"/>
  <c r="G52" i="53"/>
  <c r="H51" i="53"/>
  <c r="G51" i="53"/>
  <c r="H50" i="53"/>
  <c r="G50" i="53"/>
  <c r="H49" i="53"/>
  <c r="G49" i="53"/>
  <c r="H48" i="53"/>
  <c r="G48" i="53"/>
  <c r="H47" i="53"/>
  <c r="G47" i="53"/>
  <c r="H46" i="53"/>
  <c r="G46" i="53"/>
  <c r="H45" i="53"/>
  <c r="G45" i="53"/>
  <c r="H44" i="53"/>
  <c r="G44" i="53"/>
  <c r="H43" i="53"/>
  <c r="G43" i="53"/>
  <c r="H42" i="53"/>
  <c r="G42" i="53"/>
  <c r="H41" i="53"/>
  <c r="G41" i="53"/>
  <c r="H40" i="53"/>
  <c r="G40" i="53"/>
  <c r="H39" i="53"/>
  <c r="G39" i="53"/>
  <c r="H38" i="53"/>
  <c r="G38" i="53"/>
  <c r="H37" i="53"/>
  <c r="G37" i="53"/>
  <c r="H36" i="53"/>
  <c r="G36" i="53"/>
  <c r="H35" i="53"/>
  <c r="G35" i="53"/>
  <c r="H34" i="53"/>
  <c r="G34" i="53"/>
  <c r="H33" i="53"/>
  <c r="G33" i="53"/>
  <c r="H32" i="53"/>
  <c r="G32" i="53"/>
  <c r="H31" i="53"/>
  <c r="G31" i="53"/>
  <c r="H30" i="53"/>
  <c r="G30" i="53"/>
  <c r="H29" i="53"/>
  <c r="G29" i="53"/>
  <c r="H28" i="53"/>
  <c r="G28" i="53"/>
  <c r="H27" i="53"/>
  <c r="G27" i="53"/>
  <c r="H26" i="53"/>
  <c r="G26" i="53"/>
  <c r="H25" i="53"/>
  <c r="G25" i="53"/>
  <c r="H24" i="53"/>
  <c r="G24" i="53"/>
  <c r="H23" i="53"/>
  <c r="G23" i="53"/>
  <c r="H22" i="53"/>
  <c r="G22" i="53"/>
  <c r="H21" i="53"/>
  <c r="G21" i="53"/>
  <c r="H20" i="53"/>
  <c r="G20" i="53"/>
  <c r="H19" i="53"/>
  <c r="G19" i="53"/>
  <c r="H18" i="53"/>
  <c r="G18" i="53"/>
  <c r="H17" i="53"/>
  <c r="G17" i="53"/>
  <c r="H16" i="53"/>
  <c r="G16" i="53"/>
  <c r="H15" i="53"/>
  <c r="G15" i="53"/>
  <c r="H14" i="53"/>
  <c r="G14" i="53"/>
  <c r="H13" i="53"/>
  <c r="G13" i="53"/>
  <c r="H12" i="53"/>
  <c r="G12" i="53"/>
  <c r="H11" i="53"/>
  <c r="G11" i="53"/>
  <c r="H10" i="53"/>
  <c r="G10" i="53"/>
  <c r="H9" i="53"/>
  <c r="G9" i="53"/>
  <c r="H8" i="53"/>
  <c r="G8" i="53"/>
  <c r="H7" i="53"/>
  <c r="G7" i="53"/>
  <c r="H6" i="53"/>
  <c r="G6" i="53"/>
  <c r="H5" i="53"/>
  <c r="G5" i="53"/>
  <c r="H1" i="53" s="1"/>
  <c r="A316" i="53" l="1"/>
  <c r="G317" i="53"/>
  <c r="G318" i="53"/>
  <c r="DT177" i="48" l="1"/>
  <c r="DQ177" i="48"/>
  <c r="DN177" i="48"/>
  <c r="DT176" i="48"/>
  <c r="DQ176" i="48"/>
  <c r="DN176" i="48"/>
  <c r="DT175" i="48"/>
  <c r="DQ175" i="48"/>
  <c r="DN175" i="48"/>
  <c r="DT174" i="48"/>
  <c r="DQ174" i="48"/>
  <c r="DN174" i="48"/>
  <c r="DT173" i="48"/>
  <c r="DQ173" i="48"/>
  <c r="DN173" i="48"/>
  <c r="DT172" i="48"/>
  <c r="DQ172" i="48"/>
  <c r="DN172" i="48"/>
  <c r="DT171" i="48"/>
  <c r="DQ171" i="48"/>
  <c r="DN171" i="48"/>
  <c r="DT170" i="48"/>
  <c r="DQ170" i="48"/>
  <c r="DN170" i="48"/>
  <c r="DT169" i="48"/>
  <c r="DQ169" i="48"/>
  <c r="DN169" i="48"/>
  <c r="DT168" i="48"/>
  <c r="DQ168" i="48"/>
  <c r="DN168" i="48"/>
  <c r="DT167" i="48"/>
  <c r="DQ167" i="48"/>
  <c r="DN167" i="48"/>
  <c r="DT166" i="48"/>
  <c r="DQ166" i="48"/>
  <c r="DN166" i="48"/>
  <c r="DT165" i="48"/>
  <c r="DQ165" i="48"/>
  <c r="DN165" i="48"/>
  <c r="DT164" i="48"/>
  <c r="DQ164" i="48"/>
  <c r="DN164" i="48"/>
  <c r="DT163" i="48"/>
  <c r="DQ163" i="48"/>
  <c r="DN163" i="48"/>
  <c r="DT162" i="48"/>
  <c r="DQ162" i="48"/>
  <c r="DN162" i="48"/>
  <c r="DT161" i="48"/>
  <c r="DQ161" i="48"/>
  <c r="DN161" i="48"/>
  <c r="DT160" i="48"/>
  <c r="DQ160" i="48"/>
  <c r="DN160" i="48"/>
  <c r="DT159" i="48"/>
  <c r="DQ159" i="48"/>
  <c r="DN159" i="48"/>
  <c r="DT158" i="48"/>
  <c r="DQ158" i="48"/>
  <c r="DN158" i="48"/>
  <c r="DT157" i="48"/>
  <c r="DQ157" i="48"/>
  <c r="DN157" i="48"/>
  <c r="DT156" i="48"/>
  <c r="DQ156" i="48"/>
  <c r="DN156" i="48"/>
  <c r="DT155" i="48"/>
  <c r="DQ155" i="48"/>
  <c r="DN155" i="48"/>
  <c r="DT154" i="48"/>
  <c r="DQ154" i="48"/>
  <c r="DN154" i="48"/>
  <c r="DT153" i="48"/>
  <c r="DQ153" i="48"/>
  <c r="DN153" i="48"/>
  <c r="DT152" i="48"/>
  <c r="DQ152" i="48"/>
  <c r="DN152" i="48"/>
  <c r="DT151" i="48"/>
  <c r="DQ151" i="48"/>
  <c r="DN151" i="48"/>
  <c r="DT150" i="48"/>
  <c r="DQ150" i="48"/>
  <c r="DN150" i="48"/>
  <c r="DT149" i="48"/>
  <c r="DQ149" i="48"/>
  <c r="DN149" i="48"/>
  <c r="DT148" i="48"/>
  <c r="DQ148" i="48"/>
  <c r="DN148" i="48"/>
  <c r="DT147" i="48"/>
  <c r="DQ147" i="48"/>
  <c r="DN147" i="48"/>
  <c r="DT146" i="48"/>
  <c r="DQ146" i="48"/>
  <c r="DN146" i="48"/>
  <c r="DT145" i="48"/>
  <c r="DQ145" i="48"/>
  <c r="DN145" i="48"/>
  <c r="DT144" i="48"/>
  <c r="DQ144" i="48"/>
  <c r="DN144" i="48"/>
  <c r="DT143" i="48"/>
  <c r="DQ143" i="48"/>
  <c r="DN143" i="48"/>
  <c r="DT142" i="48"/>
  <c r="DQ142" i="48"/>
  <c r="DN142" i="48"/>
  <c r="DT141" i="48"/>
  <c r="DQ141" i="48"/>
  <c r="DN141" i="48"/>
  <c r="DT140" i="48"/>
  <c r="DQ140" i="48"/>
  <c r="DN140" i="48"/>
  <c r="DT139" i="48"/>
  <c r="DQ139" i="48"/>
  <c r="DN139" i="48"/>
  <c r="DT138" i="48"/>
  <c r="DQ138" i="48"/>
  <c r="DN138" i="48"/>
  <c r="DT137" i="48"/>
  <c r="DQ137" i="48"/>
  <c r="DN137" i="48"/>
  <c r="DT136" i="48"/>
  <c r="DQ136" i="48"/>
  <c r="DN136" i="48"/>
  <c r="DT135" i="48"/>
  <c r="DQ135" i="48"/>
  <c r="DN135" i="48"/>
  <c r="DT134" i="48"/>
  <c r="DQ134" i="48"/>
  <c r="DN134" i="48"/>
  <c r="DT133" i="48"/>
  <c r="DQ133" i="48"/>
  <c r="DN133" i="48"/>
  <c r="DT132" i="48"/>
  <c r="DQ132" i="48"/>
  <c r="DN132" i="48"/>
  <c r="DT131" i="48"/>
  <c r="DQ131" i="48"/>
  <c r="DN131" i="48"/>
  <c r="DT130" i="48"/>
  <c r="DQ130" i="48"/>
  <c r="DN130" i="48"/>
  <c r="DT129" i="48"/>
  <c r="DQ129" i="48"/>
  <c r="DN129" i="48"/>
  <c r="DT128" i="48"/>
  <c r="DQ128" i="48"/>
  <c r="DN128" i="48"/>
  <c r="DT127" i="48"/>
  <c r="DQ127" i="48"/>
  <c r="DN127" i="48"/>
  <c r="DT126" i="48"/>
  <c r="DQ126" i="48"/>
  <c r="DN126" i="48"/>
  <c r="DT125" i="48"/>
  <c r="DQ125" i="48"/>
  <c r="DN125" i="48"/>
  <c r="DT124" i="48"/>
  <c r="DQ124" i="48"/>
  <c r="DN124" i="48"/>
  <c r="DT123" i="48"/>
  <c r="DQ123" i="48"/>
  <c r="DN123" i="48"/>
  <c r="DT122" i="48"/>
  <c r="DQ122" i="48"/>
  <c r="DN122" i="48"/>
  <c r="DT121" i="48"/>
  <c r="DQ121" i="48"/>
  <c r="DN121" i="48"/>
  <c r="DT120" i="48"/>
  <c r="DQ120" i="48"/>
  <c r="DN120" i="48"/>
  <c r="DT119" i="48"/>
  <c r="DQ119" i="48"/>
  <c r="DN119" i="48"/>
  <c r="DT118" i="48"/>
  <c r="DQ118" i="48"/>
  <c r="DN118" i="48"/>
  <c r="DT117" i="48"/>
  <c r="DQ117" i="48"/>
  <c r="DN117" i="48"/>
  <c r="DT116" i="48"/>
  <c r="DQ116" i="48"/>
  <c r="DN116" i="48"/>
  <c r="DT115" i="48"/>
  <c r="DQ115" i="48"/>
  <c r="DN115" i="48"/>
  <c r="DT114" i="48"/>
  <c r="DQ114" i="48"/>
  <c r="DN114" i="48"/>
  <c r="DT113" i="48"/>
  <c r="DQ113" i="48"/>
  <c r="DN113" i="48"/>
  <c r="DT112" i="48"/>
  <c r="DQ112" i="48"/>
  <c r="DN112" i="48"/>
  <c r="DT111" i="48"/>
  <c r="DQ111" i="48"/>
  <c r="DN111" i="48"/>
  <c r="DT110" i="48"/>
  <c r="DQ110" i="48"/>
  <c r="DN110" i="48"/>
  <c r="DT109" i="48"/>
  <c r="DQ109" i="48"/>
  <c r="DN109" i="48"/>
  <c r="DT108" i="48"/>
  <c r="DQ108" i="48"/>
  <c r="DN108" i="48"/>
  <c r="DT107" i="48"/>
  <c r="DQ107" i="48"/>
  <c r="DN107" i="48"/>
  <c r="DT106" i="48"/>
  <c r="DQ106" i="48"/>
  <c r="DN106" i="48"/>
  <c r="DT105" i="48"/>
  <c r="DQ105" i="48"/>
  <c r="DN105" i="48"/>
  <c r="DT104" i="48"/>
  <c r="DQ104" i="48"/>
  <c r="DN104" i="48"/>
  <c r="DT103" i="48"/>
  <c r="DQ103" i="48"/>
  <c r="DN103" i="48"/>
  <c r="DT102" i="48"/>
  <c r="DQ102" i="48"/>
  <c r="DN102" i="48"/>
  <c r="DT101" i="48"/>
  <c r="DQ101" i="48"/>
  <c r="DN101" i="48"/>
  <c r="DT100" i="48"/>
  <c r="DQ100" i="48"/>
  <c r="DN100" i="48"/>
  <c r="DT99" i="48"/>
  <c r="DQ99" i="48"/>
  <c r="DN99" i="48"/>
  <c r="DT98" i="48"/>
  <c r="DQ98" i="48"/>
  <c r="DN98" i="48"/>
  <c r="DT97" i="48"/>
  <c r="DQ97" i="48"/>
  <c r="DN97" i="48"/>
  <c r="DT96" i="48"/>
  <c r="DQ96" i="48"/>
  <c r="DN96" i="48"/>
  <c r="DT95" i="48"/>
  <c r="DQ95" i="48"/>
  <c r="DN95" i="48"/>
  <c r="DT94" i="48"/>
  <c r="DQ94" i="48"/>
  <c r="DN94" i="48"/>
  <c r="DT93" i="48"/>
  <c r="DQ93" i="48"/>
  <c r="DN93" i="48"/>
  <c r="DT92" i="48"/>
  <c r="DQ92" i="48"/>
  <c r="DN92" i="48"/>
  <c r="DT91" i="48"/>
  <c r="DQ91" i="48"/>
  <c r="DN91" i="48"/>
  <c r="DT90" i="48"/>
  <c r="DQ90" i="48"/>
  <c r="DN90" i="48"/>
  <c r="DT89" i="48"/>
  <c r="DQ89" i="48"/>
  <c r="DN89" i="48"/>
  <c r="DT88" i="48"/>
  <c r="DQ88" i="48"/>
  <c r="DN88" i="48"/>
  <c r="DT87" i="48"/>
  <c r="DQ87" i="48"/>
  <c r="DN87" i="48"/>
  <c r="DT86" i="48"/>
  <c r="DQ86" i="48"/>
  <c r="DN86" i="48"/>
  <c r="DT85" i="48"/>
  <c r="DQ85" i="48"/>
  <c r="DN85" i="48"/>
  <c r="DT84" i="48"/>
  <c r="DQ84" i="48"/>
  <c r="DN84" i="48"/>
  <c r="DT83" i="48"/>
  <c r="DQ83" i="48"/>
  <c r="DN83" i="48"/>
  <c r="DT82" i="48"/>
  <c r="DQ82" i="48"/>
  <c r="DN82" i="48"/>
  <c r="DT81" i="48"/>
  <c r="DQ81" i="48"/>
  <c r="DN81" i="48"/>
  <c r="DT80" i="48"/>
  <c r="DQ80" i="48"/>
  <c r="DN80" i="48"/>
  <c r="DT79" i="48"/>
  <c r="DQ79" i="48"/>
  <c r="DN79" i="48"/>
  <c r="DT78" i="48"/>
  <c r="DQ78" i="48"/>
  <c r="DN78" i="48"/>
  <c r="DT77" i="48"/>
  <c r="DQ77" i="48"/>
  <c r="DN77" i="48"/>
  <c r="DT76" i="48"/>
  <c r="DQ76" i="48"/>
  <c r="DN76" i="48"/>
  <c r="DT75" i="48"/>
  <c r="DQ75" i="48"/>
  <c r="DN75" i="48"/>
  <c r="DT74" i="48"/>
  <c r="DQ74" i="48"/>
  <c r="DN74" i="48"/>
  <c r="DT73" i="48"/>
  <c r="DQ73" i="48"/>
  <c r="DN73" i="48"/>
  <c r="DT72" i="48"/>
  <c r="DQ72" i="48"/>
  <c r="DN72" i="48"/>
  <c r="DT71" i="48"/>
  <c r="DQ71" i="48"/>
  <c r="DN71" i="48"/>
  <c r="DT70" i="48"/>
  <c r="DQ70" i="48"/>
  <c r="DN70" i="48"/>
  <c r="DT69" i="48"/>
  <c r="DQ69" i="48"/>
  <c r="DN69" i="48"/>
  <c r="DT68" i="48"/>
  <c r="DQ68" i="48"/>
  <c r="DN68" i="48"/>
  <c r="DT67" i="48"/>
  <c r="DQ67" i="48"/>
  <c r="DN67" i="48"/>
  <c r="DT66" i="48"/>
  <c r="DQ66" i="48"/>
  <c r="DN66" i="48"/>
  <c r="DT65" i="48"/>
  <c r="DQ65" i="48"/>
  <c r="DN65" i="48"/>
  <c r="DT64" i="48"/>
  <c r="DQ64" i="48"/>
  <c r="DN64" i="48"/>
  <c r="DT63" i="48"/>
  <c r="DQ63" i="48"/>
  <c r="DN63" i="48"/>
  <c r="DT62" i="48"/>
  <c r="DQ62" i="48"/>
  <c r="DN62" i="48"/>
  <c r="DT61" i="48"/>
  <c r="DQ61" i="48"/>
  <c r="DN61" i="48"/>
  <c r="DT60" i="48"/>
  <c r="DQ60" i="48"/>
  <c r="DN60" i="48"/>
  <c r="DT59" i="48"/>
  <c r="DQ59" i="48"/>
  <c r="DN59" i="48"/>
  <c r="DT58" i="48"/>
  <c r="DQ58" i="48"/>
  <c r="DN58" i="48"/>
  <c r="DT57" i="48"/>
  <c r="DQ57" i="48"/>
  <c r="DN57" i="48"/>
  <c r="DT56" i="48"/>
  <c r="DQ56" i="48"/>
  <c r="DN56" i="48"/>
  <c r="DT55" i="48"/>
  <c r="DQ55" i="48"/>
  <c r="DN55" i="48"/>
  <c r="DT54" i="48"/>
  <c r="DQ54" i="48"/>
  <c r="DN54" i="48"/>
  <c r="DT53" i="48"/>
  <c r="DQ53" i="48"/>
  <c r="DN53" i="48"/>
  <c r="DT52" i="48"/>
  <c r="DQ52" i="48"/>
  <c r="DN52" i="48"/>
  <c r="DT51" i="48"/>
  <c r="DQ51" i="48"/>
  <c r="DN51" i="48"/>
  <c r="DT50" i="48"/>
  <c r="DQ50" i="48"/>
  <c r="DN50" i="48"/>
  <c r="DT49" i="48"/>
  <c r="DQ49" i="48"/>
  <c r="DN49" i="48"/>
  <c r="DT48" i="48"/>
  <c r="DQ48" i="48"/>
  <c r="DN48" i="48"/>
  <c r="DT47" i="48"/>
  <c r="DQ47" i="48"/>
  <c r="DN47" i="48"/>
  <c r="DT46" i="48"/>
  <c r="DQ46" i="48"/>
  <c r="DN46" i="48"/>
  <c r="DT45" i="48"/>
  <c r="DQ45" i="48"/>
  <c r="DN45" i="48"/>
  <c r="DT44" i="48"/>
  <c r="DQ44" i="48"/>
  <c r="DN44" i="48"/>
  <c r="DT43" i="48"/>
  <c r="DQ43" i="48"/>
  <c r="DN43" i="48"/>
  <c r="DT42" i="48"/>
  <c r="DQ42" i="48"/>
  <c r="DN42" i="48"/>
  <c r="DT41" i="48"/>
  <c r="DQ41" i="48"/>
  <c r="DN41" i="48"/>
  <c r="DT40" i="48"/>
  <c r="DQ40" i="48"/>
  <c r="DN40" i="48"/>
  <c r="DT39" i="48"/>
  <c r="DQ39" i="48"/>
  <c r="DN39" i="48"/>
  <c r="DT38" i="48"/>
  <c r="DQ38" i="48"/>
  <c r="DN38" i="48"/>
  <c r="DT37" i="48"/>
  <c r="DQ37" i="48"/>
  <c r="DN37" i="48"/>
  <c r="DT36" i="48"/>
  <c r="DQ36" i="48"/>
  <c r="DN36" i="48"/>
  <c r="DT35" i="48"/>
  <c r="DQ35" i="48"/>
  <c r="DN35" i="48"/>
  <c r="DT34" i="48"/>
  <c r="DQ34" i="48"/>
  <c r="DN34" i="48"/>
  <c r="DT33" i="48"/>
  <c r="DQ33" i="48"/>
  <c r="DN33" i="48"/>
  <c r="DT32" i="48"/>
  <c r="DQ32" i="48"/>
  <c r="DN32" i="48"/>
  <c r="DT31" i="48"/>
  <c r="DQ31" i="48"/>
  <c r="DN31" i="48"/>
  <c r="DT30" i="48"/>
  <c r="DQ30" i="48"/>
  <c r="DN30" i="48"/>
  <c r="DT29" i="48"/>
  <c r="DQ29" i="48"/>
  <c r="DN29" i="48"/>
  <c r="DT28" i="48"/>
  <c r="DQ28" i="48"/>
  <c r="DN28" i="48"/>
  <c r="DT27" i="48"/>
  <c r="DQ27" i="48"/>
  <c r="DN27" i="48"/>
  <c r="DT26" i="48"/>
  <c r="DQ26" i="48"/>
  <c r="DN26" i="48"/>
  <c r="DT25" i="48"/>
  <c r="DQ25" i="48"/>
  <c r="DN25" i="48"/>
  <c r="DT24" i="48"/>
  <c r="DQ24" i="48"/>
  <c r="DN24" i="48"/>
  <c r="DT23" i="48"/>
  <c r="DQ23" i="48"/>
  <c r="DN23" i="48"/>
  <c r="DT22" i="48"/>
  <c r="DQ22" i="48"/>
  <c r="DN22" i="48"/>
  <c r="DT21" i="48"/>
  <c r="DQ21" i="48"/>
  <c r="DN21" i="48"/>
  <c r="DT20" i="48"/>
  <c r="DQ20" i="48"/>
  <c r="DN20" i="48"/>
  <c r="DT19" i="48"/>
  <c r="DQ19" i="48"/>
  <c r="DN19" i="48"/>
  <c r="DT18" i="48"/>
  <c r="DQ18" i="48"/>
  <c r="DN18" i="48"/>
  <c r="DT17" i="48"/>
  <c r="DQ17" i="48"/>
  <c r="DN17" i="48"/>
  <c r="DT16" i="48"/>
  <c r="DQ16" i="48"/>
  <c r="DN16" i="48"/>
  <c r="DT15" i="48"/>
  <c r="DQ15" i="48"/>
  <c r="DN15" i="48"/>
  <c r="DT14" i="48"/>
  <c r="DQ14" i="48"/>
  <c r="DN14" i="48"/>
  <c r="DT13" i="48"/>
  <c r="DQ13" i="48"/>
  <c r="DN13" i="48"/>
  <c r="DT12" i="48"/>
  <c r="DQ12" i="48"/>
  <c r="DN12" i="48"/>
  <c r="DT11" i="48"/>
  <c r="DQ11" i="48"/>
  <c r="DN11" i="48"/>
  <c r="DT10" i="48"/>
  <c r="DQ10" i="48"/>
  <c r="DN10" i="48"/>
  <c r="DT9" i="48"/>
  <c r="DQ9" i="48"/>
  <c r="DN9" i="48"/>
  <c r="DT8" i="48"/>
  <c r="DQ8" i="48"/>
  <c r="DN8" i="48"/>
  <c r="DT7" i="48"/>
  <c r="DQ7" i="48"/>
  <c r="DN7" i="48"/>
  <c r="DT6" i="48"/>
  <c r="DQ6" i="48"/>
  <c r="DN6" i="48"/>
  <c r="DT5" i="48"/>
  <c r="DQ5" i="48"/>
  <c r="DN5" i="48"/>
  <c r="DT4" i="48"/>
  <c r="DQ4" i="48"/>
  <c r="DN4" i="48"/>
  <c r="A292" i="53" l="1"/>
  <c r="A291" i="53"/>
  <c r="A290" i="53"/>
  <c r="A289" i="53"/>
  <c r="A288" i="53"/>
  <c r="A287" i="53"/>
  <c r="A286" i="53"/>
  <c r="A285" i="53"/>
  <c r="A284" i="53"/>
  <c r="A283" i="53"/>
  <c r="A282" i="53"/>
  <c r="A281" i="53"/>
  <c r="A280" i="53"/>
  <c r="A279" i="53"/>
  <c r="A278" i="53"/>
  <c r="A277" i="53"/>
  <c r="A276" i="53"/>
  <c r="A275" i="53"/>
  <c r="A274" i="53"/>
  <c r="A273" i="53"/>
  <c r="A272" i="53"/>
  <c r="A271" i="53"/>
  <c r="A270" i="53"/>
  <c r="A269" i="53"/>
  <c r="A268" i="53"/>
  <c r="A267" i="53"/>
  <c r="A266" i="53"/>
  <c r="A265" i="53"/>
  <c r="A264" i="53"/>
  <c r="A263" i="53"/>
  <c r="A262" i="53"/>
  <c r="A261" i="53"/>
  <c r="A260" i="53"/>
  <c r="A259" i="53"/>
  <c r="A258" i="53"/>
  <c r="A257" i="53"/>
  <c r="A256" i="53"/>
  <c r="A255" i="53"/>
  <c r="A254" i="53"/>
  <c r="A253" i="53"/>
  <c r="A252" i="53"/>
  <c r="A251" i="53"/>
  <c r="A250" i="53"/>
  <c r="A249" i="53"/>
  <c r="A248" i="53"/>
  <c r="A247" i="53"/>
  <c r="A246" i="53"/>
  <c r="A245" i="53"/>
  <c r="A244" i="53"/>
  <c r="A243" i="53"/>
  <c r="A242" i="53"/>
  <c r="A241" i="53"/>
  <c r="A240" i="53"/>
  <c r="A239" i="53"/>
  <c r="A238" i="53"/>
  <c r="A237" i="53"/>
  <c r="A236" i="53"/>
  <c r="A235" i="53"/>
  <c r="A234" i="53"/>
  <c r="A233" i="53"/>
  <c r="A232" i="53"/>
  <c r="A231" i="53"/>
  <c r="A230" i="53"/>
  <c r="A229" i="53"/>
  <c r="A228" i="53"/>
  <c r="A227" i="53"/>
  <c r="A226" i="53"/>
  <c r="A225" i="53"/>
  <c r="A224" i="53"/>
  <c r="A223" i="53"/>
  <c r="A222" i="53"/>
  <c r="A221" i="53"/>
  <c r="A220" i="53"/>
  <c r="A219" i="53"/>
  <c r="A218" i="53"/>
  <c r="A217" i="53"/>
  <c r="A216" i="53"/>
  <c r="A215" i="53"/>
  <c r="A214" i="53"/>
  <c r="A213" i="53"/>
  <c r="A212" i="53"/>
  <c r="A211" i="53"/>
  <c r="A210" i="53"/>
  <c r="A209" i="53"/>
  <c r="A208" i="53"/>
  <c r="A207" i="53"/>
  <c r="A206" i="53"/>
  <c r="A205" i="53"/>
  <c r="A204" i="53"/>
  <c r="A203" i="53"/>
  <c r="A202" i="53"/>
  <c r="A201" i="53"/>
  <c r="A200" i="53"/>
  <c r="A199" i="53"/>
  <c r="A198" i="53"/>
  <c r="A197" i="53"/>
  <c r="A196" i="53"/>
  <c r="A195" i="53"/>
  <c r="A194" i="53"/>
  <c r="A193" i="53"/>
  <c r="A192" i="53"/>
  <c r="A191" i="53"/>
  <c r="A190" i="53"/>
  <c r="A189" i="53"/>
  <c r="A188" i="53"/>
  <c r="A187" i="53"/>
  <c r="A186" i="53"/>
  <c r="A185" i="53"/>
  <c r="A184" i="53"/>
  <c r="A183" i="53"/>
  <c r="A182" i="53"/>
  <c r="A181" i="53"/>
  <c r="A180" i="53"/>
  <c r="A179" i="53"/>
  <c r="A178" i="53"/>
  <c r="A177" i="53"/>
  <c r="A176" i="53"/>
  <c r="A175" i="53"/>
  <c r="A174" i="53"/>
  <c r="A173" i="53"/>
  <c r="A172" i="53"/>
  <c r="A171" i="53"/>
  <c r="A170" i="53"/>
  <c r="A169" i="53"/>
  <c r="A168" i="53"/>
  <c r="A167" i="53"/>
  <c r="A166" i="53"/>
  <c r="A165" i="53"/>
  <c r="A164" i="53"/>
  <c r="A163" i="53"/>
  <c r="A162" i="53"/>
  <c r="A161" i="53"/>
  <c r="A160" i="53"/>
  <c r="A159" i="53"/>
  <c r="A158" i="53"/>
  <c r="A157" i="53"/>
  <c r="A156" i="53"/>
  <c r="A155" i="53"/>
  <c r="A154" i="53"/>
  <c r="A153" i="53"/>
  <c r="A152" i="53"/>
  <c r="A151" i="53"/>
  <c r="A150" i="53"/>
  <c r="A149" i="53"/>
  <c r="A148" i="53"/>
  <c r="A147" i="53"/>
  <c r="A146" i="53"/>
  <c r="A145" i="53"/>
  <c r="A144" i="53"/>
  <c r="A143" i="53"/>
  <c r="A142" i="53"/>
  <c r="A141" i="53"/>
  <c r="A140" i="53"/>
  <c r="A139" i="53"/>
  <c r="A138" i="53"/>
  <c r="A137" i="53"/>
  <c r="A136" i="53"/>
  <c r="A135" i="53"/>
  <c r="A134" i="53"/>
  <c r="A133" i="53"/>
  <c r="A132" i="53"/>
  <c r="A131" i="53"/>
  <c r="A130" i="53"/>
  <c r="A129" i="53"/>
  <c r="A128" i="53"/>
  <c r="A127" i="53"/>
  <c r="A126" i="53"/>
  <c r="A125" i="53"/>
  <c r="A124" i="53"/>
  <c r="A123" i="53"/>
  <c r="A122" i="53"/>
  <c r="A121" i="53"/>
  <c r="A120" i="53"/>
  <c r="A119" i="53"/>
  <c r="A118" i="53"/>
  <c r="A117" i="53"/>
  <c r="A116" i="53"/>
  <c r="A115" i="53"/>
  <c r="A114" i="53"/>
  <c r="A113" i="53"/>
  <c r="A112" i="53"/>
  <c r="A111" i="53"/>
  <c r="A110" i="53"/>
  <c r="A109" i="53"/>
  <c r="A108" i="53"/>
  <c r="A107" i="53"/>
  <c r="A106" i="53"/>
  <c r="A105" i="53"/>
  <c r="A104" i="53"/>
  <c r="A103" i="53"/>
  <c r="A102" i="53"/>
  <c r="A101" i="53"/>
  <c r="A100" i="53"/>
  <c r="A99" i="53"/>
  <c r="A98" i="53"/>
  <c r="A97" i="53"/>
  <c r="A96" i="53"/>
  <c r="A95" i="53"/>
  <c r="A94" i="53"/>
  <c r="A93" i="53"/>
  <c r="A92" i="53"/>
  <c r="A91" i="53"/>
  <c r="A90" i="53"/>
  <c r="A89" i="53"/>
  <c r="A88" i="53"/>
  <c r="A87" i="53"/>
  <c r="A86" i="53"/>
  <c r="A85" i="53"/>
  <c r="A84" i="53"/>
  <c r="A83" i="53"/>
  <c r="A82" i="53"/>
  <c r="A81" i="53"/>
  <c r="A80" i="53"/>
  <c r="A79" i="53"/>
  <c r="A78" i="53"/>
  <c r="A77" i="53"/>
  <c r="A76" i="53"/>
  <c r="A75" i="53"/>
  <c r="A74" i="53"/>
  <c r="A73" i="53"/>
  <c r="A72" i="53"/>
  <c r="A71" i="53"/>
  <c r="A70" i="53"/>
  <c r="A69" i="53"/>
  <c r="A68" i="53"/>
  <c r="A67" i="53"/>
  <c r="A66" i="53"/>
  <c r="A65" i="53"/>
  <c r="A64" i="53"/>
  <c r="A63" i="53"/>
  <c r="A62" i="53"/>
  <c r="A61" i="53"/>
  <c r="A60" i="53"/>
  <c r="A59" i="53"/>
  <c r="A58" i="53"/>
  <c r="A57" i="53"/>
  <c r="A56" i="53"/>
  <c r="A55" i="53"/>
  <c r="A54" i="53"/>
  <c r="A53" i="53"/>
  <c r="A52" i="53"/>
  <c r="A51" i="53"/>
  <c r="A50" i="53"/>
  <c r="A49" i="53"/>
  <c r="A48" i="53"/>
  <c r="A47" i="53"/>
  <c r="A46" i="53"/>
  <c r="A45" i="53"/>
  <c r="A44" i="53"/>
  <c r="A43" i="53"/>
  <c r="A42" i="53"/>
  <c r="A41" i="53"/>
  <c r="A40" i="53"/>
  <c r="A39" i="53"/>
  <c r="A38" i="53"/>
  <c r="A37" i="53"/>
  <c r="A36" i="53"/>
  <c r="A35" i="53"/>
  <c r="A34" i="53"/>
  <c r="A33" i="53"/>
  <c r="A32" i="53"/>
  <c r="A31" i="53"/>
  <c r="A30" i="53"/>
  <c r="A29" i="53"/>
  <c r="A28" i="53"/>
  <c r="A27" i="53"/>
  <c r="A26" i="53"/>
  <c r="A25" i="53"/>
  <c r="A24" i="53"/>
  <c r="A23" i="53"/>
  <c r="A22" i="53"/>
  <c r="A21" i="53"/>
  <c r="A20" i="53"/>
  <c r="A19" i="53"/>
  <c r="A18" i="53"/>
  <c r="A17" i="53"/>
  <c r="A16" i="53"/>
  <c r="A15" i="53"/>
  <c r="A14" i="53"/>
  <c r="A13" i="53"/>
  <c r="A12" i="53"/>
  <c r="A11" i="53"/>
  <c r="A10" i="53"/>
  <c r="A9" i="53"/>
  <c r="A8" i="53"/>
  <c r="A7" i="53"/>
  <c r="A6" i="53"/>
  <c r="A5" i="53"/>
  <c r="A4" i="53"/>
  <c r="A3" i="53"/>
  <c r="A2" i="53"/>
  <c r="Z78" i="3"/>
  <c r="Z77" i="3"/>
  <c r="Z76" i="3"/>
  <c r="Z75" i="3"/>
  <c r="Z74" i="3"/>
  <c r="Z73" i="3"/>
  <c r="Z72" i="3"/>
  <c r="Z71" i="3"/>
  <c r="Z70" i="3"/>
  <c r="Z69" i="3"/>
  <c r="Z68" i="3"/>
  <c r="Z67" i="3"/>
  <c r="Z66" i="3"/>
  <c r="Z65" i="3"/>
  <c r="Z64" i="3"/>
  <c r="Z63" i="3"/>
  <c r="Z62" i="3"/>
  <c r="Z61" i="3"/>
  <c r="Z60" i="3"/>
  <c r="Z59" i="3"/>
  <c r="Z58" i="3"/>
  <c r="Z57" i="3"/>
  <c r="Z56" i="3"/>
  <c r="Z55" i="3"/>
  <c r="Z54" i="3"/>
  <c r="Z53" i="3"/>
  <c r="Z52" i="3"/>
  <c r="Z51" i="3"/>
  <c r="Z50" i="3"/>
  <c r="Z49" i="3"/>
  <c r="Z48" i="3"/>
  <c r="Z47" i="3"/>
  <c r="Z46" i="3"/>
  <c r="Z45" i="3"/>
  <c r="Z44" i="3"/>
  <c r="Z43" i="3"/>
  <c r="Z42" i="3"/>
  <c r="Z41" i="3"/>
  <c r="Z40" i="3"/>
  <c r="Z39" i="3"/>
  <c r="Z38" i="3"/>
  <c r="Z37" i="3"/>
  <c r="Z36" i="3"/>
  <c r="Z35" i="3"/>
  <c r="Z34" i="3"/>
  <c r="Z33" i="3"/>
  <c r="Z32" i="3"/>
  <c r="Z31" i="3"/>
  <c r="Z30" i="3"/>
  <c r="Z29" i="3"/>
  <c r="Z28" i="3"/>
  <c r="Z27" i="3"/>
  <c r="Z26" i="3"/>
  <c r="Z25" i="3"/>
  <c r="Z24" i="3"/>
  <c r="Z23" i="3"/>
  <c r="Z22" i="3"/>
  <c r="Z21" i="3"/>
  <c r="Z20" i="3"/>
  <c r="Z19" i="3"/>
  <c r="Z18" i="3"/>
  <c r="Z17" i="3"/>
  <c r="Z16" i="3"/>
  <c r="Z15" i="3"/>
  <c r="Z14" i="3"/>
  <c r="Z13" i="3"/>
  <c r="Z12" i="3"/>
  <c r="Z11" i="3"/>
  <c r="Z10" i="3"/>
  <c r="Z9" i="3"/>
  <c r="Z8" i="3"/>
  <c r="Z7" i="3"/>
  <c r="Z6" i="3"/>
  <c r="Z5" i="3"/>
  <c r="Z4" i="3"/>
  <c r="L294" i="53"/>
  <c r="L293" i="53"/>
  <c r="L292" i="53"/>
  <c r="L291" i="53"/>
  <c r="L290" i="53"/>
  <c r="L289" i="53"/>
  <c r="L288" i="53"/>
  <c r="L287" i="53"/>
  <c r="L286" i="53"/>
  <c r="L285" i="53"/>
  <c r="L284" i="53"/>
  <c r="L283" i="53"/>
  <c r="L282" i="53"/>
  <c r="L281" i="53"/>
  <c r="L280" i="53"/>
  <c r="L279" i="53"/>
  <c r="L278" i="53"/>
  <c r="L277" i="53"/>
  <c r="L276" i="53"/>
  <c r="L275" i="53"/>
  <c r="L274" i="53"/>
  <c r="L273" i="53"/>
  <c r="L272" i="53"/>
  <c r="L271" i="53"/>
  <c r="L270" i="53"/>
  <c r="L269" i="53"/>
  <c r="L268" i="53"/>
  <c r="L267" i="53"/>
  <c r="L266" i="53"/>
  <c r="L265" i="53"/>
  <c r="L261" i="53"/>
  <c r="L258" i="53"/>
  <c r="L257" i="53"/>
  <c r="L256" i="53"/>
  <c r="L255" i="53"/>
  <c r="L254" i="53"/>
  <c r="L253" i="53"/>
  <c r="L252" i="53"/>
  <c r="L251" i="53"/>
  <c r="L250" i="53"/>
  <c r="L249" i="53"/>
  <c r="L248" i="53"/>
  <c r="L247" i="53"/>
  <c r="L246" i="53"/>
  <c r="L245" i="53"/>
  <c r="L244" i="53"/>
  <c r="L239" i="53"/>
  <c r="L238" i="53"/>
  <c r="L237" i="53"/>
  <c r="L236" i="53"/>
  <c r="L235" i="53"/>
  <c r="L234" i="53"/>
  <c r="L233" i="53"/>
  <c r="L232" i="53"/>
  <c r="L231" i="53"/>
  <c r="L230" i="53"/>
  <c r="L229" i="53"/>
  <c r="L228" i="53"/>
  <c r="L227" i="53"/>
  <c r="L226" i="53"/>
  <c r="L225" i="53"/>
  <c r="L224" i="53"/>
  <c r="L223" i="53"/>
  <c r="L222" i="53"/>
  <c r="L221" i="53"/>
  <c r="L220" i="53"/>
  <c r="L219" i="53"/>
  <c r="L218" i="53"/>
  <c r="L217" i="53"/>
  <c r="L216" i="53"/>
  <c r="L215" i="53"/>
  <c r="L214" i="53"/>
  <c r="L213" i="53"/>
  <c r="L212" i="53"/>
  <c r="L211" i="53"/>
  <c r="L210" i="53"/>
  <c r="L209" i="53"/>
  <c r="L208" i="53"/>
  <c r="L207" i="53"/>
  <c r="L206" i="53"/>
  <c r="L205" i="53"/>
  <c r="L204" i="53"/>
  <c r="L203" i="53"/>
  <c r="L202" i="53"/>
  <c r="L201" i="53"/>
  <c r="L200" i="53"/>
  <c r="L199" i="53"/>
  <c r="L198" i="53"/>
  <c r="L197" i="53"/>
  <c r="L196" i="53"/>
  <c r="L195" i="53"/>
  <c r="L194" i="53"/>
  <c r="L193" i="53"/>
  <c r="L192" i="53"/>
  <c r="L191" i="53"/>
  <c r="L190" i="53"/>
  <c r="L189" i="53"/>
  <c r="L188" i="53"/>
  <c r="L187" i="53"/>
  <c r="L186" i="53"/>
  <c r="L185" i="53"/>
  <c r="L184" i="53"/>
  <c r="L183" i="53"/>
  <c r="L182" i="53"/>
  <c r="L181" i="53"/>
  <c r="L180" i="53"/>
  <c r="L179" i="53"/>
  <c r="L178" i="53"/>
  <c r="L177" i="53"/>
  <c r="L176" i="53"/>
  <c r="L175" i="53"/>
  <c r="L174" i="53"/>
  <c r="L173" i="53"/>
  <c r="L172" i="53"/>
  <c r="L171" i="53"/>
  <c r="L170" i="53"/>
  <c r="L169" i="53"/>
  <c r="L168" i="53"/>
  <c r="L167" i="53"/>
  <c r="L166" i="53"/>
  <c r="L165" i="53"/>
  <c r="L164" i="53"/>
  <c r="L163" i="53"/>
  <c r="L162" i="53"/>
  <c r="L161" i="53"/>
  <c r="L160" i="53"/>
  <c r="L159" i="53"/>
  <c r="L158" i="53"/>
  <c r="L157" i="53"/>
  <c r="L156" i="53"/>
  <c r="L155" i="53"/>
  <c r="L154" i="53"/>
  <c r="L153" i="53"/>
  <c r="L152" i="53"/>
  <c r="L151" i="53"/>
  <c r="L150" i="53"/>
  <c r="L149" i="53"/>
  <c r="L148" i="53"/>
  <c r="L147" i="53"/>
  <c r="L146" i="53"/>
  <c r="L145" i="53"/>
  <c r="L144" i="53"/>
  <c r="L143" i="53"/>
  <c r="L142" i="53"/>
  <c r="L141" i="53"/>
  <c r="L140" i="53"/>
  <c r="L139" i="53"/>
  <c r="L138" i="53"/>
  <c r="L137" i="53"/>
  <c r="L136" i="53"/>
  <c r="L135" i="53"/>
  <c r="L134" i="53"/>
  <c r="L133" i="53"/>
  <c r="L132" i="53"/>
  <c r="L131" i="53"/>
  <c r="L130" i="53"/>
  <c r="L129" i="53"/>
  <c r="L128" i="53"/>
  <c r="L127" i="53"/>
  <c r="L126" i="53"/>
  <c r="L125" i="53"/>
  <c r="L124" i="53"/>
  <c r="L123" i="53"/>
  <c r="L122" i="53"/>
  <c r="L121" i="53"/>
  <c r="L120" i="53"/>
  <c r="L119" i="53"/>
  <c r="L118" i="53"/>
  <c r="L117" i="53"/>
  <c r="L116" i="53"/>
  <c r="L115" i="53"/>
  <c r="L114" i="53"/>
  <c r="L113" i="53"/>
  <c r="L112" i="53"/>
  <c r="L111" i="53"/>
  <c r="L110" i="53"/>
  <c r="L109" i="53"/>
  <c r="L108" i="53"/>
  <c r="L107" i="53"/>
  <c r="L106" i="53"/>
  <c r="L105" i="53"/>
  <c r="L104" i="53"/>
  <c r="L103" i="53"/>
  <c r="L102" i="53"/>
  <c r="L101" i="53"/>
  <c r="L100" i="53"/>
  <c r="L99" i="53"/>
  <c r="L98" i="53"/>
  <c r="L97" i="53"/>
  <c r="L96" i="53"/>
  <c r="L95" i="53"/>
  <c r="L94" i="53"/>
  <c r="L93" i="53"/>
  <c r="L92" i="53"/>
  <c r="L91" i="53"/>
  <c r="L90" i="53"/>
  <c r="L89" i="53"/>
  <c r="L88" i="53"/>
  <c r="L87" i="53"/>
  <c r="L86" i="53"/>
  <c r="L85" i="53"/>
  <c r="L84" i="53"/>
  <c r="L83" i="53"/>
  <c r="L82" i="53"/>
  <c r="L81" i="53"/>
  <c r="L80" i="53"/>
  <c r="L79" i="53"/>
  <c r="L78" i="53"/>
  <c r="L77" i="53"/>
  <c r="L76" i="53"/>
  <c r="L75" i="53"/>
  <c r="L74" i="53"/>
  <c r="L73" i="53"/>
  <c r="L72" i="53"/>
  <c r="L71" i="53"/>
  <c r="L70" i="53"/>
  <c r="L69" i="53"/>
  <c r="L68" i="53"/>
  <c r="L67" i="53"/>
  <c r="L66" i="53"/>
  <c r="L65" i="53"/>
  <c r="L64" i="53"/>
  <c r="L63" i="53"/>
  <c r="L62" i="53"/>
  <c r="L61" i="53"/>
  <c r="L60" i="53"/>
  <c r="L59" i="53"/>
  <c r="L58" i="53"/>
  <c r="L57" i="53"/>
  <c r="L56" i="53"/>
  <c r="L55" i="53"/>
  <c r="L54" i="53"/>
  <c r="L53" i="53"/>
  <c r="L52" i="53"/>
  <c r="L51" i="53"/>
  <c r="L50" i="53"/>
  <c r="L49" i="53"/>
  <c r="L48" i="53"/>
  <c r="L47" i="53"/>
  <c r="L46" i="53"/>
  <c r="L45" i="53"/>
  <c r="L44" i="53"/>
  <c r="L43" i="53"/>
  <c r="L42" i="53"/>
  <c r="L41" i="53"/>
  <c r="L40" i="53"/>
  <c r="L39" i="53"/>
  <c r="L38" i="53"/>
  <c r="L37" i="53"/>
  <c r="L35" i="53"/>
  <c r="L34" i="53"/>
  <c r="L33" i="53"/>
  <c r="L25" i="53"/>
  <c r="L24" i="53"/>
  <c r="L23" i="53"/>
  <c r="L22" i="53"/>
  <c r="L21" i="53"/>
  <c r="L20" i="53"/>
  <c r="L19" i="53"/>
  <c r="L18" i="53"/>
  <c r="L17" i="53"/>
  <c r="L16" i="53"/>
  <c r="L15" i="53"/>
  <c r="L14" i="53"/>
  <c r="L13" i="53"/>
  <c r="L12" i="53"/>
  <c r="L11" i="53"/>
  <c r="L10" i="53"/>
  <c r="L9" i="53"/>
  <c r="L8" i="53"/>
  <c r="L7" i="53"/>
  <c r="L6" i="53"/>
  <c r="L5" i="53"/>
  <c r="A105" i="56"/>
  <c r="A104" i="56"/>
  <c r="A103" i="56"/>
  <c r="A102" i="56"/>
  <c r="K177" i="48"/>
  <c r="J177" i="48"/>
  <c r="K176" i="48"/>
  <c r="J176" i="48"/>
  <c r="K175" i="48"/>
  <c r="J175" i="48"/>
  <c r="K174" i="48"/>
  <c r="J174" i="48"/>
  <c r="K173" i="48"/>
  <c r="J173" i="48"/>
  <c r="U173" i="48"/>
  <c r="U174" i="48"/>
  <c r="U175" i="48"/>
  <c r="U176" i="48"/>
  <c r="U177" i="48"/>
  <c r="AB78" i="3"/>
  <c r="AB77" i="3"/>
  <c r="AB76" i="3"/>
  <c r="AB75" i="3"/>
  <c r="AB74" i="3"/>
  <c r="AB73" i="3"/>
  <c r="AB72" i="3"/>
  <c r="AB71" i="3"/>
  <c r="AB70" i="3"/>
  <c r="AB69" i="3"/>
  <c r="AB68" i="3"/>
  <c r="AB67" i="3"/>
  <c r="AB66" i="3"/>
  <c r="AB65" i="3"/>
  <c r="AB64" i="3"/>
  <c r="AB63" i="3"/>
  <c r="AB62" i="3"/>
  <c r="AB61" i="3"/>
  <c r="AB60" i="3"/>
  <c r="AB59" i="3"/>
  <c r="AB58" i="3"/>
  <c r="AB57" i="3"/>
  <c r="AB56" i="3"/>
  <c r="AB55" i="3"/>
  <c r="AB54" i="3"/>
  <c r="AB53" i="3"/>
  <c r="AB52" i="3"/>
  <c r="AB51" i="3"/>
  <c r="AB50" i="3"/>
  <c r="AB49" i="3"/>
  <c r="AB48" i="3"/>
  <c r="AB47" i="3"/>
  <c r="AB46" i="3"/>
  <c r="AB45" i="3"/>
  <c r="AB44" i="3"/>
  <c r="AB43" i="3"/>
  <c r="AB42" i="3"/>
  <c r="AB41" i="3"/>
  <c r="AB40" i="3"/>
  <c r="AB39" i="3"/>
  <c r="AB38" i="3"/>
  <c r="AB37" i="3"/>
  <c r="AB36" i="3"/>
  <c r="AB35" i="3"/>
  <c r="AB34" i="3"/>
  <c r="AB33" i="3"/>
  <c r="AB32" i="3"/>
  <c r="AB31" i="3"/>
  <c r="AB30" i="3"/>
  <c r="AB29" i="3"/>
  <c r="AB28" i="3"/>
  <c r="AB27" i="3"/>
  <c r="AB26" i="3"/>
  <c r="AB25" i="3"/>
  <c r="AB24" i="3"/>
  <c r="AB23" i="3"/>
  <c r="AB22" i="3"/>
  <c r="AB21" i="3"/>
  <c r="AB20" i="3"/>
  <c r="AB19" i="3"/>
  <c r="AB18" i="3"/>
  <c r="AB17" i="3"/>
  <c r="AB16" i="3"/>
  <c r="AB15" i="3"/>
  <c r="AB14" i="3"/>
  <c r="AB13" i="3"/>
  <c r="AB12" i="3"/>
  <c r="AB11" i="3"/>
  <c r="AB10" i="3"/>
  <c r="AB9" i="3"/>
  <c r="AB8" i="3"/>
  <c r="AB7" i="3"/>
  <c r="AB6" i="3"/>
  <c r="AB5" i="3"/>
  <c r="AB4" i="3"/>
  <c r="A101" i="56"/>
  <c r="A100" i="56"/>
  <c r="A99" i="56"/>
  <c r="A98" i="56"/>
  <c r="A97" i="56"/>
  <c r="A96" i="56"/>
  <c r="A95" i="56"/>
  <c r="A94" i="56"/>
  <c r="A93" i="56"/>
  <c r="A92" i="56"/>
  <c r="A91" i="56"/>
  <c r="A90" i="56"/>
  <c r="A89" i="56"/>
  <c r="A88" i="56"/>
  <c r="A87" i="56"/>
  <c r="A86" i="56"/>
  <c r="A85" i="56"/>
  <c r="A84" i="56"/>
  <c r="A83" i="56"/>
  <c r="A82" i="56"/>
  <c r="A81" i="56"/>
  <c r="A80" i="56"/>
  <c r="A79" i="56"/>
  <c r="A78" i="56"/>
  <c r="A77" i="56"/>
  <c r="A76" i="56"/>
  <c r="A75" i="56"/>
  <c r="A74" i="56"/>
  <c r="A73" i="56"/>
  <c r="A72" i="56"/>
  <c r="A71" i="56"/>
  <c r="A70" i="56"/>
  <c r="A69" i="56"/>
  <c r="A68" i="56"/>
  <c r="A67" i="56"/>
  <c r="A66" i="56"/>
  <c r="A65" i="56"/>
  <c r="A64" i="56"/>
  <c r="A63" i="56"/>
  <c r="A62" i="56"/>
  <c r="A61" i="56"/>
  <c r="A60" i="56"/>
  <c r="A59" i="56"/>
  <c r="A58" i="56"/>
  <c r="A57" i="56"/>
  <c r="A56" i="56"/>
  <c r="A55" i="56"/>
  <c r="A54" i="56"/>
  <c r="A53" i="56"/>
  <c r="A52" i="56"/>
  <c r="A51" i="56"/>
  <c r="A50" i="56"/>
  <c r="A49" i="56"/>
  <c r="A48" i="56"/>
  <c r="A47" i="56"/>
  <c r="A46" i="56"/>
  <c r="A45" i="56"/>
  <c r="A44" i="56"/>
  <c r="A43" i="56"/>
  <c r="A42" i="56"/>
  <c r="A41" i="56"/>
  <c r="A40" i="56"/>
  <c r="A39" i="56"/>
  <c r="A38" i="56"/>
  <c r="A37" i="56"/>
  <c r="A36" i="56"/>
  <c r="A35" i="56"/>
  <c r="A34" i="56"/>
  <c r="A33" i="56"/>
  <c r="A32" i="56"/>
  <c r="A31" i="56"/>
  <c r="A30" i="56"/>
  <c r="A29" i="56"/>
  <c r="A28" i="56"/>
  <c r="A27" i="56"/>
  <c r="A26" i="56"/>
  <c r="A25" i="56"/>
  <c r="A24" i="56"/>
  <c r="A23" i="56"/>
  <c r="A22" i="56"/>
  <c r="A21" i="56"/>
  <c r="A20" i="56"/>
  <c r="A19" i="56"/>
  <c r="A18" i="56"/>
  <c r="A17" i="56"/>
  <c r="A16" i="56"/>
  <c r="A15" i="56"/>
  <c r="A14" i="56"/>
  <c r="A13" i="56"/>
  <c r="A12" i="56"/>
  <c r="A11" i="56"/>
  <c r="A10" i="56"/>
  <c r="A9" i="56"/>
  <c r="A8" i="56"/>
  <c r="A7" i="56"/>
  <c r="A6" i="56"/>
  <c r="A5" i="56"/>
  <c r="A4" i="56"/>
  <c r="A3" i="56"/>
  <c r="A2" i="56"/>
  <c r="BM41" i="48"/>
  <c r="BL41" i="48"/>
  <c r="BK41" i="48"/>
  <c r="BJ41" i="48"/>
  <c r="BI41" i="48"/>
  <c r="BH41" i="48"/>
  <c r="BG41" i="48"/>
  <c r="BF41" i="48"/>
  <c r="BE41" i="48"/>
  <c r="BD41" i="48"/>
  <c r="BO40" i="48"/>
  <c r="BN40" i="48"/>
  <c r="BM40" i="48"/>
  <c r="BL40" i="48"/>
  <c r="BK40" i="48"/>
  <c r="BJ40" i="48"/>
  <c r="BI40" i="48"/>
  <c r="BH40" i="48"/>
  <c r="BG40" i="48"/>
  <c r="BF40" i="48"/>
  <c r="BE40" i="48"/>
  <c r="BD40" i="48"/>
  <c r="BN39" i="48"/>
  <c r="BM39" i="48"/>
  <c r="BL39" i="48"/>
  <c r="BK39" i="48"/>
  <c r="BJ39" i="48"/>
  <c r="BI39" i="48"/>
  <c r="BH39" i="48"/>
  <c r="BG39" i="48"/>
  <c r="BF39" i="48"/>
  <c r="BE39" i="48"/>
  <c r="BD39" i="48"/>
  <c r="BN38" i="48"/>
  <c r="BM38" i="48"/>
  <c r="BL38" i="48"/>
  <c r="BK38" i="48"/>
  <c r="BJ38" i="48"/>
  <c r="BI38" i="48"/>
  <c r="BH38" i="48"/>
  <c r="BG38" i="48"/>
  <c r="BF38" i="48"/>
  <c r="BE38" i="48"/>
  <c r="BD38" i="48"/>
  <c r="BO34" i="48"/>
  <c r="BN34" i="48"/>
  <c r="BM34" i="48"/>
  <c r="BL34" i="48"/>
  <c r="BK34" i="48"/>
  <c r="BJ34" i="48"/>
  <c r="BI34" i="48"/>
  <c r="BH34" i="48"/>
  <c r="BG34" i="48"/>
  <c r="BF34" i="48"/>
  <c r="BE34" i="48"/>
  <c r="BD34" i="48"/>
  <c r="BN33" i="48"/>
  <c r="BM33" i="48"/>
  <c r="BL33" i="48"/>
  <c r="BK33" i="48"/>
  <c r="BJ33" i="48"/>
  <c r="BI33" i="48"/>
  <c r="BH33" i="48"/>
  <c r="BG33" i="48"/>
  <c r="BF33" i="48"/>
  <c r="BE33" i="48"/>
  <c r="BD33" i="48"/>
  <c r="BO29" i="48"/>
  <c r="BN29" i="48"/>
  <c r="BM29" i="48"/>
  <c r="BL29" i="48"/>
  <c r="BK29" i="48"/>
  <c r="BJ29" i="48"/>
  <c r="BI29" i="48"/>
  <c r="BH29" i="48"/>
  <c r="BG29" i="48"/>
  <c r="BF29" i="48"/>
  <c r="BE29" i="48"/>
  <c r="BD29" i="48"/>
  <c r="BM28" i="48"/>
  <c r="BL28" i="48"/>
  <c r="BK28" i="48"/>
  <c r="BJ28" i="48"/>
  <c r="BI28" i="48"/>
  <c r="BH28" i="48"/>
  <c r="BG28" i="48"/>
  <c r="BF28" i="48"/>
  <c r="BE28" i="48"/>
  <c r="BD28" i="48"/>
  <c r="BO27" i="48"/>
  <c r="BN27" i="48"/>
  <c r="BM27" i="48"/>
  <c r="BL27" i="48"/>
  <c r="BK27" i="48"/>
  <c r="BJ27" i="48"/>
  <c r="BI27" i="48"/>
  <c r="BH27" i="48"/>
  <c r="BG27" i="48"/>
  <c r="BF27" i="48"/>
  <c r="BE27" i="48"/>
  <c r="BN26" i="48"/>
  <c r="BM26" i="48"/>
  <c r="BL26" i="48"/>
  <c r="BK26" i="48"/>
  <c r="BJ26" i="48"/>
  <c r="BI26" i="48"/>
  <c r="BH26" i="48"/>
  <c r="BG26" i="48"/>
  <c r="BF26" i="48"/>
  <c r="BE26" i="48"/>
  <c r="BD26" i="48"/>
  <c r="BN25" i="48"/>
  <c r="BM25" i="48"/>
  <c r="BL25" i="48"/>
  <c r="BK25" i="48"/>
  <c r="BJ25" i="48"/>
  <c r="BI25" i="48"/>
  <c r="BH25" i="48"/>
  <c r="BG25" i="48"/>
  <c r="BF25" i="48"/>
  <c r="BE25" i="48"/>
  <c r="BD25" i="48"/>
  <c r="J169" i="48"/>
  <c r="J165" i="48"/>
  <c r="J161" i="48"/>
  <c r="J160" i="48"/>
  <c r="J158" i="48"/>
  <c r="J157" i="48"/>
  <c r="J153" i="48"/>
  <c r="J149" i="48"/>
  <c r="J145" i="48"/>
  <c r="J141" i="48"/>
  <c r="J137" i="48"/>
  <c r="J133" i="48"/>
  <c r="J129" i="48"/>
  <c r="J125" i="48"/>
  <c r="J121" i="48"/>
  <c r="J117" i="48"/>
  <c r="J113" i="48"/>
  <c r="J109" i="48"/>
  <c r="J105" i="48"/>
  <c r="J101" i="48"/>
  <c r="J97" i="48"/>
  <c r="J93" i="48"/>
  <c r="J89" i="48"/>
  <c r="J85" i="48"/>
  <c r="J81" i="48"/>
  <c r="J77" i="48"/>
  <c r="J73" i="48"/>
  <c r="J69" i="48"/>
  <c r="K172" i="48"/>
  <c r="J172" i="48"/>
  <c r="K171" i="48"/>
  <c r="J171" i="48"/>
  <c r="K170" i="48"/>
  <c r="J170" i="48"/>
  <c r="K169" i="48"/>
  <c r="K168" i="48"/>
  <c r="J168" i="48"/>
  <c r="K167" i="48"/>
  <c r="J167" i="48"/>
  <c r="K166" i="48"/>
  <c r="J166" i="48"/>
  <c r="K165" i="48"/>
  <c r="K164" i="48"/>
  <c r="J164" i="48"/>
  <c r="K163" i="48"/>
  <c r="J163" i="48"/>
  <c r="K162" i="48"/>
  <c r="J162" i="48"/>
  <c r="K161" i="48"/>
  <c r="K159" i="48"/>
  <c r="J159" i="48"/>
  <c r="K157" i="48"/>
  <c r="K156" i="48"/>
  <c r="J156" i="48"/>
  <c r="K155" i="48"/>
  <c r="J155" i="48"/>
  <c r="K154" i="48"/>
  <c r="J154" i="48"/>
  <c r="K153" i="48"/>
  <c r="K152" i="48"/>
  <c r="J152" i="48"/>
  <c r="K151" i="48"/>
  <c r="J151" i="48"/>
  <c r="K150" i="48"/>
  <c r="J150" i="48"/>
  <c r="K149" i="48"/>
  <c r="K148" i="48"/>
  <c r="J148" i="48"/>
  <c r="K147" i="48"/>
  <c r="J147" i="48"/>
  <c r="K146" i="48"/>
  <c r="J146" i="48"/>
  <c r="K145" i="48"/>
  <c r="K144" i="48"/>
  <c r="J144" i="48"/>
  <c r="K143" i="48"/>
  <c r="J143" i="48"/>
  <c r="K142" i="48"/>
  <c r="J142" i="48"/>
  <c r="K141" i="48"/>
  <c r="K140" i="48"/>
  <c r="J140" i="48"/>
  <c r="K139" i="48"/>
  <c r="J139" i="48"/>
  <c r="K138" i="48"/>
  <c r="J138" i="48"/>
  <c r="K137" i="48"/>
  <c r="K136" i="48"/>
  <c r="J136" i="48"/>
  <c r="K135" i="48"/>
  <c r="J135" i="48"/>
  <c r="K134" i="48"/>
  <c r="J134" i="48"/>
  <c r="K133" i="48"/>
  <c r="K132" i="48"/>
  <c r="J132" i="48"/>
  <c r="K131" i="48"/>
  <c r="J131" i="48"/>
  <c r="K130" i="48"/>
  <c r="J130" i="48"/>
  <c r="K129" i="48"/>
  <c r="K128" i="48"/>
  <c r="J128" i="48"/>
  <c r="K127" i="48"/>
  <c r="J127" i="48"/>
  <c r="K126" i="48"/>
  <c r="J126" i="48"/>
  <c r="K125" i="48"/>
  <c r="K124" i="48"/>
  <c r="J124" i="48"/>
  <c r="K123" i="48"/>
  <c r="J123" i="48"/>
  <c r="K122" i="48"/>
  <c r="J122" i="48"/>
  <c r="K121" i="48"/>
  <c r="K120" i="48"/>
  <c r="J120" i="48"/>
  <c r="K119" i="48"/>
  <c r="J119" i="48"/>
  <c r="K118" i="48"/>
  <c r="J118" i="48"/>
  <c r="K117" i="48"/>
  <c r="K116" i="48"/>
  <c r="J116" i="48"/>
  <c r="K115" i="48"/>
  <c r="J115" i="48"/>
  <c r="K114" i="48"/>
  <c r="J114" i="48"/>
  <c r="K113" i="48"/>
  <c r="K112" i="48"/>
  <c r="J112" i="48"/>
  <c r="K111" i="48"/>
  <c r="J111" i="48"/>
  <c r="K110" i="48"/>
  <c r="J110" i="48"/>
  <c r="K109" i="48"/>
  <c r="K108" i="48"/>
  <c r="J108" i="48"/>
  <c r="K107" i="48"/>
  <c r="J107" i="48"/>
  <c r="K106" i="48"/>
  <c r="J106" i="48"/>
  <c r="K105" i="48"/>
  <c r="K104" i="48"/>
  <c r="J104" i="48"/>
  <c r="K103" i="48"/>
  <c r="J103" i="48"/>
  <c r="K102" i="48"/>
  <c r="J102" i="48"/>
  <c r="K101" i="48"/>
  <c r="K100" i="48"/>
  <c r="J100" i="48"/>
  <c r="K99" i="48"/>
  <c r="J99" i="48"/>
  <c r="K98" i="48"/>
  <c r="J98" i="48"/>
  <c r="K97" i="48"/>
  <c r="K96" i="48"/>
  <c r="J96" i="48"/>
  <c r="K95" i="48"/>
  <c r="J95" i="48"/>
  <c r="K94" i="48"/>
  <c r="J94" i="48"/>
  <c r="K93" i="48"/>
  <c r="K92" i="48"/>
  <c r="J92" i="48"/>
  <c r="K91" i="48"/>
  <c r="J91" i="48"/>
  <c r="K90" i="48"/>
  <c r="J90" i="48"/>
  <c r="K89" i="48"/>
  <c r="K88" i="48"/>
  <c r="J88" i="48"/>
  <c r="K87" i="48"/>
  <c r="J87" i="48"/>
  <c r="K86" i="48"/>
  <c r="J86" i="48"/>
  <c r="K85" i="48"/>
  <c r="K84" i="48"/>
  <c r="J84" i="48"/>
  <c r="K83" i="48"/>
  <c r="J83" i="48"/>
  <c r="K82" i="48"/>
  <c r="J82" i="48"/>
  <c r="K81" i="48"/>
  <c r="K80" i="48"/>
  <c r="J80" i="48"/>
  <c r="K79" i="48"/>
  <c r="J79" i="48"/>
  <c r="K78" i="48"/>
  <c r="J78" i="48"/>
  <c r="K77" i="48"/>
  <c r="K76" i="48"/>
  <c r="J76" i="48"/>
  <c r="K75" i="48"/>
  <c r="J75" i="48"/>
  <c r="K74" i="48"/>
  <c r="J74" i="48"/>
  <c r="K73" i="48"/>
  <c r="K72" i="48"/>
  <c r="J72" i="48"/>
  <c r="K71" i="48"/>
  <c r="J71" i="48"/>
  <c r="K70" i="48"/>
  <c r="J70" i="48"/>
  <c r="K68" i="48"/>
  <c r="J68" i="48"/>
  <c r="K67" i="48"/>
  <c r="J67" i="48"/>
  <c r="K66" i="48"/>
  <c r="J66" i="48"/>
  <c r="K65" i="48"/>
  <c r="J65" i="48"/>
  <c r="K64" i="48"/>
  <c r="J64" i="48"/>
  <c r="K63" i="48"/>
  <c r="J63" i="48"/>
  <c r="K62" i="48"/>
  <c r="J62" i="48"/>
  <c r="K61" i="48"/>
  <c r="J61" i="48"/>
  <c r="K60" i="48"/>
  <c r="J60" i="48"/>
  <c r="K59" i="48"/>
  <c r="J59" i="48"/>
  <c r="K58" i="48"/>
  <c r="J58" i="48"/>
  <c r="K57" i="48"/>
  <c r="J57" i="48"/>
  <c r="K56" i="48"/>
  <c r="J56" i="48"/>
  <c r="K55" i="48"/>
  <c r="J55" i="48"/>
  <c r="K54" i="48"/>
  <c r="J54" i="48"/>
  <c r="K53" i="48"/>
  <c r="J53" i="48"/>
  <c r="K52" i="48"/>
  <c r="J52" i="48"/>
  <c r="K51" i="48"/>
  <c r="J51" i="48"/>
  <c r="K50" i="48"/>
  <c r="J50" i="48"/>
  <c r="K49" i="48"/>
  <c r="J49" i="48"/>
  <c r="K48" i="48"/>
  <c r="J48" i="48"/>
  <c r="K47" i="48"/>
  <c r="J47" i="48"/>
  <c r="K46" i="48"/>
  <c r="J46" i="48"/>
  <c r="K45" i="48"/>
  <c r="J45" i="48"/>
  <c r="K44" i="48"/>
  <c r="J44" i="48"/>
  <c r="K43" i="48"/>
  <c r="J43" i="48"/>
  <c r="K42" i="48"/>
  <c r="J42" i="48"/>
  <c r="K41" i="48"/>
  <c r="J41" i="48"/>
  <c r="K40" i="48"/>
  <c r="J40" i="48"/>
  <c r="K39" i="48"/>
  <c r="J39" i="48"/>
  <c r="K38" i="48"/>
  <c r="J38" i="48"/>
  <c r="K37" i="48"/>
  <c r="J37" i="48"/>
  <c r="K36" i="48"/>
  <c r="J36" i="48"/>
  <c r="K35" i="48"/>
  <c r="J35" i="48"/>
  <c r="K34" i="48"/>
  <c r="J34" i="48"/>
  <c r="K33" i="48"/>
  <c r="J33" i="48"/>
  <c r="K32" i="48"/>
  <c r="J32" i="48"/>
  <c r="K31" i="48"/>
  <c r="J31" i="48"/>
  <c r="K30" i="48"/>
  <c r="J30" i="48"/>
  <c r="K29" i="48"/>
  <c r="J29" i="48"/>
  <c r="K28" i="48"/>
  <c r="J28" i="48"/>
  <c r="K27" i="48"/>
  <c r="J27" i="48"/>
  <c r="K26" i="48"/>
  <c r="J26" i="48"/>
  <c r="K25" i="48"/>
  <c r="J25" i="48"/>
  <c r="K24" i="48"/>
  <c r="J24" i="48"/>
  <c r="K23" i="48"/>
  <c r="J23" i="48"/>
  <c r="K22" i="48"/>
  <c r="J22" i="48"/>
  <c r="K21" i="48"/>
  <c r="J21" i="48"/>
  <c r="K20" i="48"/>
  <c r="J20" i="48"/>
  <c r="K19" i="48"/>
  <c r="J19" i="48"/>
  <c r="K18" i="48"/>
  <c r="J18" i="48"/>
  <c r="K17" i="48"/>
  <c r="J17" i="48"/>
  <c r="K16" i="48"/>
  <c r="J16" i="48"/>
  <c r="K15" i="48"/>
  <c r="J15" i="48"/>
  <c r="K14" i="48"/>
  <c r="J14" i="48"/>
  <c r="K13" i="48"/>
  <c r="J13" i="48"/>
  <c r="K12" i="48"/>
  <c r="J12" i="48"/>
  <c r="K11" i="48"/>
  <c r="J11" i="48"/>
  <c r="K10" i="48"/>
  <c r="J10" i="48"/>
  <c r="K9" i="48"/>
  <c r="J9" i="48"/>
  <c r="K8" i="48"/>
  <c r="J8" i="48"/>
  <c r="K7" i="48"/>
  <c r="J7" i="48"/>
  <c r="K6" i="48"/>
  <c r="J6" i="48"/>
  <c r="K5" i="48"/>
  <c r="J5" i="48"/>
  <c r="K4" i="48"/>
  <c r="J4" i="48"/>
  <c r="BY40" i="48"/>
  <c r="BX40" i="48"/>
  <c r="BW40" i="48"/>
  <c r="BV40" i="48"/>
  <c r="BU40" i="48"/>
  <c r="BX39" i="48"/>
  <c r="BW39" i="48"/>
  <c r="BV39" i="48"/>
  <c r="BU39" i="48"/>
  <c r="BT39" i="48"/>
  <c r="BX38" i="48"/>
  <c r="BW38" i="48"/>
  <c r="BV38" i="48"/>
  <c r="BU38" i="48"/>
  <c r="BT38" i="48"/>
  <c r="BY34" i="48"/>
  <c r="BX34" i="48"/>
  <c r="BW34" i="48"/>
  <c r="BV34" i="48"/>
  <c r="BU34" i="48"/>
  <c r="CA33" i="48"/>
  <c r="BZ33" i="48"/>
  <c r="BY33" i="48"/>
  <c r="BX33" i="48"/>
  <c r="BW33" i="48"/>
  <c r="BV33" i="48"/>
  <c r="BU33" i="48"/>
  <c r="BT33" i="48"/>
  <c r="BY29" i="48"/>
  <c r="BX29" i="48"/>
  <c r="BW29" i="48"/>
  <c r="BV29" i="48"/>
  <c r="BU29" i="48"/>
  <c r="BY27" i="48"/>
  <c r="BX27" i="48"/>
  <c r="BW27" i="48"/>
  <c r="BV27" i="48"/>
  <c r="BU27" i="48"/>
  <c r="BX26" i="48"/>
  <c r="BW26" i="48"/>
  <c r="BV26" i="48"/>
  <c r="BU26" i="48"/>
  <c r="BT26" i="48"/>
  <c r="BX25" i="48"/>
  <c r="BW25" i="48"/>
  <c r="BV25" i="48"/>
  <c r="BU25" i="48"/>
  <c r="BT25" i="48"/>
  <c r="K102" i="52"/>
  <c r="J102" i="52"/>
  <c r="I102" i="52"/>
  <c r="H102" i="52"/>
  <c r="G102" i="52"/>
  <c r="F102" i="52"/>
  <c r="E102" i="52"/>
  <c r="D102" i="52"/>
  <c r="C102" i="52"/>
  <c r="B102" i="52"/>
  <c r="K101" i="52"/>
  <c r="J101" i="52"/>
  <c r="I101" i="52"/>
  <c r="H101" i="52"/>
  <c r="G101" i="52"/>
  <c r="F101" i="52"/>
  <c r="E101" i="52"/>
  <c r="D101" i="52"/>
  <c r="C101" i="52"/>
  <c r="B101" i="52"/>
  <c r="K100" i="52"/>
  <c r="J100" i="52"/>
  <c r="I100" i="52"/>
  <c r="H100" i="52"/>
  <c r="G100" i="52"/>
  <c r="F100" i="52"/>
  <c r="E100" i="52"/>
  <c r="D100" i="52"/>
  <c r="C100" i="52"/>
  <c r="B100" i="52"/>
  <c r="K99" i="52"/>
  <c r="J99" i="52"/>
  <c r="I99" i="52"/>
  <c r="H99" i="52"/>
  <c r="G99" i="52"/>
  <c r="F99" i="52"/>
  <c r="E99" i="52"/>
  <c r="D99" i="52"/>
  <c r="C99" i="52"/>
  <c r="B99" i="52"/>
  <c r="K98" i="52"/>
  <c r="J98" i="52"/>
  <c r="I98" i="52"/>
  <c r="H98" i="52"/>
  <c r="G98" i="52"/>
  <c r="F98" i="52"/>
  <c r="E98" i="52"/>
  <c r="D98" i="52"/>
  <c r="C98" i="52"/>
  <c r="B98" i="52"/>
  <c r="K97" i="52"/>
  <c r="J97" i="52"/>
  <c r="I97" i="52"/>
  <c r="H97" i="52"/>
  <c r="G97" i="52"/>
  <c r="F97" i="52"/>
  <c r="E97" i="52"/>
  <c r="D97" i="52"/>
  <c r="C97" i="52"/>
  <c r="B97" i="52"/>
  <c r="K96" i="52"/>
  <c r="J96" i="52"/>
  <c r="I96" i="52"/>
  <c r="H96" i="52"/>
  <c r="G96" i="52"/>
  <c r="F96" i="52"/>
  <c r="E96" i="52"/>
  <c r="D96" i="52"/>
  <c r="C96" i="52"/>
  <c r="B96" i="52"/>
  <c r="K95" i="52"/>
  <c r="J95" i="52"/>
  <c r="I95" i="52"/>
  <c r="H95" i="52"/>
  <c r="G95" i="52"/>
  <c r="F95" i="52"/>
  <c r="E95" i="52"/>
  <c r="D95" i="52"/>
  <c r="C95" i="52"/>
  <c r="B95" i="52"/>
  <c r="K94" i="52"/>
  <c r="J94" i="52"/>
  <c r="I94" i="52"/>
  <c r="H94" i="52"/>
  <c r="G94" i="52"/>
  <c r="F94" i="52"/>
  <c r="E94" i="52"/>
  <c r="D94" i="52"/>
  <c r="C94" i="52"/>
  <c r="B94" i="52"/>
  <c r="K93" i="52"/>
  <c r="J93" i="52"/>
  <c r="I93" i="52"/>
  <c r="H93" i="52"/>
  <c r="G93" i="52"/>
  <c r="F93" i="52"/>
  <c r="E93" i="52"/>
  <c r="D93" i="52"/>
  <c r="C93" i="52"/>
  <c r="B93" i="52"/>
  <c r="K92" i="52"/>
  <c r="J92" i="52"/>
  <c r="I92" i="52"/>
  <c r="H92" i="52"/>
  <c r="G92" i="52"/>
  <c r="F92" i="52"/>
  <c r="E92" i="52"/>
  <c r="D92" i="52"/>
  <c r="C92" i="52"/>
  <c r="B92" i="52"/>
  <c r="K91" i="52"/>
  <c r="J91" i="52"/>
  <c r="I91" i="52"/>
  <c r="H91" i="52"/>
  <c r="G91" i="52"/>
  <c r="F91" i="52"/>
  <c r="E91" i="52"/>
  <c r="D91" i="52"/>
  <c r="C91" i="52"/>
  <c r="B91" i="52"/>
  <c r="K90" i="52"/>
  <c r="J90" i="52"/>
  <c r="I90" i="52"/>
  <c r="H90" i="52"/>
  <c r="G90" i="52"/>
  <c r="F90" i="52"/>
  <c r="E90" i="52"/>
  <c r="D90" i="52"/>
  <c r="C90" i="52"/>
  <c r="B90" i="52"/>
  <c r="K89" i="52"/>
  <c r="J89" i="52"/>
  <c r="I89" i="52"/>
  <c r="H89" i="52"/>
  <c r="G89" i="52"/>
  <c r="F89" i="52"/>
  <c r="E89" i="52"/>
  <c r="D89" i="52"/>
  <c r="C89" i="52"/>
  <c r="B89" i="52"/>
  <c r="K88" i="52"/>
  <c r="J88" i="52"/>
  <c r="I88" i="52"/>
  <c r="H88" i="52"/>
  <c r="G88" i="52"/>
  <c r="F88" i="52"/>
  <c r="E88" i="52"/>
  <c r="D88" i="52"/>
  <c r="C88" i="52"/>
  <c r="B88" i="52"/>
  <c r="K87" i="52"/>
  <c r="J87" i="52"/>
  <c r="I87" i="52"/>
  <c r="H87" i="52"/>
  <c r="G87" i="52"/>
  <c r="F87" i="52"/>
  <c r="E87" i="52"/>
  <c r="D87" i="52"/>
  <c r="C87" i="52"/>
  <c r="B87" i="52"/>
  <c r="K86" i="52"/>
  <c r="J86" i="52"/>
  <c r="I86" i="52"/>
  <c r="H86" i="52"/>
  <c r="G86" i="52"/>
  <c r="F86" i="52"/>
  <c r="E86" i="52"/>
  <c r="D86" i="52"/>
  <c r="C86" i="52"/>
  <c r="B86" i="52"/>
  <c r="K85" i="52"/>
  <c r="J85" i="52"/>
  <c r="I85" i="52"/>
  <c r="H85" i="52"/>
  <c r="G85" i="52"/>
  <c r="F85" i="52"/>
  <c r="E85" i="52"/>
  <c r="D85" i="52"/>
  <c r="C85" i="52"/>
  <c r="B85" i="52"/>
  <c r="K84" i="52"/>
  <c r="J84" i="52"/>
  <c r="I84" i="52"/>
  <c r="H84" i="52"/>
  <c r="G84" i="52"/>
  <c r="F84" i="52"/>
  <c r="E84" i="52"/>
  <c r="D84" i="52"/>
  <c r="C84" i="52"/>
  <c r="B84" i="52"/>
  <c r="K83" i="52"/>
  <c r="J83" i="52"/>
  <c r="I83" i="52"/>
  <c r="H83" i="52"/>
  <c r="G83" i="52"/>
  <c r="F83" i="52"/>
  <c r="E83" i="52"/>
  <c r="D83" i="52"/>
  <c r="C83" i="52"/>
  <c r="B83" i="52"/>
  <c r="K82" i="52"/>
  <c r="J82" i="52"/>
  <c r="I82" i="52"/>
  <c r="H82" i="52"/>
  <c r="G82" i="52"/>
  <c r="F82" i="52"/>
  <c r="E82" i="52"/>
  <c r="D82" i="52"/>
  <c r="C82" i="52"/>
  <c r="B82" i="52"/>
  <c r="K81" i="52"/>
  <c r="J81" i="52"/>
  <c r="I81" i="52"/>
  <c r="H81" i="52"/>
  <c r="G81" i="52"/>
  <c r="F81" i="52"/>
  <c r="E81" i="52"/>
  <c r="D81" i="52"/>
  <c r="C81" i="52"/>
  <c r="B81" i="52"/>
  <c r="K80" i="52"/>
  <c r="J80" i="52"/>
  <c r="I80" i="52"/>
  <c r="H80" i="52"/>
  <c r="G80" i="52"/>
  <c r="F80" i="52"/>
  <c r="E80" i="52"/>
  <c r="D80" i="52"/>
  <c r="C80" i="52"/>
  <c r="B80" i="52"/>
  <c r="K79" i="52"/>
  <c r="J79" i="52"/>
  <c r="I79" i="52"/>
  <c r="H79" i="52"/>
  <c r="G79" i="52"/>
  <c r="F79" i="52"/>
  <c r="E79" i="52"/>
  <c r="D79" i="52"/>
  <c r="C79" i="52"/>
  <c r="B79" i="52"/>
  <c r="K78" i="52"/>
  <c r="J78" i="52"/>
  <c r="I78" i="52"/>
  <c r="H78" i="52"/>
  <c r="G78" i="52"/>
  <c r="F78" i="52"/>
  <c r="E78" i="52"/>
  <c r="D78" i="52"/>
  <c r="C78" i="52"/>
  <c r="B78" i="52"/>
  <c r="K77" i="52"/>
  <c r="J77" i="52"/>
  <c r="I77" i="52"/>
  <c r="H77" i="52"/>
  <c r="G77" i="52"/>
  <c r="F77" i="52"/>
  <c r="E77" i="52"/>
  <c r="D77" i="52"/>
  <c r="C77" i="52"/>
  <c r="B77" i="52"/>
  <c r="K76" i="52"/>
  <c r="J76" i="52"/>
  <c r="I76" i="52"/>
  <c r="H76" i="52"/>
  <c r="G76" i="52"/>
  <c r="F76" i="52"/>
  <c r="E76" i="52"/>
  <c r="D76" i="52"/>
  <c r="C76" i="52"/>
  <c r="B76" i="52"/>
  <c r="K75" i="52"/>
  <c r="J75" i="52"/>
  <c r="I75" i="52"/>
  <c r="H75" i="52"/>
  <c r="G75" i="52"/>
  <c r="F75" i="52"/>
  <c r="E75" i="52"/>
  <c r="D75" i="52"/>
  <c r="C75" i="52"/>
  <c r="B75" i="52"/>
  <c r="K74" i="52"/>
  <c r="J74" i="52"/>
  <c r="I74" i="52"/>
  <c r="H74" i="52"/>
  <c r="G74" i="52"/>
  <c r="F74" i="52"/>
  <c r="E74" i="52"/>
  <c r="D74" i="52"/>
  <c r="C74" i="52"/>
  <c r="B74" i="52"/>
  <c r="K73" i="52"/>
  <c r="J73" i="52"/>
  <c r="I73" i="52"/>
  <c r="H73" i="52"/>
  <c r="G73" i="52"/>
  <c r="F73" i="52"/>
  <c r="E73" i="52"/>
  <c r="D73" i="52"/>
  <c r="C73" i="52"/>
  <c r="B73" i="52"/>
  <c r="K72" i="52"/>
  <c r="J72" i="52"/>
  <c r="I72" i="52"/>
  <c r="H72" i="52"/>
  <c r="G72" i="52"/>
  <c r="F72" i="52"/>
  <c r="E72" i="52"/>
  <c r="D72" i="52"/>
  <c r="C72" i="52"/>
  <c r="B72" i="52"/>
  <c r="K71" i="52"/>
  <c r="J71" i="52"/>
  <c r="I71" i="52"/>
  <c r="H71" i="52"/>
  <c r="G71" i="52"/>
  <c r="F71" i="52"/>
  <c r="E71" i="52"/>
  <c r="D71" i="52"/>
  <c r="C71" i="52"/>
  <c r="B71" i="52"/>
  <c r="K70" i="52"/>
  <c r="J70" i="52"/>
  <c r="I70" i="52"/>
  <c r="H70" i="52"/>
  <c r="G70" i="52"/>
  <c r="F70" i="52"/>
  <c r="E70" i="52"/>
  <c r="D70" i="52"/>
  <c r="C70" i="52"/>
  <c r="B70" i="52"/>
  <c r="K69" i="52"/>
  <c r="J69" i="52"/>
  <c r="I69" i="52"/>
  <c r="H69" i="52"/>
  <c r="G69" i="52"/>
  <c r="F69" i="52"/>
  <c r="E69" i="52"/>
  <c r="D69" i="52"/>
  <c r="C69" i="52"/>
  <c r="B69" i="52"/>
  <c r="K68" i="52"/>
  <c r="J68" i="52"/>
  <c r="I68" i="52"/>
  <c r="H68" i="52"/>
  <c r="G68" i="52"/>
  <c r="F68" i="52"/>
  <c r="E68" i="52"/>
  <c r="D68" i="52"/>
  <c r="C68" i="52"/>
  <c r="B68" i="52"/>
  <c r="K67" i="52"/>
  <c r="J67" i="52"/>
  <c r="I67" i="52"/>
  <c r="H67" i="52"/>
  <c r="G67" i="52"/>
  <c r="F67" i="52"/>
  <c r="E67" i="52"/>
  <c r="D67" i="52"/>
  <c r="C67" i="52"/>
  <c r="B67" i="52"/>
  <c r="K66" i="52"/>
  <c r="J66" i="52"/>
  <c r="I66" i="52"/>
  <c r="H66" i="52"/>
  <c r="G66" i="52"/>
  <c r="F66" i="52"/>
  <c r="E66" i="52"/>
  <c r="D66" i="52"/>
  <c r="C66" i="52"/>
  <c r="B66" i="52"/>
  <c r="K65" i="52"/>
  <c r="J65" i="52"/>
  <c r="I65" i="52"/>
  <c r="H65" i="52"/>
  <c r="G65" i="52"/>
  <c r="F65" i="52"/>
  <c r="E65" i="52"/>
  <c r="D65" i="52"/>
  <c r="C65" i="52"/>
  <c r="B65" i="52"/>
  <c r="K64" i="52"/>
  <c r="J64" i="52"/>
  <c r="I64" i="52"/>
  <c r="H64" i="52"/>
  <c r="G64" i="52"/>
  <c r="F64" i="52"/>
  <c r="E64" i="52"/>
  <c r="D64" i="52"/>
  <c r="C64" i="52"/>
  <c r="B64" i="52"/>
  <c r="K63" i="52"/>
  <c r="J63" i="52"/>
  <c r="I63" i="52"/>
  <c r="H63" i="52"/>
  <c r="G63" i="52"/>
  <c r="F63" i="52"/>
  <c r="E63" i="52"/>
  <c r="D63" i="52"/>
  <c r="C63" i="52"/>
  <c r="B63" i="52"/>
  <c r="K62" i="52"/>
  <c r="J62" i="52"/>
  <c r="I62" i="52"/>
  <c r="H62" i="52"/>
  <c r="G62" i="52"/>
  <c r="F62" i="52"/>
  <c r="E62" i="52"/>
  <c r="D62" i="52"/>
  <c r="C62" i="52"/>
  <c r="B62" i="52"/>
  <c r="K61" i="52"/>
  <c r="J61" i="52"/>
  <c r="I61" i="52"/>
  <c r="H61" i="52"/>
  <c r="G61" i="52"/>
  <c r="F61" i="52"/>
  <c r="E61" i="52"/>
  <c r="D61" i="52"/>
  <c r="C61" i="52"/>
  <c r="B61" i="52"/>
  <c r="K60" i="52"/>
  <c r="J60" i="52"/>
  <c r="I60" i="52"/>
  <c r="H60" i="52"/>
  <c r="G60" i="52"/>
  <c r="F60" i="52"/>
  <c r="E60" i="52"/>
  <c r="D60" i="52"/>
  <c r="C60" i="52"/>
  <c r="B60" i="52"/>
  <c r="K59" i="52"/>
  <c r="J59" i="52"/>
  <c r="I59" i="52"/>
  <c r="H59" i="52"/>
  <c r="G59" i="52"/>
  <c r="F59" i="52"/>
  <c r="E59" i="52"/>
  <c r="D59" i="52"/>
  <c r="C59" i="52"/>
  <c r="B59" i="52"/>
  <c r="K58" i="52"/>
  <c r="J58" i="52"/>
  <c r="I58" i="52"/>
  <c r="H58" i="52"/>
  <c r="G58" i="52"/>
  <c r="F58" i="52"/>
  <c r="E58" i="52"/>
  <c r="D58" i="52"/>
  <c r="C58" i="52"/>
  <c r="B58" i="52"/>
  <c r="K57" i="52"/>
  <c r="J57" i="52"/>
  <c r="I57" i="52"/>
  <c r="H57" i="52"/>
  <c r="G57" i="52"/>
  <c r="F57" i="52"/>
  <c r="E57" i="52"/>
  <c r="D57" i="52"/>
  <c r="C57" i="52"/>
  <c r="B57" i="52"/>
  <c r="K56" i="52"/>
  <c r="J56" i="52"/>
  <c r="I56" i="52"/>
  <c r="H56" i="52"/>
  <c r="G56" i="52"/>
  <c r="F56" i="52"/>
  <c r="E56" i="52"/>
  <c r="D56" i="52"/>
  <c r="C56" i="52"/>
  <c r="B56" i="52"/>
  <c r="K55" i="52"/>
  <c r="J55" i="52"/>
  <c r="I55" i="52"/>
  <c r="H55" i="52"/>
  <c r="G55" i="52"/>
  <c r="F55" i="52"/>
  <c r="E55" i="52"/>
  <c r="D55" i="52"/>
  <c r="C55" i="52"/>
  <c r="B55" i="52"/>
  <c r="K54" i="52"/>
  <c r="J54" i="52"/>
  <c r="I54" i="52"/>
  <c r="H54" i="52"/>
  <c r="G54" i="52"/>
  <c r="F54" i="52"/>
  <c r="E54" i="52"/>
  <c r="D54" i="52"/>
  <c r="C54" i="52"/>
  <c r="B54" i="52"/>
  <c r="K53" i="52"/>
  <c r="J53" i="52"/>
  <c r="I53" i="52"/>
  <c r="H53" i="52"/>
  <c r="G53" i="52"/>
  <c r="F53" i="52"/>
  <c r="E53" i="52"/>
  <c r="D53" i="52"/>
  <c r="C53" i="52"/>
  <c r="B53" i="52"/>
  <c r="K52" i="52"/>
  <c r="J52" i="52"/>
  <c r="I52" i="52"/>
  <c r="H52" i="52"/>
  <c r="G52" i="52"/>
  <c r="F52" i="52"/>
  <c r="E52" i="52"/>
  <c r="D52" i="52"/>
  <c r="C52" i="52"/>
  <c r="B52" i="52"/>
  <c r="K51" i="52"/>
  <c r="J51" i="52"/>
  <c r="I51" i="52"/>
  <c r="H51" i="52"/>
  <c r="G51" i="52"/>
  <c r="F51" i="52"/>
  <c r="E51" i="52"/>
  <c r="D51" i="52"/>
  <c r="C51" i="52"/>
  <c r="B51" i="52"/>
  <c r="K50" i="52"/>
  <c r="J50" i="52"/>
  <c r="I50" i="52"/>
  <c r="H50" i="52"/>
  <c r="G50" i="52"/>
  <c r="F50" i="52"/>
  <c r="E50" i="52"/>
  <c r="D50" i="52"/>
  <c r="C50" i="52"/>
  <c r="B50" i="52"/>
  <c r="K49" i="52"/>
  <c r="J49" i="52"/>
  <c r="I49" i="52"/>
  <c r="H49" i="52"/>
  <c r="G49" i="52"/>
  <c r="F49" i="52"/>
  <c r="E49" i="52"/>
  <c r="D49" i="52"/>
  <c r="C49" i="52"/>
  <c r="B49" i="52"/>
  <c r="K48" i="52"/>
  <c r="J48" i="52"/>
  <c r="I48" i="52"/>
  <c r="H48" i="52"/>
  <c r="G48" i="52"/>
  <c r="F48" i="52"/>
  <c r="E48" i="52"/>
  <c r="D48" i="52"/>
  <c r="C48" i="52"/>
  <c r="B48" i="52"/>
  <c r="K47" i="52"/>
  <c r="J47" i="52"/>
  <c r="I47" i="52"/>
  <c r="H47" i="52"/>
  <c r="G47" i="52"/>
  <c r="F47" i="52"/>
  <c r="E47" i="52"/>
  <c r="D47" i="52"/>
  <c r="C47" i="52"/>
  <c r="B47" i="52"/>
  <c r="K46" i="52"/>
  <c r="J46" i="52"/>
  <c r="I46" i="52"/>
  <c r="H46" i="52"/>
  <c r="G46" i="52"/>
  <c r="F46" i="52"/>
  <c r="E46" i="52"/>
  <c r="D46" i="52"/>
  <c r="C46" i="52"/>
  <c r="B46" i="52"/>
  <c r="K45" i="52"/>
  <c r="J45" i="52"/>
  <c r="I45" i="52"/>
  <c r="H45" i="52"/>
  <c r="G45" i="52"/>
  <c r="F45" i="52"/>
  <c r="E45" i="52"/>
  <c r="D45" i="52"/>
  <c r="C45" i="52"/>
  <c r="B45" i="52"/>
  <c r="K44" i="52"/>
  <c r="J44" i="52"/>
  <c r="I44" i="52"/>
  <c r="H44" i="52"/>
  <c r="G44" i="52"/>
  <c r="F44" i="52"/>
  <c r="E44" i="52"/>
  <c r="D44" i="52"/>
  <c r="C44" i="52"/>
  <c r="B44" i="52"/>
  <c r="K43" i="52"/>
  <c r="J43" i="52"/>
  <c r="I43" i="52"/>
  <c r="H43" i="52"/>
  <c r="G43" i="52"/>
  <c r="F43" i="52"/>
  <c r="E43" i="52"/>
  <c r="D43" i="52"/>
  <c r="C43" i="52"/>
  <c r="B43" i="52"/>
  <c r="K42" i="52"/>
  <c r="J42" i="52"/>
  <c r="I42" i="52"/>
  <c r="H42" i="52"/>
  <c r="G42" i="52"/>
  <c r="F42" i="52"/>
  <c r="E42" i="52"/>
  <c r="D42" i="52"/>
  <c r="C42" i="52"/>
  <c r="B42" i="52"/>
  <c r="K41" i="52"/>
  <c r="J41" i="52"/>
  <c r="I41" i="52"/>
  <c r="H41" i="52"/>
  <c r="G41" i="52"/>
  <c r="F41" i="52"/>
  <c r="E41" i="52"/>
  <c r="D41" i="52"/>
  <c r="C41" i="52"/>
  <c r="B41" i="52"/>
  <c r="K40" i="52"/>
  <c r="J40" i="52"/>
  <c r="I40" i="52"/>
  <c r="H40" i="52"/>
  <c r="G40" i="52"/>
  <c r="F40" i="52"/>
  <c r="E40" i="52"/>
  <c r="D40" i="52"/>
  <c r="C40" i="52"/>
  <c r="B40" i="52"/>
  <c r="K39" i="52"/>
  <c r="J39" i="52"/>
  <c r="I39" i="52"/>
  <c r="H39" i="52"/>
  <c r="G39" i="52"/>
  <c r="F39" i="52"/>
  <c r="E39" i="52"/>
  <c r="D39" i="52"/>
  <c r="C39" i="52"/>
  <c r="B39" i="52"/>
  <c r="K38" i="52"/>
  <c r="J38" i="52"/>
  <c r="I38" i="52"/>
  <c r="H38" i="52"/>
  <c r="G38" i="52"/>
  <c r="F38" i="52"/>
  <c r="E38" i="52"/>
  <c r="D38" i="52"/>
  <c r="C38" i="52"/>
  <c r="B38" i="52"/>
  <c r="K37" i="52"/>
  <c r="J37" i="52"/>
  <c r="I37" i="52"/>
  <c r="H37" i="52"/>
  <c r="G37" i="52"/>
  <c r="F37" i="52"/>
  <c r="E37" i="52"/>
  <c r="D37" i="52"/>
  <c r="C37" i="52"/>
  <c r="B37" i="52"/>
  <c r="K36" i="52"/>
  <c r="J36" i="52"/>
  <c r="I36" i="52"/>
  <c r="H36" i="52"/>
  <c r="G36" i="52"/>
  <c r="F36" i="52"/>
  <c r="E36" i="52"/>
  <c r="D36" i="52"/>
  <c r="C36" i="52"/>
  <c r="B36" i="52"/>
  <c r="K35" i="52"/>
  <c r="J35" i="52"/>
  <c r="I35" i="52"/>
  <c r="H35" i="52"/>
  <c r="G35" i="52"/>
  <c r="F35" i="52"/>
  <c r="E35" i="52"/>
  <c r="D35" i="52"/>
  <c r="C35" i="52"/>
  <c r="B35" i="52"/>
  <c r="K34" i="52"/>
  <c r="J34" i="52"/>
  <c r="I34" i="52"/>
  <c r="H34" i="52"/>
  <c r="G34" i="52"/>
  <c r="F34" i="52"/>
  <c r="E34" i="52"/>
  <c r="D34" i="52"/>
  <c r="C34" i="52"/>
  <c r="B34" i="52"/>
  <c r="K33" i="52"/>
  <c r="J33" i="52"/>
  <c r="I33" i="52"/>
  <c r="H33" i="52"/>
  <c r="G33" i="52"/>
  <c r="F33" i="52"/>
  <c r="E33" i="52"/>
  <c r="D33" i="52"/>
  <c r="C33" i="52"/>
  <c r="B33" i="52"/>
  <c r="K32" i="52"/>
  <c r="J32" i="52"/>
  <c r="I32" i="52"/>
  <c r="H32" i="52"/>
  <c r="G32" i="52"/>
  <c r="F32" i="52"/>
  <c r="E32" i="52"/>
  <c r="D32" i="52"/>
  <c r="C32" i="52"/>
  <c r="B32" i="52"/>
  <c r="K31" i="52"/>
  <c r="J31" i="52"/>
  <c r="I31" i="52"/>
  <c r="H31" i="52"/>
  <c r="G31" i="52"/>
  <c r="F31" i="52"/>
  <c r="E31" i="52"/>
  <c r="D31" i="52"/>
  <c r="C31" i="52"/>
  <c r="B31" i="52"/>
  <c r="K30" i="52"/>
  <c r="J30" i="52"/>
  <c r="I30" i="52"/>
  <c r="H30" i="52"/>
  <c r="G30" i="52"/>
  <c r="F30" i="52"/>
  <c r="E30" i="52"/>
  <c r="D30" i="52"/>
  <c r="C30" i="52"/>
  <c r="B30" i="52"/>
  <c r="K29" i="52"/>
  <c r="J29" i="52"/>
  <c r="I29" i="52"/>
  <c r="H29" i="52"/>
  <c r="G29" i="52"/>
  <c r="F29" i="52"/>
  <c r="E29" i="52"/>
  <c r="D29" i="52"/>
  <c r="C29" i="52"/>
  <c r="B29" i="52"/>
  <c r="K28" i="52"/>
  <c r="J28" i="52"/>
  <c r="I28" i="52"/>
  <c r="H28" i="52"/>
  <c r="G28" i="52"/>
  <c r="F28" i="52"/>
  <c r="E28" i="52"/>
  <c r="D28" i="52"/>
  <c r="C28" i="52"/>
  <c r="B28" i="52"/>
  <c r="K27" i="52"/>
  <c r="J27" i="52"/>
  <c r="I27" i="52"/>
  <c r="H27" i="52"/>
  <c r="G27" i="52"/>
  <c r="F27" i="52"/>
  <c r="E27" i="52"/>
  <c r="D27" i="52"/>
  <c r="C27" i="52"/>
  <c r="B27" i="52"/>
  <c r="K26" i="52"/>
  <c r="J26" i="52"/>
  <c r="I26" i="52"/>
  <c r="H26" i="52"/>
  <c r="G26" i="52"/>
  <c r="F26" i="52"/>
  <c r="E26" i="52"/>
  <c r="D26" i="52"/>
  <c r="C26" i="52"/>
  <c r="B26" i="52"/>
  <c r="K25" i="52"/>
  <c r="J25" i="52"/>
  <c r="I25" i="52"/>
  <c r="H25" i="52"/>
  <c r="G25" i="52"/>
  <c r="F25" i="52"/>
  <c r="E25" i="52"/>
  <c r="D25" i="52"/>
  <c r="C25" i="52"/>
  <c r="B25" i="52"/>
  <c r="K24" i="52"/>
  <c r="J24" i="52"/>
  <c r="I24" i="52"/>
  <c r="H24" i="52"/>
  <c r="G24" i="52"/>
  <c r="F24" i="52"/>
  <c r="E24" i="52"/>
  <c r="D24" i="52"/>
  <c r="C24" i="52"/>
  <c r="B24" i="52"/>
  <c r="K23" i="52"/>
  <c r="J23" i="52"/>
  <c r="I23" i="52"/>
  <c r="H23" i="52"/>
  <c r="G23" i="52"/>
  <c r="F23" i="52"/>
  <c r="E23" i="52"/>
  <c r="D23" i="52"/>
  <c r="C23" i="52"/>
  <c r="B23" i="52"/>
  <c r="K22" i="52"/>
  <c r="J22" i="52"/>
  <c r="I22" i="52"/>
  <c r="H22" i="52"/>
  <c r="G22" i="52"/>
  <c r="F22" i="52"/>
  <c r="E22" i="52"/>
  <c r="D22" i="52"/>
  <c r="C22" i="52"/>
  <c r="B22" i="52"/>
  <c r="K21" i="52"/>
  <c r="J21" i="52"/>
  <c r="I21" i="52"/>
  <c r="H21" i="52"/>
  <c r="G21" i="52"/>
  <c r="F21" i="52"/>
  <c r="E21" i="52"/>
  <c r="D21" i="52"/>
  <c r="C21" i="52"/>
  <c r="B21" i="52"/>
  <c r="K20" i="52"/>
  <c r="J20" i="52"/>
  <c r="I20" i="52"/>
  <c r="H20" i="52"/>
  <c r="G20" i="52"/>
  <c r="F20" i="52"/>
  <c r="E20" i="52"/>
  <c r="D20" i="52"/>
  <c r="C20" i="52"/>
  <c r="B20" i="52"/>
  <c r="K19" i="52"/>
  <c r="J19" i="52"/>
  <c r="I19" i="52"/>
  <c r="H19" i="52"/>
  <c r="G19" i="52"/>
  <c r="F19" i="52"/>
  <c r="E19" i="52"/>
  <c r="D19" i="52"/>
  <c r="C19" i="52"/>
  <c r="B19" i="52"/>
  <c r="K18" i="52"/>
  <c r="J18" i="52"/>
  <c r="I18" i="52"/>
  <c r="H18" i="52"/>
  <c r="G18" i="52"/>
  <c r="F18" i="52"/>
  <c r="E18" i="52"/>
  <c r="D18" i="52"/>
  <c r="C18" i="52"/>
  <c r="B18" i="52"/>
  <c r="K17" i="52"/>
  <c r="J17" i="52"/>
  <c r="I17" i="52"/>
  <c r="H17" i="52"/>
  <c r="G17" i="52"/>
  <c r="F17" i="52"/>
  <c r="E17" i="52"/>
  <c r="D17" i="52"/>
  <c r="C17" i="52"/>
  <c r="B17" i="52"/>
  <c r="K16" i="52"/>
  <c r="J16" i="52"/>
  <c r="I16" i="52"/>
  <c r="H16" i="52"/>
  <c r="G16" i="52"/>
  <c r="F16" i="52"/>
  <c r="E16" i="52"/>
  <c r="D16" i="52"/>
  <c r="C16" i="52"/>
  <c r="B16" i="52"/>
  <c r="K15" i="52"/>
  <c r="J15" i="52"/>
  <c r="I15" i="52"/>
  <c r="H15" i="52"/>
  <c r="G15" i="52"/>
  <c r="F15" i="52"/>
  <c r="E15" i="52"/>
  <c r="D15" i="52"/>
  <c r="C15" i="52"/>
  <c r="B15" i="52"/>
  <c r="K14" i="52"/>
  <c r="J14" i="52"/>
  <c r="I14" i="52"/>
  <c r="H14" i="52"/>
  <c r="G14" i="52"/>
  <c r="F14" i="52"/>
  <c r="E14" i="52"/>
  <c r="D14" i="52"/>
  <c r="C14" i="52"/>
  <c r="B14" i="52"/>
  <c r="K13" i="52"/>
  <c r="J13" i="52"/>
  <c r="I13" i="52"/>
  <c r="H13" i="52"/>
  <c r="G13" i="52"/>
  <c r="F13" i="52"/>
  <c r="E13" i="52"/>
  <c r="D13" i="52"/>
  <c r="C13" i="52"/>
  <c r="B13" i="52"/>
  <c r="K12" i="52"/>
  <c r="J12" i="52"/>
  <c r="I12" i="52"/>
  <c r="H12" i="52"/>
  <c r="G12" i="52"/>
  <c r="F12" i="52"/>
  <c r="E12" i="52"/>
  <c r="D12" i="52"/>
  <c r="C12" i="52"/>
  <c r="B12" i="52"/>
  <c r="K11" i="52"/>
  <c r="J11" i="52"/>
  <c r="I11" i="52"/>
  <c r="H11" i="52"/>
  <c r="G11" i="52"/>
  <c r="F11" i="52"/>
  <c r="E11" i="52"/>
  <c r="D11" i="52"/>
  <c r="C11" i="52"/>
  <c r="B11" i="52"/>
  <c r="K10" i="52"/>
  <c r="J10" i="52"/>
  <c r="I10" i="52"/>
  <c r="H10" i="52"/>
  <c r="G10" i="52"/>
  <c r="F10" i="52"/>
  <c r="E10" i="52"/>
  <c r="D10" i="52"/>
  <c r="C10" i="52"/>
  <c r="B10" i="52"/>
  <c r="K9" i="52"/>
  <c r="J9" i="52"/>
  <c r="I9" i="52"/>
  <c r="H9" i="52"/>
  <c r="G9" i="52"/>
  <c r="F9" i="52"/>
  <c r="E9" i="52"/>
  <c r="D9" i="52"/>
  <c r="C9" i="52"/>
  <c r="B9" i="52"/>
  <c r="K8" i="52"/>
  <c r="J8" i="52"/>
  <c r="I8" i="52"/>
  <c r="H8" i="52"/>
  <c r="G8" i="52"/>
  <c r="F8" i="52"/>
  <c r="E8" i="52"/>
  <c r="D8" i="52"/>
  <c r="C8" i="52"/>
  <c r="B8" i="52"/>
  <c r="K7" i="52"/>
  <c r="J7" i="52"/>
  <c r="I7" i="52"/>
  <c r="H7" i="52"/>
  <c r="G7" i="52"/>
  <c r="F7" i="52"/>
  <c r="E7" i="52"/>
  <c r="D7" i="52"/>
  <c r="C7" i="52"/>
  <c r="B7" i="52"/>
  <c r="K6" i="52"/>
  <c r="J6" i="52"/>
  <c r="I6" i="52"/>
  <c r="H6" i="52"/>
  <c r="G6" i="52"/>
  <c r="F6" i="52"/>
  <c r="E6" i="52"/>
  <c r="D6" i="52"/>
  <c r="C6" i="52"/>
  <c r="B6" i="52"/>
  <c r="K5" i="52"/>
  <c r="J5" i="52"/>
  <c r="I5" i="52"/>
  <c r="H5" i="52"/>
  <c r="G5" i="52"/>
  <c r="F5" i="52"/>
  <c r="E5" i="52"/>
  <c r="D5" i="52"/>
  <c r="C5" i="52"/>
  <c r="B5" i="52"/>
  <c r="K4" i="52"/>
  <c r="J4" i="52"/>
  <c r="I4" i="52"/>
  <c r="H4" i="52"/>
  <c r="G4" i="52"/>
  <c r="F4" i="52"/>
  <c r="E4" i="52"/>
  <c r="D4" i="52"/>
  <c r="C4" i="52"/>
  <c r="B4" i="52"/>
  <c r="K3" i="52"/>
  <c r="J3" i="52"/>
  <c r="I3" i="52"/>
  <c r="H3" i="52"/>
  <c r="G3" i="52"/>
  <c r="F3" i="52"/>
  <c r="E3" i="52"/>
  <c r="D3" i="52"/>
  <c r="C3" i="52"/>
  <c r="B3" i="52"/>
  <c r="U30" i="48"/>
  <c r="U29" i="48"/>
  <c r="C5" i="4"/>
  <c r="D5" i="4"/>
  <c r="E5" i="4"/>
  <c r="F5" i="4"/>
  <c r="C6" i="4"/>
  <c r="D6" i="4"/>
  <c r="E6" i="4"/>
  <c r="F6" i="4"/>
  <c r="C7" i="4"/>
  <c r="D7" i="4"/>
  <c r="E7" i="4"/>
  <c r="F7" i="4"/>
  <c r="C8" i="4"/>
  <c r="D8" i="4"/>
  <c r="E8" i="4"/>
  <c r="C9" i="4"/>
  <c r="D9" i="4"/>
  <c r="E9" i="4"/>
  <c r="C10" i="4"/>
  <c r="D10" i="4"/>
  <c r="E10" i="4"/>
  <c r="C11" i="4"/>
  <c r="D11" i="4"/>
  <c r="E11" i="4"/>
  <c r="F11" i="4"/>
  <c r="C12" i="4"/>
  <c r="D12" i="4"/>
  <c r="E12" i="4"/>
  <c r="C13" i="4"/>
  <c r="D13" i="4"/>
  <c r="E13" i="4"/>
  <c r="F13" i="4"/>
  <c r="D14" i="4"/>
  <c r="D15" i="4"/>
  <c r="F15" i="4"/>
  <c r="D16" i="4"/>
  <c r="F16" i="4"/>
  <c r="D17" i="4"/>
  <c r="F17" i="4"/>
  <c r="F18" i="4"/>
  <c r="E27" i="8"/>
  <c r="E28" i="8"/>
  <c r="E32" i="8"/>
  <c r="E34" i="8"/>
  <c r="E35" i="8"/>
  <c r="E36" i="8"/>
  <c r="E37" i="8"/>
  <c r="E38" i="8"/>
  <c r="E57" i="8"/>
  <c r="E58" i="8"/>
  <c r="E70" i="8"/>
  <c r="E86" i="8"/>
  <c r="J117" i="8"/>
  <c r="E221" i="8"/>
  <c r="E239" i="8"/>
  <c r="E240" i="8"/>
  <c r="E241" i="8"/>
  <c r="E277" i="8"/>
  <c r="E278" i="8"/>
  <c r="E279" i="8"/>
  <c r="E280" i="8"/>
  <c r="E281" i="8"/>
  <c r="E282" i="8"/>
  <c r="E283" i="8"/>
  <c r="E284" i="8"/>
  <c r="E285" i="8"/>
  <c r="E286" i="8"/>
  <c r="B6" i="34"/>
  <c r="B7" i="34"/>
  <c r="F6" i="34"/>
  <c r="I6" i="34"/>
  <c r="F7" i="34"/>
  <c r="F8" i="34"/>
  <c r="F9" i="34"/>
  <c r="F10" i="34"/>
  <c r="F11" i="34"/>
  <c r="F12" i="34"/>
  <c r="F13" i="34"/>
  <c r="F14" i="34"/>
  <c r="F15" i="34"/>
  <c r="F16" i="34"/>
  <c r="F17" i="34"/>
  <c r="F18" i="34"/>
  <c r="F19" i="34"/>
  <c r="F20" i="34"/>
  <c r="F21" i="34"/>
  <c r="F22" i="34"/>
  <c r="F23" i="34"/>
  <c r="F24" i="34"/>
  <c r="F25" i="34"/>
  <c r="F26" i="34"/>
  <c r="F27" i="34"/>
  <c r="F28" i="34"/>
  <c r="F29" i="34"/>
  <c r="F30" i="34"/>
  <c r="F31" i="34"/>
  <c r="F32" i="34"/>
  <c r="F33" i="34"/>
  <c r="F34" i="34"/>
  <c r="F35" i="34"/>
  <c r="F36" i="34"/>
  <c r="F37" i="34"/>
  <c r="F38" i="34"/>
  <c r="F39" i="34"/>
  <c r="F40" i="34"/>
  <c r="F41" i="34"/>
  <c r="F42" i="34"/>
  <c r="F43" i="34"/>
  <c r="F44" i="34"/>
  <c r="F45" i="34"/>
  <c r="F46" i="34"/>
  <c r="F47" i="34"/>
  <c r="F48" i="34"/>
  <c r="F49" i="34"/>
  <c r="F50" i="34"/>
  <c r="F51" i="34"/>
  <c r="F52" i="34"/>
  <c r="F53" i="34"/>
  <c r="F54" i="34"/>
  <c r="F55" i="34"/>
  <c r="F56" i="34"/>
  <c r="F57" i="34"/>
  <c r="C8" i="43"/>
  <c r="C9" i="43"/>
  <c r="J9" i="43"/>
  <c r="S9" i="43"/>
  <c r="U9" i="43"/>
  <c r="C10" i="43"/>
  <c r="J10" i="43"/>
  <c r="S10" i="43"/>
  <c r="U10" i="43"/>
  <c r="C11" i="43"/>
  <c r="J11" i="43"/>
  <c r="S11" i="43"/>
  <c r="U11" i="43"/>
  <c r="C12" i="43"/>
  <c r="J12" i="43"/>
  <c r="S12" i="43"/>
  <c r="U12" i="43"/>
  <c r="C13" i="43"/>
  <c r="U13" i="43"/>
  <c r="C14" i="43"/>
  <c r="J14" i="43"/>
  <c r="J15" i="43"/>
  <c r="J16" i="43"/>
  <c r="J17" i="43"/>
  <c r="U14" i="43"/>
  <c r="C15" i="43"/>
  <c r="C16" i="43"/>
  <c r="C17" i="43"/>
  <c r="C18" i="43"/>
  <c r="C19" i="43"/>
  <c r="J19" i="43"/>
  <c r="C20" i="43"/>
  <c r="J20" i="43"/>
  <c r="C21" i="43"/>
  <c r="J21" i="43"/>
  <c r="B3" i="50"/>
  <c r="C3" i="50"/>
  <c r="D3" i="50"/>
  <c r="E3" i="50"/>
  <c r="F3" i="50"/>
  <c r="G3" i="50"/>
  <c r="H3" i="50"/>
  <c r="I3" i="50"/>
  <c r="J3" i="50"/>
  <c r="K3" i="50"/>
  <c r="B4" i="50"/>
  <c r="C4" i="50"/>
  <c r="D4" i="50"/>
  <c r="E4" i="50"/>
  <c r="F4" i="50"/>
  <c r="G4" i="50"/>
  <c r="H4" i="50"/>
  <c r="I4" i="50"/>
  <c r="J4" i="50"/>
  <c r="K4" i="50"/>
  <c r="B5" i="50"/>
  <c r="C5" i="50"/>
  <c r="D5" i="50"/>
  <c r="E5" i="50"/>
  <c r="F5" i="50"/>
  <c r="G5" i="50"/>
  <c r="H5" i="50"/>
  <c r="I5" i="50"/>
  <c r="J5" i="50"/>
  <c r="K5" i="50"/>
  <c r="B6" i="50"/>
  <c r="C6" i="50"/>
  <c r="D6" i="50"/>
  <c r="E6" i="50"/>
  <c r="F6" i="50"/>
  <c r="G6" i="50"/>
  <c r="H6" i="50"/>
  <c r="I6" i="50"/>
  <c r="J6" i="50"/>
  <c r="K6" i="50"/>
  <c r="B7" i="50"/>
  <c r="C7" i="50"/>
  <c r="D7" i="50"/>
  <c r="E7" i="50"/>
  <c r="F7" i="50"/>
  <c r="G7" i="50"/>
  <c r="H7" i="50"/>
  <c r="I7" i="50"/>
  <c r="J7" i="50"/>
  <c r="K7" i="50"/>
  <c r="B8" i="50"/>
  <c r="C8" i="50"/>
  <c r="D8" i="50"/>
  <c r="E8" i="50"/>
  <c r="F8" i="50"/>
  <c r="G8" i="50"/>
  <c r="H8" i="50"/>
  <c r="I8" i="50"/>
  <c r="J8" i="50"/>
  <c r="K8" i="50"/>
  <c r="B9" i="50"/>
  <c r="C9" i="50"/>
  <c r="D9" i="50"/>
  <c r="E9" i="50"/>
  <c r="F9" i="50"/>
  <c r="G9" i="50"/>
  <c r="H9" i="50"/>
  <c r="I9" i="50"/>
  <c r="J9" i="50"/>
  <c r="K9" i="50"/>
  <c r="B10" i="50"/>
  <c r="C10" i="50"/>
  <c r="D10" i="50"/>
  <c r="E10" i="50"/>
  <c r="F10" i="50"/>
  <c r="G10" i="50"/>
  <c r="H10" i="50"/>
  <c r="I10" i="50"/>
  <c r="J10" i="50"/>
  <c r="K10" i="50"/>
  <c r="B11" i="50"/>
  <c r="C11" i="50"/>
  <c r="D11" i="50"/>
  <c r="E11" i="50"/>
  <c r="F11" i="50"/>
  <c r="G11" i="50"/>
  <c r="H11" i="50"/>
  <c r="I11" i="50"/>
  <c r="J11" i="50"/>
  <c r="K11" i="50"/>
  <c r="B12" i="50"/>
  <c r="C12" i="50"/>
  <c r="D12" i="50"/>
  <c r="E12" i="50"/>
  <c r="F12" i="50"/>
  <c r="G12" i="50"/>
  <c r="H12" i="50"/>
  <c r="I12" i="50"/>
  <c r="J12" i="50"/>
  <c r="K12" i="50"/>
  <c r="B13" i="50"/>
  <c r="C13" i="50"/>
  <c r="D13" i="50"/>
  <c r="E13" i="50"/>
  <c r="F13" i="50"/>
  <c r="G13" i="50"/>
  <c r="H13" i="50"/>
  <c r="I13" i="50"/>
  <c r="J13" i="50"/>
  <c r="K13" i="50"/>
  <c r="B14" i="50"/>
  <c r="C14" i="50"/>
  <c r="D14" i="50"/>
  <c r="E14" i="50"/>
  <c r="F14" i="50"/>
  <c r="G14" i="50"/>
  <c r="H14" i="50"/>
  <c r="I14" i="50"/>
  <c r="J14" i="50"/>
  <c r="K14" i="50"/>
  <c r="B15" i="50"/>
  <c r="C15" i="50"/>
  <c r="D15" i="50"/>
  <c r="E15" i="50"/>
  <c r="F15" i="50"/>
  <c r="G15" i="50"/>
  <c r="H15" i="50"/>
  <c r="I15" i="50"/>
  <c r="J15" i="50"/>
  <c r="K15" i="50"/>
  <c r="B16" i="50"/>
  <c r="C16" i="50"/>
  <c r="D16" i="50"/>
  <c r="E16" i="50"/>
  <c r="F16" i="50"/>
  <c r="G16" i="50"/>
  <c r="H16" i="50"/>
  <c r="I16" i="50"/>
  <c r="J16" i="50"/>
  <c r="K16" i="50"/>
  <c r="B17" i="50"/>
  <c r="C17" i="50"/>
  <c r="D17" i="50"/>
  <c r="E17" i="50"/>
  <c r="F17" i="50"/>
  <c r="G17" i="50"/>
  <c r="H17" i="50"/>
  <c r="I17" i="50"/>
  <c r="J17" i="50"/>
  <c r="K17" i="50"/>
  <c r="B18" i="50"/>
  <c r="C18" i="50"/>
  <c r="D18" i="50"/>
  <c r="E18" i="50"/>
  <c r="F18" i="50"/>
  <c r="G18" i="50"/>
  <c r="H18" i="50"/>
  <c r="I18" i="50"/>
  <c r="J18" i="50"/>
  <c r="K18" i="50"/>
  <c r="B19" i="50"/>
  <c r="C19" i="50"/>
  <c r="D19" i="50"/>
  <c r="E19" i="50"/>
  <c r="F19" i="50"/>
  <c r="G19" i="50"/>
  <c r="H19" i="50"/>
  <c r="I19" i="50"/>
  <c r="J19" i="50"/>
  <c r="K19" i="50"/>
  <c r="B20" i="50"/>
  <c r="C20" i="50"/>
  <c r="D20" i="50"/>
  <c r="E20" i="50"/>
  <c r="F20" i="50"/>
  <c r="G20" i="50"/>
  <c r="H20" i="50"/>
  <c r="I20" i="50"/>
  <c r="J20" i="50"/>
  <c r="K20" i="50"/>
  <c r="B21" i="50"/>
  <c r="C21" i="50"/>
  <c r="D21" i="50"/>
  <c r="E21" i="50"/>
  <c r="F21" i="50"/>
  <c r="G21" i="50"/>
  <c r="H21" i="50"/>
  <c r="I21" i="50"/>
  <c r="J21" i="50"/>
  <c r="K21" i="50"/>
  <c r="B22" i="50"/>
  <c r="C22" i="50"/>
  <c r="D22" i="50"/>
  <c r="E22" i="50"/>
  <c r="F22" i="50"/>
  <c r="G22" i="50"/>
  <c r="H22" i="50"/>
  <c r="I22" i="50"/>
  <c r="J22" i="50"/>
  <c r="K22" i="50"/>
  <c r="B23" i="50"/>
  <c r="C23" i="50"/>
  <c r="D23" i="50"/>
  <c r="E23" i="50"/>
  <c r="F23" i="50"/>
  <c r="G23" i="50"/>
  <c r="H23" i="50"/>
  <c r="I23" i="50"/>
  <c r="J23" i="50"/>
  <c r="K23" i="50"/>
  <c r="B24" i="50"/>
  <c r="C24" i="50"/>
  <c r="D24" i="50"/>
  <c r="E24" i="50"/>
  <c r="F24" i="50"/>
  <c r="G24" i="50"/>
  <c r="H24" i="50"/>
  <c r="I24" i="50"/>
  <c r="J24" i="50"/>
  <c r="K24" i="50"/>
  <c r="B25" i="50"/>
  <c r="C25" i="50"/>
  <c r="D25" i="50"/>
  <c r="E25" i="50"/>
  <c r="F25" i="50"/>
  <c r="G25" i="50"/>
  <c r="H25" i="50"/>
  <c r="I25" i="50"/>
  <c r="J25" i="50"/>
  <c r="K25" i="50"/>
  <c r="B26" i="50"/>
  <c r="C26" i="50"/>
  <c r="D26" i="50"/>
  <c r="E26" i="50"/>
  <c r="F26" i="50"/>
  <c r="G26" i="50"/>
  <c r="H26" i="50"/>
  <c r="I26" i="50"/>
  <c r="J26" i="50"/>
  <c r="K26" i="50"/>
  <c r="B27" i="50"/>
  <c r="C27" i="50"/>
  <c r="D27" i="50"/>
  <c r="E27" i="50"/>
  <c r="F27" i="50"/>
  <c r="G27" i="50"/>
  <c r="H27" i="50"/>
  <c r="I27" i="50"/>
  <c r="J27" i="50"/>
  <c r="K27" i="50"/>
  <c r="B28" i="50"/>
  <c r="C28" i="50"/>
  <c r="D28" i="50"/>
  <c r="E28" i="50"/>
  <c r="F28" i="50"/>
  <c r="G28" i="50"/>
  <c r="H28" i="50"/>
  <c r="I28" i="50"/>
  <c r="J28" i="50"/>
  <c r="K28" i="50"/>
  <c r="B29" i="50"/>
  <c r="C29" i="50"/>
  <c r="D29" i="50"/>
  <c r="E29" i="50"/>
  <c r="F29" i="50"/>
  <c r="G29" i="50"/>
  <c r="H29" i="50"/>
  <c r="I29" i="50"/>
  <c r="J29" i="50"/>
  <c r="K29" i="50"/>
  <c r="B30" i="50"/>
  <c r="C30" i="50"/>
  <c r="D30" i="50"/>
  <c r="E30" i="50"/>
  <c r="F30" i="50"/>
  <c r="G30" i="50"/>
  <c r="H30" i="50"/>
  <c r="I30" i="50"/>
  <c r="J30" i="50"/>
  <c r="K30" i="50"/>
  <c r="B31" i="50"/>
  <c r="C31" i="50"/>
  <c r="D31" i="50"/>
  <c r="E31" i="50"/>
  <c r="F31" i="50"/>
  <c r="G31" i="50"/>
  <c r="H31" i="50"/>
  <c r="I31" i="50"/>
  <c r="J31" i="50"/>
  <c r="K31" i="50"/>
  <c r="B32" i="50"/>
  <c r="C32" i="50"/>
  <c r="D32" i="50"/>
  <c r="E32" i="50"/>
  <c r="F32" i="50"/>
  <c r="G32" i="50"/>
  <c r="H32" i="50"/>
  <c r="I32" i="50"/>
  <c r="J32" i="50"/>
  <c r="K32" i="50"/>
  <c r="B33" i="50"/>
  <c r="C33" i="50"/>
  <c r="D33" i="50"/>
  <c r="E33" i="50"/>
  <c r="F33" i="50"/>
  <c r="G33" i="50"/>
  <c r="H33" i="50"/>
  <c r="I33" i="50"/>
  <c r="J33" i="50"/>
  <c r="K33" i="50"/>
  <c r="B34" i="50"/>
  <c r="C34" i="50"/>
  <c r="D34" i="50"/>
  <c r="E34" i="50"/>
  <c r="F34" i="50"/>
  <c r="G34" i="50"/>
  <c r="H34" i="50"/>
  <c r="I34" i="50"/>
  <c r="J34" i="50"/>
  <c r="K34" i="50"/>
  <c r="B35" i="50"/>
  <c r="C35" i="50"/>
  <c r="D35" i="50"/>
  <c r="E35" i="50"/>
  <c r="F35" i="50"/>
  <c r="G35" i="50"/>
  <c r="H35" i="50"/>
  <c r="I35" i="50"/>
  <c r="J35" i="50"/>
  <c r="K35" i="50"/>
  <c r="B36" i="50"/>
  <c r="C36" i="50"/>
  <c r="D36" i="50"/>
  <c r="E36" i="50"/>
  <c r="F36" i="50"/>
  <c r="G36" i="50"/>
  <c r="H36" i="50"/>
  <c r="I36" i="50"/>
  <c r="J36" i="50"/>
  <c r="K36" i="50"/>
  <c r="B37" i="50"/>
  <c r="C37" i="50"/>
  <c r="D37" i="50"/>
  <c r="E37" i="50"/>
  <c r="F37" i="50"/>
  <c r="G37" i="50"/>
  <c r="H37" i="50"/>
  <c r="I37" i="50"/>
  <c r="J37" i="50"/>
  <c r="K37" i="50"/>
  <c r="B38" i="50"/>
  <c r="C38" i="50"/>
  <c r="D38" i="50"/>
  <c r="E38" i="50"/>
  <c r="F38" i="50"/>
  <c r="G38" i="50"/>
  <c r="H38" i="50"/>
  <c r="I38" i="50"/>
  <c r="J38" i="50"/>
  <c r="K38" i="50"/>
  <c r="B39" i="50"/>
  <c r="C39" i="50"/>
  <c r="D39" i="50"/>
  <c r="E39" i="50"/>
  <c r="F39" i="50"/>
  <c r="G39" i="50"/>
  <c r="H39" i="50"/>
  <c r="I39" i="50"/>
  <c r="J39" i="50"/>
  <c r="K39" i="50"/>
  <c r="B40" i="50"/>
  <c r="C40" i="50"/>
  <c r="D40" i="50"/>
  <c r="E40" i="50"/>
  <c r="F40" i="50"/>
  <c r="G40" i="50"/>
  <c r="H40" i="50"/>
  <c r="I40" i="50"/>
  <c r="J40" i="50"/>
  <c r="K40" i="50"/>
  <c r="B41" i="50"/>
  <c r="C41" i="50"/>
  <c r="D41" i="50"/>
  <c r="E41" i="50"/>
  <c r="F41" i="50"/>
  <c r="G41" i="50"/>
  <c r="H41" i="50"/>
  <c r="I41" i="50"/>
  <c r="J41" i="50"/>
  <c r="K41" i="50"/>
  <c r="B42" i="50"/>
  <c r="C42" i="50"/>
  <c r="D42" i="50"/>
  <c r="E42" i="50"/>
  <c r="F42" i="50"/>
  <c r="G42" i="50"/>
  <c r="H42" i="50"/>
  <c r="I42" i="50"/>
  <c r="J42" i="50"/>
  <c r="K42" i="50"/>
  <c r="B43" i="50"/>
  <c r="C43" i="50"/>
  <c r="D43" i="50"/>
  <c r="E43" i="50"/>
  <c r="F43" i="50"/>
  <c r="G43" i="50"/>
  <c r="H43" i="50"/>
  <c r="I43" i="50"/>
  <c r="J43" i="50"/>
  <c r="K43" i="50"/>
  <c r="B44" i="50"/>
  <c r="C44" i="50"/>
  <c r="D44" i="50"/>
  <c r="E44" i="50"/>
  <c r="F44" i="50"/>
  <c r="G44" i="50"/>
  <c r="H44" i="50"/>
  <c r="I44" i="50"/>
  <c r="J44" i="50"/>
  <c r="K44" i="50"/>
  <c r="B45" i="50"/>
  <c r="C45" i="50"/>
  <c r="D45" i="50"/>
  <c r="E45" i="50"/>
  <c r="F45" i="50"/>
  <c r="G45" i="50"/>
  <c r="H45" i="50"/>
  <c r="I45" i="50"/>
  <c r="J45" i="50"/>
  <c r="K45" i="50"/>
  <c r="B46" i="50"/>
  <c r="C46" i="50"/>
  <c r="D46" i="50"/>
  <c r="E46" i="50"/>
  <c r="F46" i="50"/>
  <c r="G46" i="50"/>
  <c r="H46" i="50"/>
  <c r="I46" i="50"/>
  <c r="J46" i="50"/>
  <c r="K46" i="50"/>
  <c r="B47" i="50"/>
  <c r="C47" i="50"/>
  <c r="D47" i="50"/>
  <c r="E47" i="50"/>
  <c r="F47" i="50"/>
  <c r="G47" i="50"/>
  <c r="H47" i="50"/>
  <c r="I47" i="50"/>
  <c r="J47" i="50"/>
  <c r="K47" i="50"/>
  <c r="B48" i="50"/>
  <c r="C48" i="50"/>
  <c r="D48" i="50"/>
  <c r="E48" i="50"/>
  <c r="F48" i="50"/>
  <c r="G48" i="50"/>
  <c r="H48" i="50"/>
  <c r="I48" i="50"/>
  <c r="J48" i="50"/>
  <c r="K48" i="50"/>
  <c r="B49" i="50"/>
  <c r="C49" i="50"/>
  <c r="D49" i="50"/>
  <c r="E49" i="50"/>
  <c r="F49" i="50"/>
  <c r="G49" i="50"/>
  <c r="H49" i="50"/>
  <c r="I49" i="50"/>
  <c r="J49" i="50"/>
  <c r="K49" i="50"/>
  <c r="B50" i="50"/>
  <c r="C50" i="50"/>
  <c r="D50" i="50"/>
  <c r="E50" i="50"/>
  <c r="F50" i="50"/>
  <c r="G50" i="50"/>
  <c r="H50" i="50"/>
  <c r="I50" i="50"/>
  <c r="J50" i="50"/>
  <c r="K50" i="50"/>
  <c r="B51" i="50"/>
  <c r="C51" i="50"/>
  <c r="D51" i="50"/>
  <c r="E51" i="50"/>
  <c r="F51" i="50"/>
  <c r="G51" i="50"/>
  <c r="H51" i="50"/>
  <c r="I51" i="50"/>
  <c r="J51" i="50"/>
  <c r="K51" i="50"/>
  <c r="B52" i="50"/>
  <c r="C52" i="50"/>
  <c r="D52" i="50"/>
  <c r="E52" i="50"/>
  <c r="F52" i="50"/>
  <c r="G52" i="50"/>
  <c r="H52" i="50"/>
  <c r="I52" i="50"/>
  <c r="J52" i="50"/>
  <c r="K52" i="50"/>
  <c r="B53" i="50"/>
  <c r="C53" i="50"/>
  <c r="D53" i="50"/>
  <c r="E53" i="50"/>
  <c r="F53" i="50"/>
  <c r="G53" i="50"/>
  <c r="H53" i="50"/>
  <c r="I53" i="50"/>
  <c r="J53" i="50"/>
  <c r="K53" i="50"/>
  <c r="B54" i="50"/>
  <c r="C54" i="50"/>
  <c r="D54" i="50"/>
  <c r="E54" i="50"/>
  <c r="F54" i="50"/>
  <c r="G54" i="50"/>
  <c r="H54" i="50"/>
  <c r="I54" i="50"/>
  <c r="J54" i="50"/>
  <c r="K54" i="50"/>
  <c r="B55" i="50"/>
  <c r="C55" i="50"/>
  <c r="D55" i="50"/>
  <c r="E55" i="50"/>
  <c r="F55" i="50"/>
  <c r="G55" i="50"/>
  <c r="H55" i="50"/>
  <c r="I55" i="50"/>
  <c r="J55" i="50"/>
  <c r="K55" i="50"/>
  <c r="B56" i="50"/>
  <c r="C56" i="50"/>
  <c r="D56" i="50"/>
  <c r="E56" i="50"/>
  <c r="F56" i="50"/>
  <c r="G56" i="50"/>
  <c r="H56" i="50"/>
  <c r="I56" i="50"/>
  <c r="J56" i="50"/>
  <c r="K56" i="50"/>
  <c r="B57" i="50"/>
  <c r="C57" i="50"/>
  <c r="D57" i="50"/>
  <c r="E57" i="50"/>
  <c r="F57" i="50"/>
  <c r="G57" i="50"/>
  <c r="H57" i="50"/>
  <c r="I57" i="50"/>
  <c r="J57" i="50"/>
  <c r="K57" i="50"/>
  <c r="B58" i="50"/>
  <c r="C58" i="50"/>
  <c r="D58" i="50"/>
  <c r="E58" i="50"/>
  <c r="F58" i="50"/>
  <c r="G58" i="50"/>
  <c r="H58" i="50"/>
  <c r="I58" i="50"/>
  <c r="J58" i="50"/>
  <c r="K58" i="50"/>
  <c r="B59" i="50"/>
  <c r="C59" i="50"/>
  <c r="D59" i="50"/>
  <c r="E59" i="50"/>
  <c r="F59" i="50"/>
  <c r="G59" i="50"/>
  <c r="H59" i="50"/>
  <c r="I59" i="50"/>
  <c r="J59" i="50"/>
  <c r="K59" i="50"/>
  <c r="B60" i="50"/>
  <c r="C60" i="50"/>
  <c r="D60" i="50"/>
  <c r="E60" i="50"/>
  <c r="F60" i="50"/>
  <c r="G60" i="50"/>
  <c r="H60" i="50"/>
  <c r="I60" i="50"/>
  <c r="J60" i="50"/>
  <c r="K60" i="50"/>
  <c r="B61" i="50"/>
  <c r="C61" i="50"/>
  <c r="D61" i="50"/>
  <c r="E61" i="50"/>
  <c r="F61" i="50"/>
  <c r="G61" i="50"/>
  <c r="H61" i="50"/>
  <c r="I61" i="50"/>
  <c r="J61" i="50"/>
  <c r="K61" i="50"/>
  <c r="B62" i="50"/>
  <c r="C62" i="50"/>
  <c r="D62" i="50"/>
  <c r="E62" i="50"/>
  <c r="F62" i="50"/>
  <c r="G62" i="50"/>
  <c r="H62" i="50"/>
  <c r="I62" i="50"/>
  <c r="J62" i="50"/>
  <c r="K62" i="50"/>
  <c r="B63" i="50"/>
  <c r="C63" i="50"/>
  <c r="D63" i="50"/>
  <c r="E63" i="50"/>
  <c r="F63" i="50"/>
  <c r="G63" i="50"/>
  <c r="H63" i="50"/>
  <c r="I63" i="50"/>
  <c r="J63" i="50"/>
  <c r="K63" i="50"/>
  <c r="B64" i="50"/>
  <c r="C64" i="50"/>
  <c r="D64" i="50"/>
  <c r="E64" i="50"/>
  <c r="F64" i="50"/>
  <c r="G64" i="50"/>
  <c r="H64" i="50"/>
  <c r="I64" i="50"/>
  <c r="J64" i="50"/>
  <c r="K64" i="50"/>
  <c r="B65" i="50"/>
  <c r="C65" i="50"/>
  <c r="D65" i="50"/>
  <c r="E65" i="50"/>
  <c r="F65" i="50"/>
  <c r="G65" i="50"/>
  <c r="H65" i="50"/>
  <c r="I65" i="50"/>
  <c r="J65" i="50"/>
  <c r="K65" i="50"/>
  <c r="B66" i="50"/>
  <c r="C66" i="50"/>
  <c r="D66" i="50"/>
  <c r="E66" i="50"/>
  <c r="F66" i="50"/>
  <c r="G66" i="50"/>
  <c r="H66" i="50"/>
  <c r="I66" i="50"/>
  <c r="J66" i="50"/>
  <c r="K66" i="50"/>
  <c r="B67" i="50"/>
  <c r="C67" i="50"/>
  <c r="D67" i="50"/>
  <c r="E67" i="50"/>
  <c r="F67" i="50"/>
  <c r="G67" i="50"/>
  <c r="H67" i="50"/>
  <c r="I67" i="50"/>
  <c r="J67" i="50"/>
  <c r="K67" i="50"/>
  <c r="B68" i="50"/>
  <c r="C68" i="50"/>
  <c r="D68" i="50"/>
  <c r="E68" i="50"/>
  <c r="F68" i="50"/>
  <c r="G68" i="50"/>
  <c r="H68" i="50"/>
  <c r="I68" i="50"/>
  <c r="J68" i="50"/>
  <c r="K68" i="50"/>
  <c r="B69" i="50"/>
  <c r="C69" i="50"/>
  <c r="D69" i="50"/>
  <c r="E69" i="50"/>
  <c r="F69" i="50"/>
  <c r="G69" i="50"/>
  <c r="H69" i="50"/>
  <c r="I69" i="50"/>
  <c r="J69" i="50"/>
  <c r="K69" i="50"/>
  <c r="B70" i="50"/>
  <c r="C70" i="50"/>
  <c r="D70" i="50"/>
  <c r="E70" i="50"/>
  <c r="F70" i="50"/>
  <c r="G70" i="50"/>
  <c r="H70" i="50"/>
  <c r="I70" i="50"/>
  <c r="J70" i="50"/>
  <c r="K70" i="50"/>
  <c r="B71" i="50"/>
  <c r="C71" i="50"/>
  <c r="D71" i="50"/>
  <c r="E71" i="50"/>
  <c r="F71" i="50"/>
  <c r="G71" i="50"/>
  <c r="H71" i="50"/>
  <c r="I71" i="50"/>
  <c r="J71" i="50"/>
  <c r="K71" i="50"/>
  <c r="B72" i="50"/>
  <c r="C72" i="50"/>
  <c r="D72" i="50"/>
  <c r="E72" i="50"/>
  <c r="F72" i="50"/>
  <c r="G72" i="50"/>
  <c r="H72" i="50"/>
  <c r="I72" i="50"/>
  <c r="J72" i="50"/>
  <c r="K72" i="50"/>
  <c r="B73" i="50"/>
  <c r="C73" i="50"/>
  <c r="D73" i="50"/>
  <c r="E73" i="50"/>
  <c r="F73" i="50"/>
  <c r="G73" i="50"/>
  <c r="H73" i="50"/>
  <c r="I73" i="50"/>
  <c r="J73" i="50"/>
  <c r="K73" i="50"/>
  <c r="B74" i="50"/>
  <c r="C74" i="50"/>
  <c r="D74" i="50"/>
  <c r="E74" i="50"/>
  <c r="F74" i="50"/>
  <c r="G74" i="50"/>
  <c r="H74" i="50"/>
  <c r="I74" i="50"/>
  <c r="J74" i="50"/>
  <c r="K74" i="50"/>
  <c r="B75" i="50"/>
  <c r="C75" i="50"/>
  <c r="D75" i="50"/>
  <c r="E75" i="50"/>
  <c r="F75" i="50"/>
  <c r="G75" i="50"/>
  <c r="H75" i="50"/>
  <c r="I75" i="50"/>
  <c r="J75" i="50"/>
  <c r="K75" i="50"/>
  <c r="B76" i="50"/>
  <c r="C76" i="50"/>
  <c r="D76" i="50"/>
  <c r="E76" i="50"/>
  <c r="F76" i="50"/>
  <c r="G76" i="50"/>
  <c r="H76" i="50"/>
  <c r="I76" i="50"/>
  <c r="J76" i="50"/>
  <c r="K76" i="50"/>
  <c r="B77" i="50"/>
  <c r="C77" i="50"/>
  <c r="D77" i="50"/>
  <c r="E77" i="50"/>
  <c r="F77" i="50"/>
  <c r="G77" i="50"/>
  <c r="H77" i="50"/>
  <c r="I77" i="50"/>
  <c r="J77" i="50"/>
  <c r="K77" i="50"/>
  <c r="B78" i="50"/>
  <c r="C78" i="50"/>
  <c r="D78" i="50"/>
  <c r="E78" i="50"/>
  <c r="F78" i="50"/>
  <c r="G78" i="50"/>
  <c r="H78" i="50"/>
  <c r="I78" i="50"/>
  <c r="J78" i="50"/>
  <c r="K78" i="50"/>
  <c r="B79" i="50"/>
  <c r="C79" i="50"/>
  <c r="D79" i="50"/>
  <c r="E79" i="50"/>
  <c r="F79" i="50"/>
  <c r="G79" i="50"/>
  <c r="H79" i="50"/>
  <c r="I79" i="50"/>
  <c r="J79" i="50"/>
  <c r="K79" i="50"/>
  <c r="B80" i="50"/>
  <c r="C80" i="50"/>
  <c r="D80" i="50"/>
  <c r="E80" i="50"/>
  <c r="F80" i="50"/>
  <c r="G80" i="50"/>
  <c r="H80" i="50"/>
  <c r="I80" i="50"/>
  <c r="J80" i="50"/>
  <c r="K80" i="50"/>
  <c r="B81" i="50"/>
  <c r="C81" i="50"/>
  <c r="D81" i="50"/>
  <c r="E81" i="50"/>
  <c r="F81" i="50"/>
  <c r="G81" i="50"/>
  <c r="H81" i="50"/>
  <c r="I81" i="50"/>
  <c r="J81" i="50"/>
  <c r="K81" i="50"/>
  <c r="B82" i="50"/>
  <c r="C82" i="50"/>
  <c r="D82" i="50"/>
  <c r="E82" i="50"/>
  <c r="F82" i="50"/>
  <c r="G82" i="50"/>
  <c r="H82" i="50"/>
  <c r="I82" i="50"/>
  <c r="J82" i="50"/>
  <c r="K82" i="50"/>
  <c r="B83" i="50"/>
  <c r="C83" i="50"/>
  <c r="D83" i="50"/>
  <c r="E83" i="50"/>
  <c r="F83" i="50"/>
  <c r="G83" i="50"/>
  <c r="H83" i="50"/>
  <c r="I83" i="50"/>
  <c r="J83" i="50"/>
  <c r="K83" i="50"/>
  <c r="B84" i="50"/>
  <c r="C84" i="50"/>
  <c r="D84" i="50"/>
  <c r="E84" i="50"/>
  <c r="F84" i="50"/>
  <c r="G84" i="50"/>
  <c r="H84" i="50"/>
  <c r="I84" i="50"/>
  <c r="J84" i="50"/>
  <c r="K84" i="50"/>
  <c r="B85" i="50"/>
  <c r="C85" i="50"/>
  <c r="D85" i="50"/>
  <c r="E85" i="50"/>
  <c r="F85" i="50"/>
  <c r="G85" i="50"/>
  <c r="H85" i="50"/>
  <c r="I85" i="50"/>
  <c r="J85" i="50"/>
  <c r="K85" i="50"/>
  <c r="B86" i="50"/>
  <c r="C86" i="50"/>
  <c r="D86" i="50"/>
  <c r="E86" i="50"/>
  <c r="F86" i="50"/>
  <c r="G86" i="50"/>
  <c r="H86" i="50"/>
  <c r="I86" i="50"/>
  <c r="J86" i="50"/>
  <c r="K86" i="50"/>
  <c r="B87" i="50"/>
  <c r="C87" i="50"/>
  <c r="D87" i="50"/>
  <c r="E87" i="50"/>
  <c r="F87" i="50"/>
  <c r="G87" i="50"/>
  <c r="H87" i="50"/>
  <c r="I87" i="50"/>
  <c r="J87" i="50"/>
  <c r="K87" i="50"/>
  <c r="B88" i="50"/>
  <c r="C88" i="50"/>
  <c r="D88" i="50"/>
  <c r="E88" i="50"/>
  <c r="F88" i="50"/>
  <c r="G88" i="50"/>
  <c r="H88" i="50"/>
  <c r="I88" i="50"/>
  <c r="J88" i="50"/>
  <c r="K88" i="50"/>
  <c r="B89" i="50"/>
  <c r="C89" i="50"/>
  <c r="D89" i="50"/>
  <c r="E89" i="50"/>
  <c r="F89" i="50"/>
  <c r="G89" i="50"/>
  <c r="H89" i="50"/>
  <c r="I89" i="50"/>
  <c r="J89" i="50"/>
  <c r="K89" i="50"/>
  <c r="B90" i="50"/>
  <c r="C90" i="50"/>
  <c r="D90" i="50"/>
  <c r="E90" i="50"/>
  <c r="F90" i="50"/>
  <c r="G90" i="50"/>
  <c r="H90" i="50"/>
  <c r="I90" i="50"/>
  <c r="J90" i="50"/>
  <c r="K90" i="50"/>
  <c r="B91" i="50"/>
  <c r="C91" i="50"/>
  <c r="D91" i="50"/>
  <c r="E91" i="50"/>
  <c r="F91" i="50"/>
  <c r="G91" i="50"/>
  <c r="H91" i="50"/>
  <c r="I91" i="50"/>
  <c r="J91" i="50"/>
  <c r="K91" i="50"/>
  <c r="B92" i="50"/>
  <c r="C92" i="50"/>
  <c r="D92" i="50"/>
  <c r="E92" i="50"/>
  <c r="F92" i="50"/>
  <c r="G92" i="50"/>
  <c r="H92" i="50"/>
  <c r="I92" i="50"/>
  <c r="J92" i="50"/>
  <c r="K92" i="50"/>
  <c r="B93" i="50"/>
  <c r="C93" i="50"/>
  <c r="D93" i="50"/>
  <c r="E93" i="50"/>
  <c r="F93" i="50"/>
  <c r="G93" i="50"/>
  <c r="H93" i="50"/>
  <c r="I93" i="50"/>
  <c r="J93" i="50"/>
  <c r="K93" i="50"/>
  <c r="B94" i="50"/>
  <c r="C94" i="50"/>
  <c r="D94" i="50"/>
  <c r="E94" i="50"/>
  <c r="F94" i="50"/>
  <c r="G94" i="50"/>
  <c r="H94" i="50"/>
  <c r="I94" i="50"/>
  <c r="J94" i="50"/>
  <c r="K94" i="50"/>
  <c r="B95" i="50"/>
  <c r="C95" i="50"/>
  <c r="D95" i="50"/>
  <c r="E95" i="50"/>
  <c r="F95" i="50"/>
  <c r="G95" i="50"/>
  <c r="H95" i="50"/>
  <c r="I95" i="50"/>
  <c r="J95" i="50"/>
  <c r="K95" i="50"/>
  <c r="B96" i="50"/>
  <c r="C96" i="50"/>
  <c r="D96" i="50"/>
  <c r="E96" i="50"/>
  <c r="F96" i="50"/>
  <c r="G96" i="50"/>
  <c r="H96" i="50"/>
  <c r="I96" i="50"/>
  <c r="J96" i="50"/>
  <c r="K96" i="50"/>
  <c r="B97" i="50"/>
  <c r="C97" i="50"/>
  <c r="D97" i="50"/>
  <c r="E97" i="50"/>
  <c r="F97" i="50"/>
  <c r="G97" i="50"/>
  <c r="H97" i="50"/>
  <c r="I97" i="50"/>
  <c r="J97" i="50"/>
  <c r="K97" i="50"/>
  <c r="B98" i="50"/>
  <c r="C98" i="50"/>
  <c r="D98" i="50"/>
  <c r="E98" i="50"/>
  <c r="F98" i="50"/>
  <c r="G98" i="50"/>
  <c r="H98" i="50"/>
  <c r="I98" i="50"/>
  <c r="J98" i="50"/>
  <c r="K98" i="50"/>
  <c r="B99" i="50"/>
  <c r="C99" i="50"/>
  <c r="D99" i="50"/>
  <c r="E99" i="50"/>
  <c r="F99" i="50"/>
  <c r="G99" i="50"/>
  <c r="H99" i="50"/>
  <c r="I99" i="50"/>
  <c r="J99" i="50"/>
  <c r="K99" i="50"/>
  <c r="B100" i="50"/>
  <c r="C100" i="50"/>
  <c r="D100" i="50"/>
  <c r="E100" i="50"/>
  <c r="F100" i="50"/>
  <c r="G100" i="50"/>
  <c r="H100" i="50"/>
  <c r="I100" i="50"/>
  <c r="J100" i="50"/>
  <c r="K100" i="50"/>
  <c r="B101" i="50"/>
  <c r="C101" i="50"/>
  <c r="D101" i="50"/>
  <c r="E101" i="50"/>
  <c r="F101" i="50"/>
  <c r="G101" i="50"/>
  <c r="H101" i="50"/>
  <c r="I101" i="50"/>
  <c r="J101" i="50"/>
  <c r="K101" i="50"/>
  <c r="B102" i="50"/>
  <c r="C102" i="50"/>
  <c r="D102" i="50"/>
  <c r="E102" i="50"/>
  <c r="F102" i="50"/>
  <c r="G102" i="50"/>
  <c r="H102" i="50"/>
  <c r="I102" i="50"/>
  <c r="J102" i="50"/>
  <c r="K102" i="50"/>
  <c r="R4" i="38"/>
  <c r="U4" i="38"/>
  <c r="R5" i="38"/>
  <c r="U5" i="38"/>
  <c r="R6" i="38"/>
  <c r="U6" i="38"/>
  <c r="R7" i="38"/>
  <c r="U7" i="38"/>
  <c r="R8" i="38"/>
  <c r="U8" i="38"/>
  <c r="R9" i="38"/>
  <c r="U9" i="38"/>
  <c r="R10" i="38"/>
  <c r="U10" i="38"/>
  <c r="R11" i="38"/>
  <c r="U11" i="38"/>
  <c r="R12" i="38"/>
  <c r="U12" i="38"/>
  <c r="R13" i="38"/>
  <c r="U13" i="38"/>
  <c r="R14" i="38"/>
  <c r="U14" i="38"/>
  <c r="R15" i="38"/>
  <c r="U15" i="38"/>
  <c r="R16" i="38"/>
  <c r="U16" i="38"/>
  <c r="R17" i="38"/>
  <c r="U17" i="38"/>
  <c r="R18" i="38"/>
  <c r="U18" i="38"/>
  <c r="R19" i="38"/>
  <c r="U19" i="38"/>
  <c r="R20" i="38"/>
  <c r="U20" i="38"/>
  <c r="R21" i="38"/>
  <c r="U21" i="38"/>
  <c r="R22" i="38"/>
  <c r="U22" i="38"/>
  <c r="R23" i="38"/>
  <c r="U23" i="38"/>
  <c r="R24" i="38"/>
  <c r="U24" i="38"/>
  <c r="R25" i="38"/>
  <c r="U25" i="38"/>
  <c r="R26" i="38"/>
  <c r="U26" i="38"/>
  <c r="R27" i="38"/>
  <c r="U27" i="38"/>
  <c r="R28" i="38"/>
  <c r="U28" i="38"/>
  <c r="R29" i="38"/>
  <c r="U29" i="38"/>
  <c r="R30" i="38"/>
  <c r="U30" i="38"/>
  <c r="R31" i="38"/>
  <c r="U31" i="38"/>
  <c r="R32" i="38"/>
  <c r="U32" i="38"/>
  <c r="R33" i="38"/>
  <c r="U33" i="38"/>
  <c r="R34" i="38"/>
  <c r="U34" i="38"/>
  <c r="B8" i="34"/>
  <c r="B9" i="34"/>
  <c r="B10" i="34"/>
  <c r="B11" i="34"/>
  <c r="B12" i="34"/>
  <c r="B13" i="34"/>
  <c r="B14" i="34"/>
  <c r="B15" i="34"/>
  <c r="B16" i="34"/>
  <c r="B17" i="34"/>
  <c r="B18" i="34"/>
  <c r="B19" i="34"/>
  <c r="B20" i="34"/>
  <c r="B21" i="34"/>
  <c r="B22" i="34"/>
  <c r="B23" i="34"/>
  <c r="B24" i="34"/>
  <c r="B26" i="34"/>
  <c r="B27" i="34"/>
  <c r="B28" i="34"/>
  <c r="B30" i="34"/>
  <c r="B32" i="34"/>
  <c r="B33" i="34"/>
  <c r="B35" i="34"/>
  <c r="B36" i="34"/>
  <c r="B37" i="34"/>
  <c r="B38" i="34"/>
  <c r="B39" i="34"/>
  <c r="B40" i="34"/>
  <c r="B41" i="34"/>
  <c r="B42" i="34"/>
  <c r="B43" i="34"/>
  <c r="B44" i="34"/>
  <c r="B45" i="34"/>
  <c r="B46" i="34"/>
  <c r="B47" i="34"/>
  <c r="B48" i="34"/>
  <c r="B49" i="34"/>
  <c r="B50" i="34"/>
  <c r="B51" i="34"/>
  <c r="B52" i="34"/>
  <c r="B53" i="34"/>
  <c r="B54" i="34"/>
  <c r="B55" i="34"/>
  <c r="B56" i="34"/>
  <c r="B57" i="34"/>
  <c r="I8" i="34"/>
  <c r="I10" i="34"/>
  <c r="I12" i="34"/>
  <c r="I14" i="34"/>
  <c r="I16" i="34"/>
  <c r="I18" i="34"/>
  <c r="I20" i="34"/>
  <c r="I22" i="34"/>
  <c r="I26" i="34"/>
  <c r="I30" i="34"/>
  <c r="I31" i="34"/>
  <c r="I33" i="34"/>
  <c r="I34" i="34"/>
  <c r="I36" i="34"/>
  <c r="I38" i="34"/>
  <c r="I40" i="34"/>
  <c r="I42" i="34"/>
  <c r="I44" i="34"/>
  <c r="I46" i="34"/>
  <c r="I48" i="34"/>
  <c r="I50" i="34"/>
  <c r="I52" i="34"/>
  <c r="I53" i="34"/>
  <c r="I51" i="34"/>
  <c r="I49" i="34"/>
  <c r="I47" i="34"/>
  <c r="I45" i="34"/>
  <c r="I43" i="34"/>
  <c r="I41" i="34"/>
  <c r="I39" i="34"/>
  <c r="I37" i="34"/>
  <c r="I35" i="34"/>
  <c r="I32" i="34"/>
  <c r="I29" i="34"/>
  <c r="I27" i="34"/>
  <c r="I25" i="34"/>
  <c r="I23" i="34"/>
  <c r="I21" i="34"/>
  <c r="I19" i="34"/>
  <c r="I17" i="34"/>
  <c r="I15" i="34"/>
  <c r="I13" i="34"/>
  <c r="I11" i="34"/>
  <c r="I9" i="34"/>
  <c r="I7" i="34"/>
  <c r="U59" i="48"/>
  <c r="U80" i="48"/>
  <c r="U4" i="48"/>
  <c r="U161" i="48"/>
  <c r="U159" i="48"/>
  <c r="U157" i="48"/>
  <c r="U150" i="48"/>
  <c r="U147" i="48"/>
  <c r="U112" i="48"/>
  <c r="U96" i="48"/>
  <c r="U43" i="48"/>
  <c r="U36" i="48"/>
  <c r="U33" i="48"/>
  <c r="U22" i="48"/>
  <c r="U169" i="48"/>
  <c r="U120" i="48"/>
  <c r="U104" i="48"/>
  <c r="U88" i="48"/>
  <c r="U72" i="48"/>
  <c r="U66" i="48"/>
  <c r="U51" i="48"/>
  <c r="U12" i="48"/>
  <c r="U165" i="48"/>
  <c r="U143" i="48"/>
  <c r="U140" i="48"/>
  <c r="U135" i="48"/>
  <c r="U127" i="48"/>
  <c r="U124" i="48"/>
  <c r="U116" i="48"/>
  <c r="U108" i="48"/>
  <c r="U100" i="48"/>
  <c r="U92" i="48"/>
  <c r="U84" i="48"/>
  <c r="U76" i="48"/>
  <c r="U55" i="48"/>
  <c r="U47" i="48"/>
  <c r="U18" i="48"/>
  <c r="U8" i="48"/>
  <c r="U172" i="48"/>
  <c r="U171" i="48"/>
  <c r="U167" i="48"/>
  <c r="U163" i="48"/>
  <c r="U155" i="48"/>
  <c r="U152" i="48"/>
  <c r="U145" i="48"/>
  <c r="U138" i="48"/>
  <c r="U137" i="48"/>
  <c r="U133" i="48"/>
  <c r="U129" i="48"/>
  <c r="U122" i="48"/>
  <c r="U118" i="48"/>
  <c r="U114" i="48"/>
  <c r="U110" i="48"/>
  <c r="U106" i="48"/>
  <c r="U102" i="48"/>
  <c r="U98" i="48"/>
  <c r="U94" i="48"/>
  <c r="U90" i="48"/>
  <c r="U86" i="48"/>
  <c r="U82" i="48"/>
  <c r="U78" i="48"/>
  <c r="U74" i="48"/>
  <c r="U70" i="48"/>
  <c r="U68" i="48"/>
  <c r="U64" i="48"/>
  <c r="U61" i="48"/>
  <c r="U57" i="48"/>
  <c r="U53" i="48"/>
  <c r="U49" i="48"/>
  <c r="U45" i="48"/>
  <c r="U41" i="48"/>
  <c r="U40" i="48"/>
  <c r="U39" i="48"/>
  <c r="U38" i="48"/>
  <c r="U31" i="48"/>
  <c r="U24" i="48"/>
  <c r="U20" i="48"/>
  <c r="U16" i="48"/>
  <c r="U10" i="48"/>
  <c r="U6" i="48"/>
  <c r="U170" i="48"/>
  <c r="U168" i="48"/>
  <c r="U166" i="48"/>
  <c r="U164" i="48"/>
  <c r="U162" i="48"/>
  <c r="U156" i="48"/>
  <c r="U154" i="48"/>
  <c r="U153" i="48"/>
  <c r="U151" i="48"/>
  <c r="U149" i="48"/>
  <c r="U148" i="48"/>
  <c r="U146" i="48"/>
  <c r="U144" i="48"/>
  <c r="U142" i="48"/>
  <c r="U141" i="48"/>
  <c r="U139" i="48"/>
  <c r="U136" i="48"/>
  <c r="U134" i="48"/>
  <c r="U132" i="48"/>
  <c r="U130" i="48"/>
  <c r="U128" i="48"/>
  <c r="U126" i="48"/>
  <c r="U125" i="48"/>
  <c r="U123" i="48"/>
  <c r="U121" i="48"/>
  <c r="U119" i="48"/>
  <c r="U117" i="48"/>
  <c r="U115" i="48"/>
  <c r="U113" i="48"/>
  <c r="U111" i="48"/>
  <c r="U109" i="48"/>
  <c r="U107" i="48"/>
  <c r="U105" i="48"/>
  <c r="U103" i="48"/>
  <c r="U101" i="48"/>
  <c r="U99" i="48"/>
  <c r="U97" i="48"/>
  <c r="U95" i="48"/>
  <c r="U93" i="48"/>
  <c r="U91" i="48"/>
  <c r="U89" i="48"/>
  <c r="U87" i="48"/>
  <c r="U85" i="48"/>
  <c r="U83" i="48"/>
  <c r="U81" i="48"/>
  <c r="U79" i="48"/>
  <c r="U77" i="48"/>
  <c r="U75" i="48"/>
  <c r="U73" i="48"/>
  <c r="U71" i="48"/>
  <c r="U67" i="48"/>
  <c r="U65" i="48"/>
  <c r="U63" i="48"/>
  <c r="U62" i="48"/>
  <c r="U60" i="48"/>
  <c r="U58" i="48"/>
  <c r="U56" i="48"/>
  <c r="U54" i="48"/>
  <c r="U52" i="48"/>
  <c r="U50" i="48"/>
  <c r="U48" i="48"/>
  <c r="U46" i="48"/>
  <c r="U44" i="48"/>
  <c r="U42" i="48"/>
  <c r="U37" i="48"/>
  <c r="U35" i="48"/>
  <c r="U34" i="48"/>
  <c r="U32" i="48"/>
  <c r="U28" i="48"/>
  <c r="U27" i="48"/>
  <c r="U26" i="48"/>
  <c r="U25" i="48"/>
  <c r="U23" i="48"/>
  <c r="U21" i="48"/>
  <c r="U19" i="48"/>
  <c r="U17" i="48"/>
  <c r="U13" i="48"/>
  <c r="U11" i="48"/>
  <c r="U9" i="48"/>
  <c r="U7" i="48"/>
  <c r="U5" i="48"/>
</calcChain>
</file>

<file path=xl/sharedStrings.xml><?xml version="1.0" encoding="utf-8"?>
<sst xmlns="http://schemas.openxmlformats.org/spreadsheetml/2006/main" count="11794" uniqueCount="5648">
  <si>
    <t>対策を「選択」したとき</t>
    <rPh sb="0" eb="2">
      <t>タイサク</t>
    </rPh>
    <rPh sb="4" eb="6">
      <t>センタク</t>
    </rPh>
    <phoneticPr fontId="2"/>
  </si>
  <si>
    <t>対策の選択を「解除」したとき</t>
    <rPh sb="0" eb="2">
      <t>タイサク</t>
    </rPh>
    <rPh sb="3" eb="5">
      <t>センタク</t>
    </rPh>
    <rPh sb="7" eb="9">
      <t>カイジョ</t>
    </rPh>
    <phoneticPr fontId="2"/>
  </si>
  <si>
    <t>0.5：半月</t>
    <rPh sb="4" eb="6">
      <t>ハンツキ</t>
    </rPh>
    <phoneticPr fontId="2"/>
  </si>
  <si>
    <t>同じ質問で選択肢がある場合には最後にaからのアルファベットを加える</t>
    <rPh sb="0" eb="1">
      <t>オナ</t>
    </rPh>
    <rPh sb="2" eb="4">
      <t>シツモン</t>
    </rPh>
    <rPh sb="5" eb="8">
      <t>センタクシ</t>
    </rPh>
    <rPh sb="11" eb="13">
      <t>バアイ</t>
    </rPh>
    <rPh sb="15" eb="17">
      <t>サイゴ</t>
    </rPh>
    <rPh sb="30" eb="31">
      <t>クワ</t>
    </rPh>
    <phoneticPr fontId="2"/>
  </si>
  <si>
    <t>エアコン</t>
    <phoneticPr fontId="2"/>
  </si>
  <si>
    <t>太陽光発電（2kW以上）を設置していますか</t>
    <rPh sb="0" eb="3">
      <t>タイヨウコウ</t>
    </rPh>
    <rPh sb="3" eb="5">
      <t>ハツデン</t>
    </rPh>
    <rPh sb="9" eb="11">
      <t>イジョウ</t>
    </rPh>
    <rPh sb="13" eb="15">
      <t>セッチ</t>
    </rPh>
    <phoneticPr fontId="2"/>
  </si>
  <si>
    <t>オブジェクトの配列</t>
    <rPh sb="7" eb="9">
      <t>ハイレツ</t>
    </rPh>
    <phoneticPr fontId="2"/>
  </si>
  <si>
    <t>ret[i].name</t>
    <phoneticPr fontId="2"/>
  </si>
  <si>
    <t>分野の名前（冷房、給湯など）</t>
    <rPh sb="0" eb="2">
      <t>ブンヤ</t>
    </rPh>
    <rPh sb="3" eb="5">
      <t>ナマエ</t>
    </rPh>
    <rPh sb="6" eb="8">
      <t>レイボウ</t>
    </rPh>
    <rPh sb="9" eb="11">
      <t>キュウトウ</t>
    </rPh>
    <phoneticPr fontId="2"/>
  </si>
  <si>
    <t>CO2排出量(kg/年）</t>
    <rPh sb="3" eb="6">
      <t>ハイシュツリョウ</t>
    </rPh>
    <rPh sb="10" eb="11">
      <t>ネン</t>
    </rPh>
    <phoneticPr fontId="2"/>
  </si>
  <si>
    <t>配列0は家庭全体の数値（その他、誤差があるため分野合計には一致しない）</t>
    <rPh sb="0" eb="2">
      <t>ハイレツ</t>
    </rPh>
    <rPh sb="4" eb="6">
      <t>カテイ</t>
    </rPh>
    <rPh sb="6" eb="8">
      <t>ゼンタイ</t>
    </rPh>
    <rPh sb="9" eb="11">
      <t>スウチ</t>
    </rPh>
    <rPh sb="14" eb="15">
      <t>タ</t>
    </rPh>
    <rPh sb="16" eb="18">
      <t>ゴサ</t>
    </rPh>
    <rPh sb="23" eb="25">
      <t>ブンヤ</t>
    </rPh>
    <rPh sb="25" eb="27">
      <t>ゴウケイ</t>
    </rPh>
    <rPh sb="29" eb="31">
      <t>イッチ</t>
    </rPh>
    <phoneticPr fontId="2"/>
  </si>
  <si>
    <t>暖房の使用時間を1時間短くする</t>
    <rPh sb="0" eb="2">
      <t>ダンボウ</t>
    </rPh>
    <rPh sb="3" eb="5">
      <t>シヨウ</t>
    </rPh>
    <rPh sb="5" eb="7">
      <t>ジカン</t>
    </rPh>
    <rPh sb="9" eb="11">
      <t>ジカン</t>
    </rPh>
    <rPh sb="11" eb="12">
      <t>ミジカ</t>
    </rPh>
    <phoneticPr fontId="2"/>
  </si>
  <si>
    <t>温水器の種類</t>
    <rPh sb="0" eb="3">
      <t>オンスイキ</t>
    </rPh>
    <rPh sb="4" eb="6">
      <t>シュルイ</t>
    </rPh>
    <phoneticPr fontId="2"/>
  </si>
  <si>
    <t>1:電気温水器</t>
    <rPh sb="2" eb="4">
      <t>デンキ</t>
    </rPh>
    <rPh sb="4" eb="7">
      <t>オンスイキ</t>
    </rPh>
    <phoneticPr fontId="2"/>
  </si>
  <si>
    <t>2:エコキュート</t>
    <phoneticPr fontId="2"/>
  </si>
  <si>
    <t>3:ガス給湯器</t>
    <rPh sb="4" eb="7">
      <t>キュウトウキ</t>
    </rPh>
    <phoneticPr fontId="2"/>
  </si>
  <si>
    <t>4:ガス給湯器（エコジョーズ）</t>
    <rPh sb="4" eb="7">
      <t>キュウトウキ</t>
    </rPh>
    <phoneticPr fontId="2"/>
  </si>
  <si>
    <t>5：灯油ボイラー</t>
    <rPh sb="2" eb="4">
      <t>トウユ</t>
    </rPh>
    <phoneticPr fontId="2"/>
  </si>
  <si>
    <t>6：薪ボイラー</t>
    <rPh sb="2" eb="3">
      <t>マキ</t>
    </rPh>
    <phoneticPr fontId="2"/>
  </si>
  <si>
    <t>In103</t>
    <phoneticPr fontId="2"/>
  </si>
  <si>
    <t>Priceset</t>
    <phoneticPr fontId="2"/>
  </si>
  <si>
    <t>外部価格設定ファイルの読込</t>
    <rPh sb="0" eb="2">
      <t>ガイブ</t>
    </rPh>
    <rPh sb="2" eb="4">
      <t>カカク</t>
    </rPh>
    <rPh sb="4" eb="6">
      <t>セッテイ</t>
    </rPh>
    <rPh sb="11" eb="13">
      <t>ヨミコミ</t>
    </rPh>
    <phoneticPr fontId="2"/>
  </si>
  <si>
    <t>Unit</t>
    <phoneticPr fontId="2"/>
  </si>
  <si>
    <t>単価、CO2係数、地域設定</t>
    <rPh sb="0" eb="2">
      <t>タンカ</t>
    </rPh>
    <rPh sb="6" eb="8">
      <t>ケイスウ</t>
    </rPh>
    <rPh sb="9" eb="11">
      <t>チイキ</t>
    </rPh>
    <rPh sb="11" eb="13">
      <t>セッテイ</t>
    </rPh>
    <phoneticPr fontId="2"/>
  </si>
  <si>
    <t>Aircon1/2/3 season</t>
    <phoneticPr fontId="2"/>
  </si>
  <si>
    <t>地域設定</t>
    <rPh sb="0" eb="2">
      <t>チイキ</t>
    </rPh>
    <rPh sb="2" eb="4">
      <t>セッテイ</t>
    </rPh>
    <phoneticPr fontId="2"/>
  </si>
  <si>
    <t>Cons</t>
    <phoneticPr fontId="2"/>
  </si>
  <si>
    <t>クラス名</t>
    <rPh sb="3" eb="4">
      <t>メイ</t>
    </rPh>
    <phoneticPr fontId="2"/>
  </si>
  <si>
    <t>ConsTotal</t>
    <phoneticPr fontId="2"/>
  </si>
  <si>
    <t>短縮名</t>
    <rPh sb="0" eb="2">
      <t>タンシュク</t>
    </rPh>
    <rPh sb="2" eb="3">
      <t>メイ</t>
    </rPh>
    <phoneticPr fontId="2"/>
  </si>
  <si>
    <t>TO</t>
    <phoneticPr fontId="2"/>
  </si>
  <si>
    <t>全体</t>
    <rPh sb="0" eb="2">
      <t>ゼンタイ</t>
    </rPh>
    <phoneticPr fontId="2"/>
  </si>
  <si>
    <t>タイトル</t>
    <phoneticPr fontId="2"/>
  </si>
  <si>
    <t>ConsAC</t>
    <phoneticPr fontId="2"/>
  </si>
  <si>
    <t>ConsACHeat</t>
    <phoneticPr fontId="2"/>
  </si>
  <si>
    <t>ConsACCool</t>
    <phoneticPr fontId="2"/>
  </si>
  <si>
    <t>ConsHEAT</t>
    <phoneticPr fontId="2"/>
  </si>
  <si>
    <t>ConsCOOL</t>
    <phoneticPr fontId="2"/>
  </si>
  <si>
    <t>HT</t>
    <phoneticPr fontId="2"/>
  </si>
  <si>
    <t>CO</t>
    <phoneticPr fontId="2"/>
  </si>
  <si>
    <t>個別暖房</t>
    <rPh sb="0" eb="2">
      <t>コベツ</t>
    </rPh>
    <rPh sb="2" eb="4">
      <t>ダンボウ</t>
    </rPh>
    <phoneticPr fontId="2"/>
  </si>
  <si>
    <t>個別冷房</t>
    <rPh sb="0" eb="2">
      <t>コベツ</t>
    </rPh>
    <rPh sb="2" eb="4">
      <t>レイボウ</t>
    </rPh>
    <phoneticPr fontId="2"/>
  </si>
  <si>
    <t>個別冷暖房</t>
    <rPh sb="0" eb="2">
      <t>コベツ</t>
    </rPh>
    <rPh sb="2" eb="5">
      <t>レイダンボウ</t>
    </rPh>
    <phoneticPr fontId="2"/>
  </si>
  <si>
    <t>ConsRF</t>
    <phoneticPr fontId="2"/>
  </si>
  <si>
    <t>RF</t>
    <phoneticPr fontId="2"/>
  </si>
  <si>
    <t>ConsLI</t>
    <phoneticPr fontId="2"/>
  </si>
  <si>
    <t>LI</t>
    <phoneticPr fontId="2"/>
  </si>
  <si>
    <t>ConsTV</t>
    <phoneticPr fontId="2"/>
  </si>
  <si>
    <t>TV</t>
    <phoneticPr fontId="2"/>
  </si>
  <si>
    <t>ConsHW</t>
    <phoneticPr fontId="2"/>
  </si>
  <si>
    <t>HW</t>
    <phoneticPr fontId="2"/>
  </si>
  <si>
    <t>ConsCK</t>
    <phoneticPr fontId="2"/>
  </si>
  <si>
    <t>CK</t>
    <phoneticPr fontId="2"/>
  </si>
  <si>
    <t>ConsCKcook</t>
    <phoneticPr fontId="2"/>
  </si>
  <si>
    <t>ConsCKwash</t>
    <phoneticPr fontId="2"/>
  </si>
  <si>
    <t>調理</t>
    <rPh sb="0" eb="2">
      <t>チョウリ</t>
    </rPh>
    <phoneticPr fontId="2"/>
  </si>
  <si>
    <t>食洗</t>
    <rPh sb="0" eb="1">
      <t>ショク</t>
    </rPh>
    <rPh sb="1" eb="2">
      <t>セン</t>
    </rPh>
    <phoneticPr fontId="2"/>
  </si>
  <si>
    <t>ConsHWbath</t>
    <phoneticPr fontId="2"/>
  </si>
  <si>
    <t>ConsHWshower</t>
    <phoneticPr fontId="2"/>
  </si>
  <si>
    <t>ConsHWdresser</t>
    <phoneticPr fontId="2"/>
  </si>
  <si>
    <t>浴槽</t>
    <rPh sb="0" eb="2">
      <t>ヨクソウ</t>
    </rPh>
    <phoneticPr fontId="2"/>
  </si>
  <si>
    <t>シャワー</t>
    <phoneticPr fontId="2"/>
  </si>
  <si>
    <t>洗面</t>
    <rPh sb="0" eb="2">
      <t>センメン</t>
    </rPh>
    <phoneticPr fontId="2"/>
  </si>
  <si>
    <t>Total</t>
    <phoneticPr fontId="2"/>
  </si>
  <si>
    <t>Show</t>
    <phoneticPr fontId="2"/>
  </si>
  <si>
    <t>※小型テレビを使う</t>
    <rPh sb="1" eb="3">
      <t>コガタ</t>
    </rPh>
    <rPh sb="7" eb="8">
      <t>ツカ</t>
    </rPh>
    <phoneticPr fontId="2"/>
  </si>
  <si>
    <t>部屋面積割</t>
    <rPh sb="0" eb="2">
      <t>ヘヤ</t>
    </rPh>
    <rPh sb="2" eb="4">
      <t>メンセキ</t>
    </rPh>
    <rPh sb="4" eb="5">
      <t>ワ</t>
    </rPh>
    <phoneticPr fontId="2"/>
  </si>
  <si>
    <t>効率で均等に割り戻し</t>
    <rPh sb="0" eb="2">
      <t>コウリツ</t>
    </rPh>
    <rPh sb="3" eb="5">
      <t>キントウ</t>
    </rPh>
    <rPh sb="6" eb="7">
      <t>ワ</t>
    </rPh>
    <rPh sb="8" eb="9">
      <t>モド</t>
    </rPh>
    <phoneticPr fontId="2"/>
  </si>
  <si>
    <t>効率で割り戻し</t>
    <rPh sb="0" eb="2">
      <t>コウリツ</t>
    </rPh>
    <rPh sb="3" eb="4">
      <t>ワ</t>
    </rPh>
    <rPh sb="5" eb="6">
      <t>モド</t>
    </rPh>
    <phoneticPr fontId="2"/>
  </si>
  <si>
    <t>始点</t>
    <rPh sb="0" eb="2">
      <t>シテン</t>
    </rPh>
    <phoneticPr fontId="2"/>
  </si>
  <si>
    <t>関連する部分の量を差し引く</t>
    <rPh sb="0" eb="2">
      <t>カンレン</t>
    </rPh>
    <rPh sb="4" eb="6">
      <t>ブブン</t>
    </rPh>
    <rPh sb="7" eb="8">
      <t>リョウ</t>
    </rPh>
    <rPh sb="9" eb="10">
      <t>サ</t>
    </rPh>
    <rPh sb="11" eb="12">
      <t>ヒ</t>
    </rPh>
    <phoneticPr fontId="2"/>
  </si>
  <si>
    <t>セントラルのとき効率で割り戻し</t>
    <rPh sb="8" eb="10">
      <t>コウリツ</t>
    </rPh>
    <rPh sb="11" eb="12">
      <t>ワ</t>
    </rPh>
    <rPh sb="13" eb="14">
      <t>モド</t>
    </rPh>
    <phoneticPr fontId="2"/>
  </si>
  <si>
    <t>エアコン暖房</t>
    <phoneticPr fontId="2"/>
  </si>
  <si>
    <t>冷房日射カット</t>
    <phoneticPr fontId="2"/>
  </si>
  <si>
    <t>持ち家でない</t>
    <rPh sb="0" eb="1">
      <t>モ</t>
    </rPh>
    <rPh sb="2" eb="3">
      <t>イエ</t>
    </rPh>
    <phoneticPr fontId="2"/>
  </si>
  <si>
    <t>In910</t>
    <phoneticPr fontId="2"/>
  </si>
  <si>
    <t>延べ床面積は</t>
    <rPh sb="0" eb="1">
      <t>ノ</t>
    </rPh>
    <rPh sb="2" eb="5">
      <t>ユカメンセキ</t>
    </rPh>
    <phoneticPr fontId="2"/>
  </si>
  <si>
    <t>平方m</t>
    <rPh sb="0" eb="2">
      <t>ヘイホウ</t>
    </rPh>
    <phoneticPr fontId="2"/>
  </si>
  <si>
    <t>mret = data.calcMeasures(gid)</t>
    <phoneticPr fontId="2"/>
  </si>
  <si>
    <t>ret[i].co2ChangeOriginal</t>
    <phoneticPr fontId="2"/>
  </si>
  <si>
    <t>（設置価格：不要）</t>
    <rPh sb="1" eb="3">
      <t>セッチ</t>
    </rPh>
    <rPh sb="3" eb="5">
      <t>カカク</t>
    </rPh>
    <rPh sb="6" eb="8">
      <t>フヨウ</t>
    </rPh>
    <phoneticPr fontId="2"/>
  </si>
  <si>
    <t>sol[3]</t>
    <phoneticPr fontId="2"/>
  </si>
  <si>
    <t>sol = _global.data.measures_array[ret.mesID].calcSaveMoney( size,saveRate, price )</t>
    <phoneticPr fontId="2"/>
  </si>
  <si>
    <t>price</t>
    <phoneticPr fontId="2"/>
  </si>
  <si>
    <t>設置価格（補助金削減後）</t>
    <rPh sb="0" eb="2">
      <t>セッチ</t>
    </rPh>
    <rPh sb="2" eb="4">
      <t>カカク</t>
    </rPh>
    <rPh sb="5" eb="8">
      <t>ホジョキン</t>
    </rPh>
    <rPh sb="8" eb="10">
      <t>サクゲン</t>
    </rPh>
    <rPh sb="10" eb="11">
      <t>ゴ</t>
    </rPh>
    <phoneticPr fontId="2"/>
  </si>
  <si>
    <t>元を取れる年数（年）</t>
    <rPh sb="0" eb="1">
      <t>モト</t>
    </rPh>
    <rPh sb="2" eb="3">
      <t>ト</t>
    </rPh>
    <rPh sb="5" eb="7">
      <t>ネンスウ</t>
    </rPh>
    <rPh sb="8" eb="9">
      <t>ネン</t>
    </rPh>
    <phoneticPr fontId="2"/>
  </si>
  <si>
    <t>暖房</t>
    <rPh sb="0" eb="2">
      <t>ダンボウ</t>
    </rPh>
    <phoneticPr fontId="2"/>
  </si>
  <si>
    <t>ret[i].costChangeOriginal</t>
    <phoneticPr fontId="2"/>
  </si>
  <si>
    <t>Measures</t>
    <phoneticPr fontId="2"/>
  </si>
  <si>
    <t>エコキュート</t>
  </si>
  <si>
    <t>Roan1</t>
    <phoneticPr fontId="2"/>
  </si>
  <si>
    <t>Roan2</t>
  </si>
  <si>
    <t>Roan3</t>
  </si>
  <si>
    <t>Roan4</t>
  </si>
  <si>
    <t>Roan5</t>
  </si>
  <si>
    <t>Roan6</t>
  </si>
  <si>
    <t>Roan7</t>
  </si>
  <si>
    <t>Roan8</t>
  </si>
  <si>
    <t>true/false</t>
    <phoneticPr fontId="2"/>
  </si>
  <si>
    <t>1～10:0</t>
    <phoneticPr fontId="2"/>
  </si>
  <si>
    <t>In704</t>
    <phoneticPr fontId="2"/>
  </si>
  <si>
    <t>瞬間式の保温便座ですか</t>
    <rPh sb="0" eb="2">
      <t>シュンカン</t>
    </rPh>
    <rPh sb="2" eb="3">
      <t>シキ</t>
    </rPh>
    <rPh sb="4" eb="6">
      <t>ホオン</t>
    </rPh>
    <rPh sb="6" eb="8">
      <t>ベンザ</t>
    </rPh>
    <phoneticPr fontId="2"/>
  </si>
  <si>
    <t>In705</t>
    <phoneticPr fontId="2"/>
  </si>
  <si>
    <t>使用後に便座のふたを閉めていますか</t>
    <rPh sb="0" eb="3">
      <t>シヨウゴ</t>
    </rPh>
    <rPh sb="4" eb="6">
      <t>ベンザ</t>
    </rPh>
    <rPh sb="10" eb="11">
      <t>シ</t>
    </rPh>
    <phoneticPr fontId="2"/>
  </si>
  <si>
    <t>起動時</t>
    <rPh sb="0" eb="3">
      <t>キドウジ</t>
    </rPh>
    <phoneticPr fontId="2"/>
  </si>
  <si>
    <t>ID</t>
    <phoneticPr fontId="2"/>
  </si>
  <si>
    <t>処理</t>
    <rPh sb="0" eb="2">
      <t>ショリ</t>
    </rPh>
    <phoneticPr fontId="2"/>
  </si>
  <si>
    <t>渡す変数</t>
    <rPh sb="0" eb="1">
      <t>ワタ</t>
    </rPh>
    <rPh sb="2" eb="4">
      <t>ヘンスウ</t>
    </rPh>
    <phoneticPr fontId="2"/>
  </si>
  <si>
    <t>表示するmc</t>
    <rPh sb="0" eb="2">
      <t>ヒョウジ</t>
    </rPh>
    <phoneticPr fontId="2"/>
  </si>
  <si>
    <t>先ほどのmret,gidは分野ごとのID</t>
    <rPh sb="0" eb="1">
      <t>サキ</t>
    </rPh>
    <phoneticPr fontId="2"/>
  </si>
  <si>
    <t>レーダーチャートの座標を返す</t>
    <rPh sb="9" eb="11">
      <t>ザヒョウ</t>
    </rPh>
    <rPh sb="12" eb="13">
      <t>カエ</t>
    </rPh>
    <phoneticPr fontId="2"/>
  </si>
  <si>
    <t>ret = data.calcRaderChart()</t>
    <phoneticPr fontId="2"/>
  </si>
  <si>
    <t>家族だんらんで一部屋で過ごすようにする</t>
    <rPh sb="0" eb="2">
      <t>カゾク</t>
    </rPh>
    <rPh sb="7" eb="8">
      <t>ヒト</t>
    </rPh>
    <rPh sb="8" eb="10">
      <t>ヘヤ</t>
    </rPh>
    <rPh sb="11" eb="12">
      <t>ス</t>
    </rPh>
    <phoneticPr fontId="2"/>
  </si>
  <si>
    <t>窓（サッシ）</t>
  </si>
  <si>
    <t>液晶テレビ</t>
  </si>
  <si>
    <t>太陽熱温水器</t>
  </si>
  <si>
    <t>ガス給湯器</t>
  </si>
  <si>
    <t>シャワーヘッド</t>
  </si>
  <si>
    <t>浴槽</t>
  </si>
  <si>
    <t>食器洗いの様子</t>
  </si>
  <si>
    <t>ガスコンロの炎が鍋からはみださないように</t>
  </si>
  <si>
    <t>食器洗い乾燥機</t>
  </si>
  <si>
    <t>衣類乾燥機</t>
  </si>
  <si>
    <t>ポット</t>
  </si>
  <si>
    <t>ジャー</t>
  </si>
  <si>
    <t>保温便座</t>
  </si>
  <si>
    <t>コンセントを抜く</t>
  </si>
  <si>
    <t>自家用車</t>
  </si>
  <si>
    <t>電車</t>
  </si>
  <si>
    <t>バイク</t>
  </si>
  <si>
    <t>自転車</t>
  </si>
  <si>
    <t>太陽光パネル</t>
  </si>
  <si>
    <t>詳細表示画面等でのイラスト表示</t>
    <rPh sb="0" eb="2">
      <t>ショウサイ</t>
    </rPh>
    <rPh sb="2" eb="4">
      <t>ヒョウジ</t>
    </rPh>
    <rPh sb="4" eb="6">
      <t>ガメン</t>
    </rPh>
    <rPh sb="6" eb="7">
      <t>トウ</t>
    </rPh>
    <rPh sb="13" eb="15">
      <t>ヒョウジ</t>
    </rPh>
    <phoneticPr fontId="2"/>
  </si>
  <si>
    <t>都道府県コード</t>
    <rPh sb="0" eb="4">
      <t>トドウフケン</t>
    </rPh>
    <phoneticPr fontId="2"/>
  </si>
  <si>
    <t>priceset.ｔxtでの設定値</t>
    <rPh sb="14" eb="16">
      <t>セッテイ</t>
    </rPh>
    <rPh sb="16" eb="17">
      <t>アタイ</t>
    </rPh>
    <phoneticPr fontId="2"/>
  </si>
  <si>
    <t>JISコード</t>
    <phoneticPr fontId="2"/>
  </si>
  <si>
    <t>設定値</t>
    <rPh sb="0" eb="2">
      <t>セッテイ</t>
    </rPh>
    <rPh sb="2" eb="3">
      <t>アタイ</t>
    </rPh>
    <phoneticPr fontId="2"/>
  </si>
  <si>
    <t>都道府県名</t>
    <rPh sb="0" eb="4">
      <t>トドウフケン</t>
    </rPh>
    <rPh sb="4" eb="5">
      <t>メイ</t>
    </rPh>
    <phoneticPr fontId="2"/>
  </si>
  <si>
    <t>予約</t>
    <rPh sb="0" eb="2">
      <t>ヨヤク</t>
    </rPh>
    <phoneticPr fontId="2"/>
  </si>
  <si>
    <t>電力会社が違う場合</t>
    <rPh sb="0" eb="2">
      <t>デンリョク</t>
    </rPh>
    <rPh sb="2" eb="4">
      <t>ガイシャ</t>
    </rPh>
    <rPh sb="5" eb="6">
      <t>チガ</t>
    </rPh>
    <rPh sb="7" eb="9">
      <t>バアイ</t>
    </rPh>
    <phoneticPr fontId="2"/>
  </si>
  <si>
    <t>電力会社コード</t>
    <rPh sb="0" eb="2">
      <t>デンリョク</t>
    </rPh>
    <rPh sb="2" eb="4">
      <t>ガイシャ</t>
    </rPh>
    <phoneticPr fontId="2"/>
  </si>
  <si>
    <t>Unit.asで定義</t>
    <rPh sb="8" eb="10">
      <t>テイギ</t>
    </rPh>
    <phoneticPr fontId="2"/>
  </si>
  <si>
    <t>ID</t>
    <phoneticPr fontId="2"/>
  </si>
  <si>
    <t>電力会社名</t>
    <rPh sb="0" eb="2">
      <t>デンリョク</t>
    </rPh>
    <rPh sb="2" eb="5">
      <t>ガイシャメイ</t>
    </rPh>
    <phoneticPr fontId="2"/>
  </si>
  <si>
    <t>北海道電力</t>
    <rPh sb="0" eb="3">
      <t>ホッカイドウ</t>
    </rPh>
    <rPh sb="3" eb="5">
      <t>デンリョク</t>
    </rPh>
    <phoneticPr fontId="2"/>
  </si>
  <si>
    <t>東北電力</t>
    <rPh sb="0" eb="2">
      <t>トウホク</t>
    </rPh>
    <rPh sb="2" eb="4">
      <t>デンリョク</t>
    </rPh>
    <phoneticPr fontId="2"/>
  </si>
  <si>
    <t>中部電力</t>
    <rPh sb="0" eb="2">
      <t>チュウブ</t>
    </rPh>
    <rPh sb="2" eb="4">
      <t>デンリョク</t>
    </rPh>
    <phoneticPr fontId="2"/>
  </si>
  <si>
    <t>中国電力</t>
    <rPh sb="0" eb="2">
      <t>チュウゴク</t>
    </rPh>
    <rPh sb="2" eb="4">
      <t>デンリョク</t>
    </rPh>
    <phoneticPr fontId="2"/>
  </si>
  <si>
    <t>四国電力</t>
    <rPh sb="0" eb="2">
      <t>シコク</t>
    </rPh>
    <rPh sb="2" eb="4">
      <t>デンリョク</t>
    </rPh>
    <phoneticPr fontId="2"/>
  </si>
  <si>
    <t>九州電力</t>
    <rPh sb="0" eb="2">
      <t>キュウシュウ</t>
    </rPh>
    <rPh sb="2" eb="4">
      <t>デンリョク</t>
    </rPh>
    <phoneticPr fontId="2"/>
  </si>
  <si>
    <t>沖縄電力</t>
    <rPh sb="0" eb="2">
      <t>オキナワ</t>
    </rPh>
    <rPh sb="2" eb="4">
      <t>デンリョク</t>
    </rPh>
    <phoneticPr fontId="2"/>
  </si>
  <si>
    <t>福井</t>
    <rPh sb="0" eb="2">
      <t>フクイ</t>
    </rPh>
    <phoneticPr fontId="2"/>
  </si>
  <si>
    <t>静岡</t>
    <rPh sb="0" eb="2">
      <t>シズオカ</t>
    </rPh>
    <phoneticPr fontId="2"/>
  </si>
  <si>
    <t>電力会社関連</t>
    <rPh sb="0" eb="2">
      <t>デンリョク</t>
    </rPh>
    <rPh sb="2" eb="4">
      <t>ガイシャ</t>
    </rPh>
    <rPh sb="4" eb="6">
      <t>カンレン</t>
    </rPh>
    <phoneticPr fontId="2"/>
  </si>
  <si>
    <t>平均気温（℃）</t>
    <rPh sb="0" eb="2">
      <t>ヘイキン</t>
    </rPh>
    <rPh sb="2" eb="4">
      <t>キオン</t>
    </rPh>
    <phoneticPr fontId="2"/>
  </si>
  <si>
    <t>気温</t>
    <rPh sb="0" eb="2">
      <t>キオン</t>
    </rPh>
    <phoneticPr fontId="2"/>
  </si>
  <si>
    <t>セントラルヒーティングで使っていない部屋の設定温度を下げる</t>
    <rPh sb="12" eb="13">
      <t>ツカ</t>
    </rPh>
    <rPh sb="18" eb="20">
      <t>ヘヤ</t>
    </rPh>
    <rPh sb="21" eb="23">
      <t>セッテイ</t>
    </rPh>
    <rPh sb="23" eb="25">
      <t>オンド</t>
    </rPh>
    <rPh sb="26" eb="27">
      <t>サ</t>
    </rPh>
    <phoneticPr fontId="2"/>
  </si>
  <si>
    <t>対策一覧</t>
    <rPh sb="0" eb="2">
      <t>タイサク</t>
    </rPh>
    <rPh sb="2" eb="4">
      <t>イチラン</t>
    </rPh>
    <phoneticPr fontId="2"/>
  </si>
  <si>
    <t>・資料出所　　気象庁｢気象庁年報｣</t>
    <phoneticPr fontId="2"/>
  </si>
  <si>
    <t>・調査時点　　平成19年</t>
  </si>
  <si>
    <t>・調査周期　　毎年</t>
  </si>
  <si>
    <t>・算出（注）　　数値は各都道府県の県庁所在地の気象官署の観測値。（ただし、埼玉県は熊谷市、</t>
    <phoneticPr fontId="2"/>
  </si>
  <si>
    <t>・算出方法　　滋賀県は彦根市の気象官署の観測値)</t>
    <phoneticPr fontId="2"/>
  </si>
  <si>
    <t>・算出方法　　※　全国は、47都道府県の算術平均</t>
  </si>
  <si>
    <t>画面・分野</t>
    <rPh sb="0" eb="2">
      <t>ガメン</t>
    </rPh>
    <rPh sb="3" eb="5">
      <t>ブンヤ</t>
    </rPh>
    <phoneticPr fontId="2"/>
  </si>
  <si>
    <t>初期値</t>
    <rPh sb="0" eb="2">
      <t>ショキ</t>
    </rPh>
    <rPh sb="2" eb="3">
      <t>アタイ</t>
    </rPh>
    <phoneticPr fontId="2"/>
  </si>
  <si>
    <t>範囲</t>
    <rPh sb="0" eb="2">
      <t>ハンイ</t>
    </rPh>
    <phoneticPr fontId="2"/>
  </si>
  <si>
    <t>入力欄</t>
    <rPh sb="0" eb="2">
      <t>ニュウリョク</t>
    </rPh>
    <rPh sb="2" eb="3">
      <t>ラン</t>
    </rPh>
    <phoneticPr fontId="2"/>
  </si>
  <si>
    <t>オブジェクト</t>
    <phoneticPr fontId="2"/>
  </si>
  <si>
    <t>選択肢（入力が選択・ラジオボタンの場合）</t>
    <rPh sb="0" eb="3">
      <t>センタクシ</t>
    </rPh>
    <rPh sb="4" eb="6">
      <t>ニュウリョク</t>
    </rPh>
    <rPh sb="7" eb="9">
      <t>センタク</t>
    </rPh>
    <rPh sb="17" eb="19">
      <t>バアイ</t>
    </rPh>
    <phoneticPr fontId="2"/>
  </si>
  <si>
    <t>Web申込みのみ</t>
    <rPh sb="3" eb="5">
      <t>モウシコ</t>
    </rPh>
    <phoneticPr fontId="2"/>
  </si>
  <si>
    <t>重要</t>
    <rPh sb="0" eb="2">
      <t>ジュウヨウ</t>
    </rPh>
    <phoneticPr fontId="2"/>
  </si>
  <si>
    <t>選択肢・記入内容等の概要</t>
    <rPh sb="0" eb="3">
      <t>センタクシ</t>
    </rPh>
    <rPh sb="4" eb="6">
      <t>キニュウ</t>
    </rPh>
    <rPh sb="6" eb="8">
      <t>ナイヨウ</t>
    </rPh>
    <rPh sb="8" eb="9">
      <t>トウ</t>
    </rPh>
    <rPh sb="10" eb="12">
      <t>ガイヨウ</t>
    </rPh>
    <phoneticPr fontId="2"/>
  </si>
  <si>
    <t>数値変換</t>
    <rPh sb="0" eb="2">
      <t>スウチ</t>
    </rPh>
    <rPh sb="2" eb="4">
      <t>ヘンカン</t>
    </rPh>
    <phoneticPr fontId="2"/>
  </si>
  <si>
    <t>In928</t>
    <phoneticPr fontId="2"/>
  </si>
  <si>
    <t>★ ver2.07削除</t>
  </si>
  <si>
    <t>★3の選択肢（ハイツ）は2010年度から使わない</t>
    <rPh sb="3" eb="6">
      <t>センタクシ</t>
    </rPh>
    <rPh sb="16" eb="18">
      <t>ネンド</t>
    </rPh>
    <rPh sb="20" eb="21">
      <t>ツカ</t>
    </rPh>
    <phoneticPr fontId="2"/>
  </si>
  <si>
    <t>True/False</t>
    <phoneticPr fontId="2"/>
  </si>
  <si>
    <t>1,2</t>
    <phoneticPr fontId="2"/>
  </si>
  <si>
    <t>↓都道府県</t>
    <rPh sb="1" eb="5">
      <t>トドウフケン</t>
    </rPh>
    <phoneticPr fontId="2"/>
  </si>
  <si>
    <t>47沖縄まで</t>
    <rPh sb="2" eb="4">
      <t>オキナワ</t>
    </rPh>
    <phoneticPr fontId="2"/>
  </si>
  <si>
    <t>保存内容</t>
    <rPh sb="0" eb="2">
      <t>ホゾン</t>
    </rPh>
    <rPh sb="2" eb="4">
      <t>ナイヨウ</t>
    </rPh>
    <phoneticPr fontId="2"/>
  </si>
  <si>
    <t>形式</t>
    <rPh sb="0" eb="2">
      <t>ケイシキ</t>
    </rPh>
    <phoneticPr fontId="2"/>
  </si>
  <si>
    <t>Number</t>
    <phoneticPr fontId="2"/>
  </si>
  <si>
    <t>String</t>
    <phoneticPr fontId="2"/>
  </si>
  <si>
    <t>0-47</t>
    <phoneticPr fontId="2"/>
  </si>
  <si>
    <t>Number</t>
    <phoneticPr fontId="2"/>
  </si>
  <si>
    <t>0-2</t>
    <phoneticPr fontId="2"/>
  </si>
  <si>
    <t>0-4</t>
    <phoneticPr fontId="2"/>
  </si>
  <si>
    <t>↓選んで下さい</t>
    <rPh sb="1" eb="2">
      <t>エラ</t>
    </rPh>
    <rPh sb="4" eb="5">
      <t>クダ</t>
    </rPh>
    <phoneticPr fontId="2"/>
  </si>
  <si>
    <t>1,2,4</t>
    <phoneticPr fontId="2"/>
  </si>
  <si>
    <t>1-3</t>
    <phoneticPr fontId="2"/>
  </si>
  <si>
    <t>Boolean</t>
    <phoneticPr fontId="2"/>
  </si>
  <si>
    <t>True:はい</t>
    <phoneticPr fontId="2"/>
  </si>
  <si>
    <t>False:いいえ</t>
    <phoneticPr fontId="2"/>
  </si>
  <si>
    <t>50：15坪（50m2)</t>
    <rPh sb="5" eb="6">
      <t>ツボ</t>
    </rPh>
    <phoneticPr fontId="2"/>
  </si>
  <si>
    <t>65：20坪（65m2)</t>
    <rPh sb="5" eb="6">
      <t>ツボ</t>
    </rPh>
    <phoneticPr fontId="2"/>
  </si>
  <si>
    <t>100：30坪（100m2)</t>
    <rPh sb="6" eb="7">
      <t>ツボ</t>
    </rPh>
    <phoneticPr fontId="2"/>
  </si>
  <si>
    <t>130：40坪（130m2)</t>
    <rPh sb="6" eb="7">
      <t>ツボ</t>
    </rPh>
    <phoneticPr fontId="2"/>
  </si>
  <si>
    <t>165：50坪（165m2)以上</t>
    <rPh sb="6" eb="7">
      <t>ツボ</t>
    </rPh>
    <rPh sb="14" eb="16">
      <t>イジョウ</t>
    </rPh>
    <phoneticPr fontId="2"/>
  </si>
  <si>
    <t>15m2～165m2</t>
    <phoneticPr fontId="2"/>
  </si>
  <si>
    <t>0-5</t>
    <phoneticPr fontId="2"/>
  </si>
  <si>
    <t>アンケート1ページ目</t>
    <rPh sb="9" eb="10">
      <t>メ</t>
    </rPh>
    <phoneticPr fontId="2"/>
  </si>
  <si>
    <t>アンケート2ページ目</t>
    <rPh sb="9" eb="10">
      <t>メ</t>
    </rPh>
    <phoneticPr fontId="2"/>
  </si>
  <si>
    <t>↓選んで下さい</t>
    <phoneticPr fontId="2"/>
  </si>
  <si>
    <t>★使用しない（予約）</t>
    <rPh sb="1" eb="3">
      <t>シヨウ</t>
    </rPh>
    <rPh sb="7" eb="9">
      <t>ヨヤク</t>
    </rPh>
    <phoneticPr fontId="2"/>
  </si>
  <si>
    <t>0-3</t>
    <phoneticPr fontId="2"/>
  </si>
  <si>
    <t>太陽光発電を行っている場合には差額（実質購入している金額）。</t>
    <phoneticPr fontId="2"/>
  </si>
  <si>
    <t>数値変換マイナス許可</t>
    <rPh sb="0" eb="2">
      <t>スウチ</t>
    </rPh>
    <rPh sb="2" eb="4">
      <t>ヘンカン</t>
    </rPh>
    <rPh sb="8" eb="10">
      <t>キョカ</t>
    </rPh>
    <phoneticPr fontId="2"/>
  </si>
  <si>
    <t>True:している</t>
    <phoneticPr fontId="2"/>
  </si>
  <si>
    <t>False:していない</t>
    <phoneticPr fontId="2"/>
  </si>
  <si>
    <t>入力処理</t>
    <rPh sb="0" eb="2">
      <t>ニュウリョク</t>
    </rPh>
    <rPh sb="2" eb="4">
      <t>ショリ</t>
    </rPh>
    <phoneticPr fontId="2"/>
  </si>
  <si>
    <t>初期設定</t>
    <rPh sb="0" eb="2">
      <t>ショキ</t>
    </rPh>
    <rPh sb="2" eb="4">
      <t>セッテイ</t>
    </rPh>
    <phoneticPr fontId="2"/>
  </si>
  <si>
    <t>version</t>
    <phoneticPr fontId="2"/>
  </si>
  <si>
    <t>バージョン番号で入力不可、ソフトコンパイル時に設定</t>
    <rPh sb="5" eb="7">
      <t>バンゴウ</t>
    </rPh>
    <rPh sb="8" eb="10">
      <t>ニュウリョク</t>
    </rPh>
    <rPh sb="10" eb="12">
      <t>フカ</t>
    </rPh>
    <rPh sb="21" eb="22">
      <t>ジ</t>
    </rPh>
    <rPh sb="23" eb="25">
      <t>セッテイ</t>
    </rPh>
    <phoneticPr fontId="2"/>
  </si>
  <si>
    <t>－</t>
    <phoneticPr fontId="2"/>
  </si>
  <si>
    <t>AreaOrg</t>
    <phoneticPr fontId="2"/>
  </si>
  <si>
    <t>入力不可。都道府県設定の初期値</t>
    <rPh sb="0" eb="2">
      <t>ニュウリョク</t>
    </rPh>
    <rPh sb="2" eb="4">
      <t>フカ</t>
    </rPh>
    <rPh sb="5" eb="9">
      <t>トドウフケン</t>
    </rPh>
    <rPh sb="9" eb="11">
      <t>セッテイ</t>
    </rPh>
    <rPh sb="12" eb="14">
      <t>ショキ</t>
    </rPh>
    <rPh sb="14" eb="15">
      <t>アタイ</t>
    </rPh>
    <phoneticPr fontId="2"/>
  </si>
  <si>
    <t>年平均電気代</t>
    <rPh sb="0" eb="3">
      <t>ネンヘイキン</t>
    </rPh>
    <rPh sb="3" eb="6">
      <t>デンキダイ</t>
    </rPh>
    <phoneticPr fontId="2"/>
  </si>
  <si>
    <t>In01102</t>
  </si>
  <si>
    <t>In01103</t>
  </si>
  <si>
    <t>In01104</t>
  </si>
  <si>
    <t>冬の1ヶ月の電気代</t>
    <rPh sb="0" eb="1">
      <t>フユ</t>
    </rPh>
    <rPh sb="4" eb="5">
      <t>ゲツ</t>
    </rPh>
    <rPh sb="6" eb="9">
      <t>デンキダイ</t>
    </rPh>
    <phoneticPr fontId="2"/>
  </si>
  <si>
    <t>春・秋の1ヶ月の電気代</t>
    <rPh sb="0" eb="1">
      <t>ハル</t>
    </rPh>
    <rPh sb="2" eb="3">
      <t>アキ</t>
    </rPh>
    <rPh sb="6" eb="7">
      <t>ゲツ</t>
    </rPh>
    <rPh sb="8" eb="11">
      <t>デンキダイ</t>
    </rPh>
    <phoneticPr fontId="2"/>
  </si>
  <si>
    <t>夏の1ヶ月の電気代</t>
    <rPh sb="0" eb="1">
      <t>ナツ</t>
    </rPh>
    <rPh sb="4" eb="5">
      <t>ゲツ</t>
    </rPh>
    <rPh sb="6" eb="9">
      <t>デンキダイ</t>
    </rPh>
    <phoneticPr fontId="2"/>
  </si>
  <si>
    <t>In005</t>
    <phoneticPr fontId="2"/>
  </si>
  <si>
    <t>台所のコンロの熱源</t>
    <rPh sb="0" eb="2">
      <t>ダイドコロ</t>
    </rPh>
    <rPh sb="7" eb="9">
      <t>ネツゲン</t>
    </rPh>
    <phoneticPr fontId="2"/>
  </si>
  <si>
    <t>円</t>
    <rPh sb="0" eb="1">
      <t>エン</t>
    </rPh>
    <phoneticPr fontId="2"/>
  </si>
  <si>
    <t>単位</t>
    <rPh sb="0" eb="2">
      <t>タンイ</t>
    </rPh>
    <phoneticPr fontId="2"/>
  </si>
  <si>
    <t>炊飯ジャーの保温をやめる</t>
    <rPh sb="0" eb="2">
      <t>スイハン</t>
    </rPh>
    <rPh sb="6" eb="8">
      <t>ホオン</t>
    </rPh>
    <phoneticPr fontId="2"/>
  </si>
  <si>
    <t>3：電気</t>
    <rPh sb="2" eb="4">
      <t>デンキ</t>
    </rPh>
    <phoneticPr fontId="2"/>
  </si>
  <si>
    <t>2：蓄熱</t>
    <rPh sb="2" eb="4">
      <t>チクネツ</t>
    </rPh>
    <phoneticPr fontId="2"/>
  </si>
  <si>
    <t>4：ガス</t>
    <phoneticPr fontId="2"/>
  </si>
  <si>
    <t>5：灯油</t>
    <rPh sb="2" eb="4">
      <t>トウユ</t>
    </rPh>
    <phoneticPr fontId="2"/>
  </si>
  <si>
    <t>夜間蓄熱式暖房（床暖房、床設置型など）</t>
    <rPh sb="0" eb="2">
      <t>ヤカン</t>
    </rPh>
    <rPh sb="2" eb="5">
      <t>チクネツシキ</t>
    </rPh>
    <rPh sb="5" eb="7">
      <t>ダンボウ</t>
    </rPh>
    <rPh sb="8" eb="11">
      <t>ユカダンボウ</t>
    </rPh>
    <rPh sb="12" eb="13">
      <t>ユカ</t>
    </rPh>
    <rPh sb="13" eb="15">
      <t>セッチ</t>
    </rPh>
    <rPh sb="15" eb="16">
      <t>ガタ</t>
    </rPh>
    <phoneticPr fontId="2"/>
  </si>
  <si>
    <t>Sindan</t>
    <phoneticPr fontId="2"/>
  </si>
  <si>
    <t>標準値との比較を示す</t>
    <rPh sb="0" eb="3">
      <t>ヒョウジュンチ</t>
    </rPh>
    <rPh sb="5" eb="7">
      <t>ヒカク</t>
    </rPh>
    <rPh sb="8" eb="9">
      <t>シメ</t>
    </rPh>
    <phoneticPr fontId="2"/>
  </si>
  <si>
    <t>配列</t>
    <rPh sb="0" eb="2">
      <t>ハイレツ</t>
    </rPh>
    <phoneticPr fontId="2"/>
  </si>
  <si>
    <t>ret = data.calcAverage();</t>
    <phoneticPr fontId="2"/>
  </si>
  <si>
    <t>標準電気代</t>
    <rPh sb="0" eb="2">
      <t>ヒョウジュン</t>
    </rPh>
    <rPh sb="2" eb="5">
      <t>デンキダイ</t>
    </rPh>
    <phoneticPr fontId="2"/>
  </si>
  <si>
    <t>ガス代</t>
    <rPh sb="2" eb="3">
      <t>ダイ</t>
    </rPh>
    <phoneticPr fontId="2"/>
  </si>
  <si>
    <t>標準ガス代</t>
    <rPh sb="0" eb="2">
      <t>ヒョウジュン</t>
    </rPh>
    <rPh sb="4" eb="5">
      <t>ダイ</t>
    </rPh>
    <phoneticPr fontId="2"/>
  </si>
  <si>
    <t>灯油代</t>
    <rPh sb="0" eb="2">
      <t>トウユ</t>
    </rPh>
    <rPh sb="2" eb="3">
      <t>ダイ</t>
    </rPh>
    <phoneticPr fontId="2"/>
  </si>
  <si>
    <t>ガソリン代</t>
    <rPh sb="4" eb="5">
      <t>ダイ</t>
    </rPh>
    <phoneticPr fontId="2"/>
  </si>
  <si>
    <t>世帯人数を返す</t>
    <rPh sb="0" eb="2">
      <t>セタイ</t>
    </rPh>
    <rPh sb="2" eb="4">
      <t>ニンズウ</t>
    </rPh>
    <rPh sb="5" eb="6">
      <t>カエ</t>
    </rPh>
    <phoneticPr fontId="2"/>
  </si>
  <si>
    <t>ret = data.kazokuNum();</t>
    <phoneticPr fontId="2"/>
  </si>
  <si>
    <t>整数値</t>
    <rPh sb="0" eb="2">
      <t>セイスウ</t>
    </rPh>
    <rPh sb="2" eb="3">
      <t>アタイ</t>
    </rPh>
    <phoneticPr fontId="2"/>
  </si>
  <si>
    <t>入力</t>
    <rPh sb="0" eb="2">
      <t>ニュウリョク</t>
    </rPh>
    <phoneticPr fontId="2"/>
  </si>
  <si>
    <t>出力</t>
    <rPh sb="0" eb="2">
      <t>シュツリョク</t>
    </rPh>
    <phoneticPr fontId="2"/>
  </si>
  <si>
    <t>monthlyPay</t>
    <phoneticPr fontId="2"/>
  </si>
  <si>
    <t>月返済額（円）</t>
    <rPh sb="0" eb="1">
      <t>ツキ</t>
    </rPh>
    <rPh sb="1" eb="4">
      <t>ヘンサイガク</t>
    </rPh>
    <rPh sb="5" eb="6">
      <t>エン</t>
    </rPh>
    <phoneticPr fontId="2"/>
  </si>
  <si>
    <t>分野別の対策リストを返す（最大15個）</t>
    <rPh sb="0" eb="2">
      <t>ブンヤ</t>
    </rPh>
    <rPh sb="2" eb="3">
      <t>ベツ</t>
    </rPh>
    <rPh sb="4" eb="6">
      <t>タイサク</t>
    </rPh>
    <rPh sb="10" eb="11">
      <t>カエ</t>
    </rPh>
    <rPh sb="13" eb="15">
      <t>サイダイ</t>
    </rPh>
    <rPh sb="17" eb="18">
      <t>コ</t>
    </rPh>
    <phoneticPr fontId="2"/>
  </si>
  <si>
    <t>re[i].hojoGov</t>
    <phoneticPr fontId="2"/>
  </si>
  <si>
    <t>国による補助金</t>
    <rPh sb="0" eb="1">
      <t>クニ</t>
    </rPh>
    <rPh sb="4" eb="7">
      <t>ホジョキン</t>
    </rPh>
    <phoneticPr fontId="2"/>
  </si>
  <si>
    <t>温水暖房をしている場合効率の割り戻し（追加質問）</t>
    <rPh sb="0" eb="2">
      <t>オンスイ</t>
    </rPh>
    <rPh sb="2" eb="4">
      <t>ダンボウ</t>
    </rPh>
    <rPh sb="9" eb="11">
      <t>バアイ</t>
    </rPh>
    <rPh sb="11" eb="13">
      <t>コウリツ</t>
    </rPh>
    <rPh sb="14" eb="15">
      <t>ワ</t>
    </rPh>
    <rPh sb="16" eb="17">
      <t>モド</t>
    </rPh>
    <rPh sb="19" eb="21">
      <t>ツイカ</t>
    </rPh>
    <rPh sb="21" eb="23">
      <t>シツモン</t>
    </rPh>
    <phoneticPr fontId="2"/>
  </si>
  <si>
    <t>ヒートポンプ式床暖房</t>
    <rPh sb="6" eb="7">
      <t>シキ</t>
    </rPh>
    <rPh sb="7" eb="10">
      <t>ユカダンボウ</t>
    </rPh>
    <phoneticPr fontId="2"/>
  </si>
  <si>
    <t>In20309g</t>
    <phoneticPr fontId="2"/>
  </si>
  <si>
    <t>In20309h</t>
    <phoneticPr fontId="2"/>
  </si>
  <si>
    <t>ガス暖房（ガスストーブ、ガスファンヒータなど）</t>
    <rPh sb="2" eb="4">
      <t>ダンボウ</t>
    </rPh>
    <phoneticPr fontId="2"/>
  </si>
  <si>
    <t>ガス床暖房</t>
    <rPh sb="2" eb="5">
      <t>ユカダンボウ</t>
    </rPh>
    <phoneticPr fontId="2"/>
  </si>
  <si>
    <t>In20309i</t>
    <phoneticPr fontId="2"/>
  </si>
  <si>
    <t>石油床暖房</t>
    <rPh sb="0" eb="2">
      <t>セキユ</t>
    </rPh>
    <rPh sb="2" eb="5">
      <t>ユカダンボウ</t>
    </rPh>
    <phoneticPr fontId="2"/>
  </si>
  <si>
    <t>灯油暖房（石油ストーブ、石油ファンヒータなど）</t>
    <rPh sb="0" eb="2">
      <t>トウユ</t>
    </rPh>
    <rPh sb="2" eb="4">
      <t>ダンボウ</t>
    </rPh>
    <rPh sb="5" eb="7">
      <t>セキユ</t>
    </rPh>
    <rPh sb="12" eb="14">
      <t>セキユ</t>
    </rPh>
    <phoneticPr fontId="2"/>
  </si>
  <si>
    <t>電気部屋暖房（電気ストーブ、セラミックファンヒータなど）</t>
    <rPh sb="0" eb="2">
      <t>デンキ</t>
    </rPh>
    <rPh sb="2" eb="4">
      <t>ヘヤ</t>
    </rPh>
    <rPh sb="4" eb="6">
      <t>ダンボウ</t>
    </rPh>
    <rPh sb="7" eb="9">
      <t>デンキ</t>
    </rPh>
    <phoneticPr fontId="2"/>
  </si>
  <si>
    <t>※風呂をためずにシャワー</t>
    <rPh sb="1" eb="3">
      <t>フロ</t>
    </rPh>
    <phoneticPr fontId="2"/>
  </si>
  <si>
    <t>※燃費のいい車を使う</t>
    <rPh sb="1" eb="3">
      <t>ネンピ</t>
    </rPh>
    <rPh sb="6" eb="7">
      <t>クルマ</t>
    </rPh>
    <rPh sb="8" eb="9">
      <t>ツカ</t>
    </rPh>
    <phoneticPr fontId="2"/>
  </si>
  <si>
    <t>関連クラス2</t>
    <rPh sb="0" eb="2">
      <t>カンレン</t>
    </rPh>
    <phoneticPr fontId="2"/>
  </si>
  <si>
    <t>mACreplace</t>
    <phoneticPr fontId="2"/>
  </si>
  <si>
    <t>mCOsunCut</t>
    <phoneticPr fontId="2"/>
  </si>
  <si>
    <t>mHTuchimado</t>
    <phoneticPr fontId="2"/>
  </si>
  <si>
    <t>エアコンのフィルターを掃除する</t>
    <phoneticPr fontId="2"/>
  </si>
  <si>
    <t>mACfilter</t>
    <phoneticPr fontId="2"/>
  </si>
  <si>
    <t>mHTtime</t>
    <phoneticPr fontId="2"/>
  </si>
  <si>
    <t>mHTpartialHeating</t>
    <phoneticPr fontId="2"/>
  </si>
  <si>
    <t>mHTareaLimit</t>
    <phoneticPr fontId="2"/>
  </si>
  <si>
    <t>mHTcentralNotUse</t>
    <phoneticPr fontId="2"/>
  </si>
  <si>
    <t>In20402</t>
  </si>
  <si>
    <t>In20403</t>
  </si>
  <si>
    <t>In20501</t>
    <phoneticPr fontId="2"/>
  </si>
  <si>
    <t>In20502</t>
  </si>
  <si>
    <t>In20503</t>
  </si>
  <si>
    <t>代替使用クラス</t>
    <rPh sb="0" eb="2">
      <t>ダイタイ</t>
    </rPh>
    <rPh sb="2" eb="4">
      <t>シヨウ</t>
    </rPh>
    <phoneticPr fontId="2"/>
  </si>
  <si>
    <t>mCRecoDrive</t>
    <phoneticPr fontId="2"/>
  </si>
  <si>
    <t>15：20インチ以下</t>
    <rPh sb="8" eb="10">
      <t>イカ</t>
    </rPh>
    <phoneticPr fontId="2"/>
  </si>
  <si>
    <t>25：21～30インチ</t>
    <phoneticPr fontId="2"/>
  </si>
  <si>
    <t>35：31～40インチ</t>
    <phoneticPr fontId="2"/>
  </si>
  <si>
    <t>45:41～50インチ</t>
    <phoneticPr fontId="2"/>
  </si>
  <si>
    <t>内容</t>
    <rPh sb="0" eb="2">
      <t>ナイヨウ</t>
    </rPh>
    <phoneticPr fontId="2"/>
  </si>
  <si>
    <t>In929</t>
    <phoneticPr fontId="2"/>
  </si>
  <si>
    <t>建設時に断熱に配慮した設計としましたか</t>
    <rPh sb="0" eb="2">
      <t>ケンセツ</t>
    </rPh>
    <rPh sb="2" eb="3">
      <t>ジ</t>
    </rPh>
    <rPh sb="4" eb="6">
      <t>ダンネツ</t>
    </rPh>
    <rPh sb="7" eb="9">
      <t>ハイリョ</t>
    </rPh>
    <rPh sb="11" eb="13">
      <t>セッケイ</t>
    </rPh>
    <phoneticPr fontId="2"/>
  </si>
  <si>
    <t>とても配慮した</t>
    <rPh sb="3" eb="5">
      <t>ハイリョ</t>
    </rPh>
    <phoneticPr fontId="2"/>
  </si>
  <si>
    <t>一定配慮した</t>
    <rPh sb="0" eb="2">
      <t>イッテイ</t>
    </rPh>
    <rPh sb="2" eb="4">
      <t>ハイリョ</t>
    </rPh>
    <phoneticPr fontId="2"/>
  </si>
  <si>
    <t>少し配慮した</t>
    <rPh sb="0" eb="1">
      <t>スコ</t>
    </rPh>
    <rPh sb="2" eb="4">
      <t>ハイリョ</t>
    </rPh>
    <phoneticPr fontId="2"/>
  </si>
  <si>
    <t>考えなかった</t>
    <rPh sb="0" eb="1">
      <t>カンガ</t>
    </rPh>
    <phoneticPr fontId="2"/>
  </si>
  <si>
    <t>わからない</t>
    <phoneticPr fontId="2"/>
  </si>
  <si>
    <t>年平均ガソリン消費（円・L）</t>
    <rPh sb="0" eb="3">
      <t>ネンヘイキン</t>
    </rPh>
    <rPh sb="7" eb="9">
      <t>ショウヒ</t>
    </rPh>
    <rPh sb="10" eb="11">
      <t>エン</t>
    </rPh>
    <phoneticPr fontId="2"/>
  </si>
  <si>
    <t>In017</t>
    <phoneticPr fontId="2"/>
  </si>
  <si>
    <t>灯油の単位</t>
    <rPh sb="0" eb="2">
      <t>トウユ</t>
    </rPh>
    <rPh sb="3" eb="5">
      <t>タンイ</t>
    </rPh>
    <phoneticPr fontId="2"/>
  </si>
  <si>
    <t>冬の1ヶ月の灯油代・量</t>
    <rPh sb="0" eb="1">
      <t>フユ</t>
    </rPh>
    <rPh sb="4" eb="5">
      <t>ゲツ</t>
    </rPh>
    <rPh sb="10" eb="11">
      <t>リョウ</t>
    </rPh>
    <phoneticPr fontId="2"/>
  </si>
  <si>
    <t>春・秋の1ヶ月の灯油代・量</t>
    <rPh sb="0" eb="1">
      <t>ハル</t>
    </rPh>
    <rPh sb="2" eb="3">
      <t>アキ</t>
    </rPh>
    <rPh sb="6" eb="7">
      <t>ゲツ</t>
    </rPh>
    <rPh sb="12" eb="13">
      <t>リョウ</t>
    </rPh>
    <phoneticPr fontId="2"/>
  </si>
  <si>
    <t>平成4（1992）年～平成12(2000)年</t>
    <rPh sb="0" eb="2">
      <t>ヘイセイ</t>
    </rPh>
    <rPh sb="9" eb="10">
      <t>ネン</t>
    </rPh>
    <rPh sb="11" eb="13">
      <t>ヘイセイ</t>
    </rPh>
    <rPh sb="21" eb="22">
      <t>トシ</t>
    </rPh>
    <phoneticPr fontId="2"/>
  </si>
  <si>
    <t>平成13（2001）年以降</t>
    <rPh sb="0" eb="2">
      <t>ヘイセイ</t>
    </rPh>
    <rPh sb="10" eb="11">
      <t>ネン</t>
    </rPh>
    <rPh sb="11" eb="13">
      <t>イコウ</t>
    </rPh>
    <phoneticPr fontId="2"/>
  </si>
  <si>
    <t>北海道</t>
  </si>
  <si>
    <t>青森</t>
  </si>
  <si>
    <t>岩手</t>
  </si>
  <si>
    <t>宮城</t>
  </si>
  <si>
    <t>秋田</t>
  </si>
  <si>
    <t>山形</t>
  </si>
  <si>
    <t>福島</t>
  </si>
  <si>
    <t>茨城</t>
  </si>
  <si>
    <t>栃木</t>
  </si>
  <si>
    <t>群馬</t>
  </si>
  <si>
    <t>埼玉</t>
  </si>
  <si>
    <t>千葉</t>
  </si>
  <si>
    <t>東京</t>
    <phoneticPr fontId="2"/>
  </si>
  <si>
    <t>神奈川</t>
  </si>
  <si>
    <t>新潟</t>
  </si>
  <si>
    <t>富山</t>
  </si>
  <si>
    <t>石川</t>
  </si>
  <si>
    <t>山梨</t>
  </si>
  <si>
    <t>長野</t>
  </si>
  <si>
    <t>岐阜</t>
  </si>
  <si>
    <t>愛知</t>
  </si>
  <si>
    <t>三重</t>
  </si>
  <si>
    <t>滋賀</t>
  </si>
  <si>
    <t>京都</t>
    <phoneticPr fontId="2"/>
  </si>
  <si>
    <t>大阪</t>
    <phoneticPr fontId="2"/>
  </si>
  <si>
    <t>兵庫</t>
  </si>
  <si>
    <t>奈良</t>
  </si>
  <si>
    <t>和歌山</t>
  </si>
  <si>
    <t>鳥取</t>
  </si>
  <si>
    <t>島根</t>
  </si>
  <si>
    <t>岡山</t>
  </si>
  <si>
    <t>広島</t>
  </si>
  <si>
    <t>山口</t>
  </si>
  <si>
    <t>徳島</t>
  </si>
  <si>
    <t>香川</t>
  </si>
  <si>
    <t>愛媛</t>
  </si>
  <si>
    <t>高知</t>
  </si>
  <si>
    <t>福岡</t>
  </si>
  <si>
    <t>佐賀</t>
  </si>
  <si>
    <t>長崎</t>
  </si>
  <si>
    <t>熊本</t>
  </si>
  <si>
    <t>大分</t>
  </si>
  <si>
    <t>宮崎</t>
  </si>
  <si>
    <t>鹿児島</t>
  </si>
  <si>
    <t>沖縄</t>
  </si>
  <si>
    <t>静岡（富士川以東）</t>
    <rPh sb="0" eb="2">
      <t>シズオカ</t>
    </rPh>
    <rPh sb="3" eb="6">
      <t>フジカワ</t>
    </rPh>
    <rPh sb="6" eb="8">
      <t>イトウ</t>
    </rPh>
    <phoneticPr fontId="2"/>
  </si>
  <si>
    <t>静岡（富士川以西）</t>
    <rPh sb="0" eb="2">
      <t>シズオカ</t>
    </rPh>
    <rPh sb="3" eb="6">
      <t>フジカワ</t>
    </rPh>
    <rPh sb="6" eb="8">
      <t>イセイ</t>
    </rPh>
    <phoneticPr fontId="2"/>
  </si>
  <si>
    <t>小数点1桁は電力会社</t>
    <rPh sb="0" eb="3">
      <t>ショウスウテン</t>
    </rPh>
    <rPh sb="4" eb="5">
      <t>ケタ</t>
    </rPh>
    <rPh sb="6" eb="8">
      <t>デンリョク</t>
    </rPh>
    <rPh sb="8" eb="10">
      <t>ガイシャ</t>
    </rPh>
    <phoneticPr fontId="2"/>
  </si>
  <si>
    <t>小数点2-3桁は地域変数</t>
    <rPh sb="0" eb="3">
      <t>ショウスウテン</t>
    </rPh>
    <rPh sb="6" eb="7">
      <t>ケタ</t>
    </rPh>
    <rPh sb="8" eb="10">
      <t>チイキ</t>
    </rPh>
    <rPh sb="10" eb="12">
      <t>ヘンスウ</t>
    </rPh>
    <phoneticPr fontId="2"/>
  </si>
  <si>
    <t>福井（敦賀より西）</t>
    <rPh sb="0" eb="2">
      <t>フクイ</t>
    </rPh>
    <rPh sb="3" eb="5">
      <t>ツルガ</t>
    </rPh>
    <rPh sb="7" eb="8">
      <t>ニシ</t>
    </rPh>
    <phoneticPr fontId="2"/>
  </si>
  <si>
    <t>福井（敦賀以北）</t>
    <rPh sb="3" eb="5">
      <t>ツルガ</t>
    </rPh>
    <rPh sb="5" eb="7">
      <t>イホク</t>
    </rPh>
    <phoneticPr fontId="2"/>
  </si>
  <si>
    <t>東京電力</t>
    <rPh sb="0" eb="2">
      <t>トウキョウ</t>
    </rPh>
    <rPh sb="2" eb="4">
      <t>デンリョク</t>
    </rPh>
    <phoneticPr fontId="2"/>
  </si>
  <si>
    <t>関西電力</t>
    <rPh sb="0" eb="2">
      <t>カンサイ</t>
    </rPh>
    <rPh sb="2" eb="4">
      <t>デンリョク</t>
    </rPh>
    <phoneticPr fontId="2"/>
  </si>
  <si>
    <t>岐阜（神岡等）</t>
    <rPh sb="0" eb="2">
      <t>ギフ</t>
    </rPh>
    <rPh sb="3" eb="5">
      <t>カミオカ</t>
    </rPh>
    <rPh sb="5" eb="6">
      <t>トウ</t>
    </rPh>
    <phoneticPr fontId="2"/>
  </si>
  <si>
    <t>北陸電力</t>
    <rPh sb="0" eb="2">
      <t>ホクリク</t>
    </rPh>
    <rPh sb="2" eb="4">
      <t>デンリョク</t>
    </rPh>
    <phoneticPr fontId="2"/>
  </si>
  <si>
    <t>三重（熊野以南）</t>
    <rPh sb="0" eb="2">
      <t>ミエ</t>
    </rPh>
    <rPh sb="3" eb="5">
      <t>クマノ</t>
    </rPh>
    <rPh sb="5" eb="7">
      <t>イナン</t>
    </rPh>
    <phoneticPr fontId="2"/>
  </si>
  <si>
    <t>エアコン　★現在は使わない</t>
    <rPh sb="6" eb="8">
      <t>ゲンザイ</t>
    </rPh>
    <rPh sb="9" eb="10">
      <t>ツカ</t>
    </rPh>
    <phoneticPr fontId="2"/>
  </si>
  <si>
    <t>冷蔵庫　★現在は使わない</t>
    <phoneticPr fontId="2"/>
  </si>
  <si>
    <t>テレビ　★現在は使わない</t>
    <phoneticPr fontId="2"/>
  </si>
  <si>
    <t>Roan9</t>
  </si>
  <si>
    <t>Roan10</t>
  </si>
  <si>
    <t>Roan11</t>
  </si>
  <si>
    <t>Roan12</t>
  </si>
  <si>
    <t>Roan13</t>
  </si>
  <si>
    <t>Roan14</t>
  </si>
  <si>
    <t>Rep_pc</t>
    <phoneticPr fontId="2"/>
  </si>
  <si>
    <t>PC異常</t>
    <phoneticPr fontId="2"/>
  </si>
  <si>
    <t>In926</t>
    <phoneticPr fontId="2"/>
  </si>
  <si>
    <t>★現在は使わない</t>
    <rPh sb="1" eb="3">
      <t>ゲンザイ</t>
    </rPh>
    <rPh sb="4" eb="5">
      <t>ツカ</t>
    </rPh>
    <phoneticPr fontId="2"/>
  </si>
  <si>
    <t>これから設置する太陽光発電の容量</t>
    <rPh sb="4" eb="6">
      <t>セッチ</t>
    </rPh>
    <rPh sb="8" eb="11">
      <t>タイヨウコウ</t>
    </rPh>
    <rPh sb="11" eb="13">
      <t>ハツデン</t>
    </rPh>
    <rPh sb="14" eb="16">
      <t>ヨウリョウ</t>
    </rPh>
    <phoneticPr fontId="2"/>
  </si>
  <si>
    <t>長時間の停車でアイドリングストップをしていますか</t>
    <rPh sb="0" eb="3">
      <t>チョウジカン</t>
    </rPh>
    <rPh sb="4" eb="6">
      <t>テイシャ</t>
    </rPh>
    <phoneticPr fontId="2"/>
  </si>
  <si>
    <t>Roan_riritsu</t>
    <phoneticPr fontId="2"/>
  </si>
  <si>
    <t>Roan_atama</t>
    <phoneticPr fontId="2"/>
  </si>
  <si>
    <t>Roan_kaisu</t>
    <phoneticPr fontId="2"/>
  </si>
  <si>
    <t>Roan_hojo_lg</t>
    <phoneticPr fontId="2"/>
  </si>
  <si>
    <t>％</t>
    <phoneticPr fontId="2"/>
  </si>
  <si>
    <t>ret = data.calcCarList(mc)</t>
    <phoneticPr fontId="2"/>
  </si>
  <si>
    <t>mcが渡されたときは再表示</t>
    <rPh sb="3" eb="4">
      <t>ワタ</t>
    </rPh>
    <rPh sb="10" eb="13">
      <t>サイヒョウジ</t>
    </rPh>
    <phoneticPr fontId="2"/>
  </si>
  <si>
    <t>ret は　 data.measuresList（）の返り値</t>
    <rPh sb="27" eb="28">
      <t>カエ</t>
    </rPh>
    <rPh sb="29" eb="30">
      <t>アタイ</t>
    </rPh>
    <phoneticPr fontId="2"/>
  </si>
  <si>
    <t>retNum = data.selectedNum(ret)</t>
    <phoneticPr fontId="2"/>
  </si>
  <si>
    <t>1:選んで下さい</t>
    <rPh sb="2" eb="3">
      <t>エラ</t>
    </rPh>
    <rPh sb="5" eb="6">
      <t>クダ</t>
    </rPh>
    <phoneticPr fontId="2"/>
  </si>
  <si>
    <t>400:それ以上</t>
    <rPh sb="6" eb="8">
      <t>イジョウ</t>
    </rPh>
    <phoneticPr fontId="2"/>
  </si>
  <si>
    <t>300:1.5人用</t>
    <rPh sb="7" eb="8">
      <t>ニン</t>
    </rPh>
    <rPh sb="8" eb="9">
      <t>ヨウ</t>
    </rPh>
    <phoneticPr fontId="2"/>
  </si>
  <si>
    <t>200:1人用</t>
    <rPh sb="5" eb="6">
      <t>ニン</t>
    </rPh>
    <rPh sb="6" eb="7">
      <t>ヨウ</t>
    </rPh>
    <phoneticPr fontId="2"/>
  </si>
  <si>
    <t>0-7</t>
    <phoneticPr fontId="2"/>
  </si>
  <si>
    <t>0-60</t>
    <phoneticPr fontId="2"/>
  </si>
  <si>
    <t>0分（使わない）～60分　</t>
    <rPh sb="1" eb="2">
      <t>フン</t>
    </rPh>
    <rPh sb="3" eb="4">
      <t>ツカ</t>
    </rPh>
    <rPh sb="11" eb="12">
      <t>フン</t>
    </rPh>
    <phoneticPr fontId="2"/>
  </si>
  <si>
    <t>0分（使わない）～60分</t>
    <rPh sb="1" eb="2">
      <t>フン</t>
    </rPh>
    <rPh sb="3" eb="4">
      <t>ツカ</t>
    </rPh>
    <rPh sb="11" eb="12">
      <t>フン</t>
    </rPh>
    <phoneticPr fontId="2"/>
  </si>
  <si>
    <t>0-12</t>
    <phoneticPr fontId="2"/>
  </si>
  <si>
    <t>0ヶ月～12ヶ月</t>
    <rPh sb="2" eb="3">
      <t>ゲツ</t>
    </rPh>
    <rPh sb="7" eb="8">
      <t>ゲツ</t>
    </rPh>
    <phoneticPr fontId="2"/>
  </si>
  <si>
    <t>ここに入力した内容が、冷暖房やテレビの部屋の名前になります</t>
    <rPh sb="3" eb="5">
      <t>ニュウリョク</t>
    </rPh>
    <rPh sb="7" eb="9">
      <t>ナイヨウ</t>
    </rPh>
    <rPh sb="11" eb="14">
      <t>レイダンボウ</t>
    </rPh>
    <rPh sb="19" eb="21">
      <t>ヘヤ</t>
    </rPh>
    <rPh sb="22" eb="24">
      <t>ナマエ</t>
    </rPh>
    <phoneticPr fontId="2"/>
  </si>
  <si>
    <t>true:はい</t>
    <phoneticPr fontId="2"/>
  </si>
  <si>
    <t>false：いいえ</t>
    <phoneticPr fontId="2"/>
  </si>
  <si>
    <t>アンケート3ページ目</t>
    <rPh sb="9" eb="10">
      <t>メ</t>
    </rPh>
    <phoneticPr fontId="2"/>
  </si>
  <si>
    <t>家全体（セントラル）</t>
    <rPh sb="0" eb="1">
      <t>イエ</t>
    </rPh>
    <rPh sb="1" eb="3">
      <t>ゼンタイ</t>
    </rPh>
    <phoneticPr fontId="2"/>
  </si>
  <si>
    <t>0-6</t>
    <phoneticPr fontId="2"/>
  </si>
  <si>
    <t>0-8</t>
    <phoneticPr fontId="2"/>
  </si>
  <si>
    <t>0-24</t>
    <phoneticPr fontId="2"/>
  </si>
  <si>
    <t>0時間～24時間</t>
    <rPh sb="1" eb="3">
      <t>ジカン</t>
    </rPh>
    <rPh sb="6" eb="8">
      <t>ジカン</t>
    </rPh>
    <phoneticPr fontId="2"/>
  </si>
  <si>
    <t>text</t>
    <phoneticPr fontId="2"/>
  </si>
  <si>
    <t>1台</t>
    <rPh sb="1" eb="2">
      <t>ダイ</t>
    </rPh>
    <phoneticPr fontId="2"/>
  </si>
  <si>
    <t>2台</t>
    <rPh sb="1" eb="2">
      <t>ダイ</t>
    </rPh>
    <phoneticPr fontId="2"/>
  </si>
  <si>
    <t>3台</t>
    <rPh sb="1" eb="2">
      <t>ダイ</t>
    </rPh>
    <phoneticPr fontId="2"/>
  </si>
  <si>
    <t>4台</t>
    <rPh sb="1" eb="2">
      <t>ダイ</t>
    </rPh>
    <phoneticPr fontId="2"/>
  </si>
  <si>
    <t>5台</t>
    <rPh sb="1" eb="2">
      <t>ダイ</t>
    </rPh>
    <phoneticPr fontId="2"/>
  </si>
  <si>
    <t>6台</t>
    <rPh sb="1" eb="2">
      <t>ダイ</t>
    </rPh>
    <phoneticPr fontId="2"/>
  </si>
  <si>
    <t>台（使っている台数）、★0台は選べない</t>
    <rPh sb="0" eb="1">
      <t>ダイ</t>
    </rPh>
    <rPh sb="2" eb="3">
      <t>ツカ</t>
    </rPh>
    <rPh sb="7" eb="9">
      <t>ダイスウ</t>
    </rPh>
    <rPh sb="13" eb="14">
      <t>ダイ</t>
    </rPh>
    <rPh sb="15" eb="16">
      <t>エラ</t>
    </rPh>
    <phoneticPr fontId="2"/>
  </si>
  <si>
    <t>1台目使用年数</t>
    <rPh sb="1" eb="3">
      <t>ダイメ</t>
    </rPh>
    <rPh sb="3" eb="5">
      <t>シヨウ</t>
    </rPh>
    <rPh sb="5" eb="7">
      <t>ネンスウ</t>
    </rPh>
    <phoneticPr fontId="2"/>
  </si>
  <si>
    <t>2台目使用年数</t>
    <rPh sb="1" eb="3">
      <t>ダイメ</t>
    </rPh>
    <phoneticPr fontId="2"/>
  </si>
  <si>
    <t>数値処理</t>
    <rPh sb="0" eb="2">
      <t>スウチ</t>
    </rPh>
    <rPh sb="2" eb="4">
      <t>ショリ</t>
    </rPh>
    <phoneticPr fontId="2"/>
  </si>
  <si>
    <t>1台目内容量　50～700リットル</t>
    <rPh sb="1" eb="3">
      <t>ダイメ</t>
    </rPh>
    <rPh sb="3" eb="6">
      <t>ナイヨウリョウ</t>
    </rPh>
    <phoneticPr fontId="2"/>
  </si>
  <si>
    <t>2台目内容量　50～700リットル</t>
    <rPh sb="1" eb="3">
      <t>ダイメ</t>
    </rPh>
    <rPh sb="3" eb="6">
      <t>ナイヨウリョウ</t>
    </rPh>
    <phoneticPr fontId="2"/>
  </si>
  <si>
    <t>テレビは合計で何時間点けていますか</t>
    <rPh sb="4" eb="6">
      <t>ゴウケイ</t>
    </rPh>
    <rPh sb="7" eb="10">
      <t>ナンジカン</t>
    </rPh>
    <rPh sb="10" eb="11">
      <t>ツ</t>
    </rPh>
    <phoneticPr fontId="2"/>
  </si>
  <si>
    <t>家にあるテレビの合計、ビデオ・ゲームも含む。0時間～24時間</t>
    <rPh sb="0" eb="1">
      <t>イエ</t>
    </rPh>
    <rPh sb="8" eb="10">
      <t>ゴウケイ</t>
    </rPh>
    <rPh sb="19" eb="20">
      <t>フク</t>
    </rPh>
    <rPh sb="23" eb="25">
      <t>ジカン</t>
    </rPh>
    <rPh sb="28" eb="30">
      <t>ジカン</t>
    </rPh>
    <phoneticPr fontId="2"/>
  </si>
  <si>
    <t>-1-24</t>
    <phoneticPr fontId="2"/>
  </si>
  <si>
    <t>持っていない</t>
    <rPh sb="0" eb="1">
      <t>モ</t>
    </rPh>
    <phoneticPr fontId="2"/>
  </si>
  <si>
    <t>-1-6</t>
    <phoneticPr fontId="2"/>
  </si>
  <si>
    <t>主な行き先は</t>
    <rPh sb="0" eb="1">
      <t>オモ</t>
    </rPh>
    <rPh sb="2" eb="5">
      <t>ユキサキ</t>
    </rPh>
    <phoneticPr fontId="2"/>
  </si>
  <si>
    <t>行き先A</t>
    <rPh sb="0" eb="3">
      <t>ユキサキ</t>
    </rPh>
    <phoneticPr fontId="2"/>
  </si>
  <si>
    <t>行き先B</t>
    <rPh sb="0" eb="3">
      <t>ユキサキ</t>
    </rPh>
    <phoneticPr fontId="2"/>
  </si>
  <si>
    <t>行き先C</t>
    <rPh sb="0" eb="3">
      <t>ユキサキ</t>
    </rPh>
    <phoneticPr fontId="2"/>
  </si>
  <si>
    <t>In81201</t>
    <phoneticPr fontId="2"/>
  </si>
  <si>
    <t>In81202</t>
  </si>
  <si>
    <t>In81203</t>
  </si>
  <si>
    <t>In81204</t>
  </si>
  <si>
    <t>In81205</t>
  </si>
  <si>
    <t>In81004</t>
  </si>
  <si>
    <t>In81005</t>
  </si>
  <si>
    <t>行き先D ※詳細入力で使用</t>
    <rPh sb="0" eb="3">
      <t>ユキサキ</t>
    </rPh>
    <phoneticPr fontId="2"/>
  </si>
  <si>
    <t>行き先E ※詳細入力で使用</t>
    <rPh sb="0" eb="3">
      <t>ユキサキ</t>
    </rPh>
    <phoneticPr fontId="2"/>
  </si>
  <si>
    <t>In81104</t>
  </si>
  <si>
    <t>In81105</t>
  </si>
  <si>
    <t>片道の距離</t>
    <rPh sb="0" eb="2">
      <t>カタミチ</t>
    </rPh>
    <rPh sb="3" eb="5">
      <t>キョリ</t>
    </rPh>
    <phoneticPr fontId="2"/>
  </si>
  <si>
    <t>km</t>
    <phoneticPr fontId="2"/>
  </si>
  <si>
    <t>おおよその燃費（詳細は詳細入力）</t>
    <rPh sb="5" eb="7">
      <t>ネンピ</t>
    </rPh>
    <rPh sb="8" eb="10">
      <t>ショウサイ</t>
    </rPh>
    <rPh sb="11" eb="13">
      <t>ショウサイ</t>
    </rPh>
    <rPh sb="13" eb="15">
      <t>ニュウリョク</t>
    </rPh>
    <phoneticPr fontId="2"/>
  </si>
  <si>
    <t>km/L</t>
    <phoneticPr fontId="2"/>
  </si>
  <si>
    <t>診断の希望状況</t>
    <rPh sb="0" eb="2">
      <t>シンダン</t>
    </rPh>
    <rPh sb="3" eb="5">
      <t>キボウ</t>
    </rPh>
    <rPh sb="5" eb="7">
      <t>ジョウキョウ</t>
    </rPh>
    <phoneticPr fontId="2"/>
  </si>
  <si>
    <t>診断を行った日を自動記録</t>
    <rPh sb="0" eb="2">
      <t>シンダン</t>
    </rPh>
    <rPh sb="3" eb="4">
      <t>オコナ</t>
    </rPh>
    <rPh sb="6" eb="7">
      <t>ヒ</t>
    </rPh>
    <rPh sb="8" eb="10">
      <t>ジドウ</t>
    </rPh>
    <rPh sb="10" eb="12">
      <t>キロク</t>
    </rPh>
    <phoneticPr fontId="2"/>
  </si>
  <si>
    <t>入力をした日を自動記録</t>
    <rPh sb="0" eb="2">
      <t>ニュウリョク</t>
    </rPh>
    <rPh sb="5" eb="6">
      <t>ヒ</t>
    </rPh>
    <rPh sb="7" eb="9">
      <t>ジドウ</t>
    </rPh>
    <rPh sb="9" eb="11">
      <t>キロク</t>
    </rPh>
    <phoneticPr fontId="2"/>
  </si>
  <si>
    <t>Ver2.08以降値を直接尋ねないようにする</t>
    <rPh sb="7" eb="9">
      <t>イコウ</t>
    </rPh>
    <rPh sb="9" eb="10">
      <t>アタイ</t>
    </rPh>
    <rPh sb="11" eb="13">
      <t>チョクセツ</t>
    </rPh>
    <rPh sb="13" eb="14">
      <t>タズ</t>
    </rPh>
    <phoneticPr fontId="2"/>
  </si>
  <si>
    <t>0-49</t>
    <phoneticPr fontId="2"/>
  </si>
  <si>
    <t>150:セントラル</t>
    <phoneticPr fontId="2"/>
  </si>
  <si>
    <t>0-150</t>
    <phoneticPr fontId="2"/>
  </si>
  <si>
    <t>Ture:はい</t>
    <phoneticPr fontId="2"/>
  </si>
  <si>
    <t>False：いいえ</t>
    <phoneticPr fontId="2"/>
  </si>
  <si>
    <t>0ヶ月～8ヶ月</t>
    <rPh sb="2" eb="3">
      <t>ゲツ</t>
    </rPh>
    <rPh sb="6" eb="7">
      <t>ゲツ</t>
    </rPh>
    <phoneticPr fontId="2"/>
  </si>
  <si>
    <t>0ヶ月～6ヶ月</t>
    <rPh sb="2" eb="3">
      <t>ゲツ</t>
    </rPh>
    <rPh sb="6" eb="7">
      <t>ゲツ</t>
    </rPh>
    <phoneticPr fontId="2"/>
  </si>
  <si>
    <t>1部屋目だけセントラルの選択肢がある　4畳半～30畳</t>
    <rPh sb="1" eb="3">
      <t>ヘヤ</t>
    </rPh>
    <rPh sb="3" eb="4">
      <t>メ</t>
    </rPh>
    <rPh sb="12" eb="15">
      <t>センタクシ</t>
    </rPh>
    <rPh sb="20" eb="21">
      <t>ジョウ</t>
    </rPh>
    <rPh sb="21" eb="22">
      <t>ハン</t>
    </rPh>
    <rPh sb="25" eb="26">
      <t>ジョウ</t>
    </rPh>
    <phoneticPr fontId="2"/>
  </si>
  <si>
    <t>1種類だけ選ぶ</t>
    <rPh sb="1" eb="3">
      <t>シュルイ</t>
    </rPh>
    <rPh sb="5" eb="6">
      <t>エラ</t>
    </rPh>
    <phoneticPr fontId="2"/>
  </si>
  <si>
    <t>-1-8</t>
    <phoneticPr fontId="2"/>
  </si>
  <si>
    <t>冷房能力</t>
    <rPh sb="0" eb="2">
      <t>レイボウ</t>
    </rPh>
    <rPh sb="2" eb="4">
      <t>ノウリョク</t>
    </rPh>
    <phoneticPr fontId="2"/>
  </si>
  <si>
    <t>10：7.1kW</t>
    <phoneticPr fontId="2"/>
  </si>
  <si>
    <t>0-10</t>
    <phoneticPr fontId="2"/>
  </si>
  <si>
    <t>0-26</t>
    <phoneticPr fontId="2"/>
  </si>
  <si>
    <t>0-30</t>
    <phoneticPr fontId="2"/>
  </si>
  <si>
    <t>ガラス面の大きさ（m2）</t>
    <rPh sb="3" eb="4">
      <t>メン</t>
    </rPh>
    <rPh sb="5" eb="6">
      <t>オオ</t>
    </rPh>
    <phoneticPr fontId="2"/>
  </si>
  <si>
    <t>1部屋目のみ質問</t>
    <rPh sb="1" eb="3">
      <t>ヘヤ</t>
    </rPh>
    <rPh sb="3" eb="4">
      <t>メ</t>
    </rPh>
    <rPh sb="6" eb="8">
      <t>シツモン</t>
    </rPh>
    <phoneticPr fontId="2"/>
  </si>
  <si>
    <t>5:200mm相当</t>
    <rPh sb="7" eb="9">
      <t>ソウトウ</t>
    </rPh>
    <phoneticPr fontId="2"/>
  </si>
  <si>
    <t>購入当時の性能</t>
    <rPh sb="0" eb="2">
      <t>コウニュウ</t>
    </rPh>
    <rPh sb="2" eb="4">
      <t>トウジ</t>
    </rPh>
    <rPh sb="5" eb="7">
      <t>セイノウ</t>
    </rPh>
    <phoneticPr fontId="2"/>
  </si>
  <si>
    <t>True:kWh/月</t>
    <rPh sb="9" eb="10">
      <t>ツキ</t>
    </rPh>
    <phoneticPr fontId="2"/>
  </si>
  <si>
    <t>False：kWh/年</t>
    <rPh sb="10" eb="11">
      <t>ネン</t>
    </rPh>
    <phoneticPr fontId="2"/>
  </si>
  <si>
    <t>kWh/月or年</t>
    <rPh sb="4" eb="5">
      <t>ツキ</t>
    </rPh>
    <rPh sb="7" eb="8">
      <t>ネン</t>
    </rPh>
    <phoneticPr fontId="2"/>
  </si>
  <si>
    <t>2部屋目　4畳半～30畳</t>
    <rPh sb="1" eb="3">
      <t>ヘヤ</t>
    </rPh>
    <rPh sb="3" eb="4">
      <t>メ</t>
    </rPh>
    <phoneticPr fontId="2"/>
  </si>
  <si>
    <t>3部屋目　4畳半～30畳</t>
    <rPh sb="1" eb="3">
      <t>ヘヤ</t>
    </rPh>
    <rPh sb="3" eb="4">
      <t>メ</t>
    </rPh>
    <phoneticPr fontId="2"/>
  </si>
  <si>
    <t>1ヶ所目</t>
    <rPh sb="2" eb="3">
      <t>ショ</t>
    </rPh>
    <rPh sb="3" eb="4">
      <t>メ</t>
    </rPh>
    <phoneticPr fontId="2"/>
  </si>
  <si>
    <t>2ヶ所目</t>
    <rPh sb="2" eb="3">
      <t>ショ</t>
    </rPh>
    <rPh sb="3" eb="4">
      <t>メ</t>
    </rPh>
    <phoneticPr fontId="2"/>
  </si>
  <si>
    <t>3ヶ所目</t>
    <rPh sb="2" eb="3">
      <t>ショ</t>
    </rPh>
    <rPh sb="3" eb="4">
      <t>メ</t>
    </rPh>
    <phoneticPr fontId="2"/>
  </si>
  <si>
    <t>4ヶ所目</t>
    <rPh sb="2" eb="3">
      <t>ショ</t>
    </rPh>
    <rPh sb="3" eb="4">
      <t>メ</t>
    </rPh>
    <phoneticPr fontId="2"/>
  </si>
  <si>
    <t>5ヶ所目</t>
    <rPh sb="2" eb="3">
      <t>ショ</t>
    </rPh>
    <rPh sb="3" eb="4">
      <t>メ</t>
    </rPh>
    <phoneticPr fontId="2"/>
  </si>
  <si>
    <t>6ヶ所目</t>
    <rPh sb="2" eb="3">
      <t>ショ</t>
    </rPh>
    <rPh sb="3" eb="4">
      <t>メ</t>
    </rPh>
    <phoneticPr fontId="2"/>
  </si>
  <si>
    <t>1時間</t>
    <rPh sb="1" eb="3">
      <t>ジカン</t>
    </rPh>
    <phoneticPr fontId="2"/>
  </si>
  <si>
    <t>2時間</t>
    <rPh sb="1" eb="3">
      <t>ジカン</t>
    </rPh>
    <phoneticPr fontId="2"/>
  </si>
  <si>
    <t>3時間</t>
    <rPh sb="1" eb="3">
      <t>ジカン</t>
    </rPh>
    <phoneticPr fontId="2"/>
  </si>
  <si>
    <t>4時間</t>
    <rPh sb="1" eb="3">
      <t>ジカン</t>
    </rPh>
    <phoneticPr fontId="2"/>
  </si>
  <si>
    <t>・・・・・・</t>
    <phoneticPr fontId="2"/>
  </si>
  <si>
    <t>※0時間は選択できない</t>
    <rPh sb="2" eb="4">
      <t>ジカン</t>
    </rPh>
    <rPh sb="5" eb="7">
      <t>センタク</t>
    </rPh>
    <phoneticPr fontId="2"/>
  </si>
  <si>
    <t>0-4</t>
    <phoneticPr fontId="2"/>
  </si>
  <si>
    <t>Number</t>
    <phoneticPr fontId="2"/>
  </si>
  <si>
    <t>★未実装</t>
    <rPh sb="1" eb="4">
      <t>ミジッソウ</t>
    </rPh>
    <phoneticPr fontId="2"/>
  </si>
  <si>
    <t>0-4</t>
    <phoneticPr fontId="2"/>
  </si>
  <si>
    <t>0-55</t>
    <phoneticPr fontId="2"/>
  </si>
  <si>
    <t>20インチ～51インチ以上</t>
    <rPh sb="11" eb="13">
      <t>イジョウ</t>
    </rPh>
    <phoneticPr fontId="2"/>
  </si>
  <si>
    <t>※番号が重複（枝番があると冷蔵庫の個別測定方法）</t>
    <rPh sb="1" eb="3">
      <t>バンゴウ</t>
    </rPh>
    <rPh sb="4" eb="6">
      <t>ジュウフク</t>
    </rPh>
    <rPh sb="7" eb="9">
      <t>エダバン</t>
    </rPh>
    <rPh sb="13" eb="16">
      <t>レイゾウコ</t>
    </rPh>
    <rPh sb="17" eb="19">
      <t>コベツ</t>
    </rPh>
    <rPh sb="19" eb="21">
      <t>ソクテイ</t>
    </rPh>
    <rPh sb="21" eb="23">
      <t>ホウホウ</t>
    </rPh>
    <phoneticPr fontId="2"/>
  </si>
  <si>
    <t>車A</t>
    <rPh sb="0" eb="1">
      <t>クルマ</t>
    </rPh>
    <phoneticPr fontId="2"/>
  </si>
  <si>
    <t>車B</t>
    <rPh sb="0" eb="1">
      <t>クルマ</t>
    </rPh>
    <phoneticPr fontId="2"/>
  </si>
  <si>
    <t>車C</t>
    <rPh sb="0" eb="1">
      <t>クルマ</t>
    </rPh>
    <phoneticPr fontId="2"/>
  </si>
  <si>
    <t>※床温水暖房など</t>
    <rPh sb="1" eb="2">
      <t>ユカ</t>
    </rPh>
    <rPh sb="2" eb="4">
      <t>オンスイ</t>
    </rPh>
    <rPh sb="4" eb="6">
      <t>ダンボウ</t>
    </rPh>
    <phoneticPr fontId="2"/>
  </si>
  <si>
    <t>In920</t>
    <phoneticPr fontId="2"/>
  </si>
  <si>
    <t>陸屋根ですか</t>
    <rPh sb="0" eb="1">
      <t>リク</t>
    </rPh>
    <rPh sb="1" eb="3">
      <t>ヤネ</t>
    </rPh>
    <phoneticPr fontId="2"/>
  </si>
  <si>
    <t>チェックボタン</t>
    <phoneticPr fontId="2"/>
  </si>
  <si>
    <t>In921</t>
    <phoneticPr fontId="2"/>
  </si>
  <si>
    <t>主に設置できる方向は</t>
    <rPh sb="0" eb="1">
      <t>オモ</t>
    </rPh>
    <rPh sb="2" eb="4">
      <t>セッチ</t>
    </rPh>
    <rPh sb="7" eb="9">
      <t>ホウコウ</t>
    </rPh>
    <phoneticPr fontId="2"/>
  </si>
  <si>
    <t>1：東</t>
    <rPh sb="2" eb="3">
      <t>ヒガシ</t>
    </rPh>
    <phoneticPr fontId="2"/>
  </si>
  <si>
    <t>2：南東</t>
    <rPh sb="2" eb="4">
      <t>ナントウ</t>
    </rPh>
    <phoneticPr fontId="2"/>
  </si>
  <si>
    <t>3：南</t>
    <rPh sb="2" eb="3">
      <t>ミナミ</t>
    </rPh>
    <phoneticPr fontId="2"/>
  </si>
  <si>
    <t>4：南西</t>
    <rPh sb="2" eb="4">
      <t>ナンセイ</t>
    </rPh>
    <phoneticPr fontId="2"/>
  </si>
  <si>
    <t>5：西</t>
    <rPh sb="2" eb="3">
      <t>ニシ</t>
    </rPh>
    <phoneticPr fontId="2"/>
  </si>
  <si>
    <t>6：北</t>
    <rPh sb="2" eb="3">
      <t>キタ</t>
    </rPh>
    <phoneticPr fontId="2"/>
  </si>
  <si>
    <t>enquateDate</t>
    <phoneticPr fontId="2"/>
  </si>
  <si>
    <t>アンケート入力日</t>
    <rPh sb="5" eb="7">
      <t>ニュウリョク</t>
    </rPh>
    <rPh sb="7" eb="8">
      <t>ビ</t>
    </rPh>
    <phoneticPr fontId="2"/>
  </si>
  <si>
    <t>In20102</t>
  </si>
  <si>
    <t>In20103</t>
  </si>
  <si>
    <t>7:"4畳半</t>
    <phoneticPr fontId="2"/>
  </si>
  <si>
    <t>10:"6畳"</t>
    <phoneticPr fontId="2"/>
  </si>
  <si>
    <t>13:"8畳"</t>
    <phoneticPr fontId="2"/>
  </si>
  <si>
    <t>16:"10畳"</t>
    <phoneticPr fontId="2"/>
  </si>
  <si>
    <t>19:"12畳"</t>
    <phoneticPr fontId="2"/>
  </si>
  <si>
    <t>24:"15畳"</t>
    <phoneticPr fontId="2"/>
  </si>
  <si>
    <t>32:"20畳"</t>
    <phoneticPr fontId="2"/>
  </si>
  <si>
    <t>41:"25畳"</t>
    <phoneticPr fontId="2"/>
  </si>
  <si>
    <t>49:"30畳"</t>
    <phoneticPr fontId="2"/>
  </si>
  <si>
    <t>窓・サッシの大きさ</t>
    <rPh sb="0" eb="1">
      <t>マド</t>
    </rPh>
    <rPh sb="6" eb="7">
      <t>オオ</t>
    </rPh>
    <phoneticPr fontId="2"/>
  </si>
  <si>
    <t>m2</t>
    <phoneticPr fontId="2"/>
  </si>
  <si>
    <t>断熱材の確認（グラスウール換算）</t>
    <rPh sb="0" eb="3">
      <t>ダンネツザイ</t>
    </rPh>
    <rPh sb="4" eb="6">
      <t>カクニン</t>
    </rPh>
    <rPh sb="13" eb="15">
      <t>カンサン</t>
    </rPh>
    <phoneticPr fontId="2"/>
  </si>
  <si>
    <t>1:100mm相当</t>
    <rPh sb="7" eb="9">
      <t>ソウトウ</t>
    </rPh>
    <phoneticPr fontId="2"/>
  </si>
  <si>
    <t>2:50mm相当</t>
    <rPh sb="6" eb="8">
      <t>ソウトウ</t>
    </rPh>
    <phoneticPr fontId="2"/>
  </si>
  <si>
    <t>3：入っていない</t>
    <rPh sb="2" eb="3">
      <t>ハイ</t>
    </rPh>
    <phoneticPr fontId="2"/>
  </si>
  <si>
    <t>3.6:窓（120×300）</t>
    <rPh sb="4" eb="5">
      <t>マド</t>
    </rPh>
    <phoneticPr fontId="2"/>
  </si>
  <si>
    <t>2.2：窓（120×180）</t>
    <rPh sb="4" eb="5">
      <t>マド</t>
    </rPh>
    <phoneticPr fontId="2"/>
  </si>
  <si>
    <t>1.1：小窓（90×120）</t>
    <rPh sb="4" eb="6">
      <t>コマド</t>
    </rPh>
    <phoneticPr fontId="2"/>
  </si>
  <si>
    <t>6.5:4枚サッシ（180×360）</t>
    <rPh sb="5" eb="6">
      <t>マイ</t>
    </rPh>
    <phoneticPr fontId="2"/>
  </si>
  <si>
    <t>10:2面（180×540）</t>
    <rPh sb="4" eb="5">
      <t>メン</t>
    </rPh>
    <phoneticPr fontId="2"/>
  </si>
  <si>
    <t>部屋のしきりによる冷暖房面積の削減</t>
    <rPh sb="0" eb="2">
      <t>ヘヤ</t>
    </rPh>
    <rPh sb="9" eb="12">
      <t>レイダンボウ</t>
    </rPh>
    <rPh sb="12" eb="14">
      <t>メンセキ</t>
    </rPh>
    <rPh sb="15" eb="17">
      <t>サクゲン</t>
    </rPh>
    <phoneticPr fontId="2"/>
  </si>
  <si>
    <t>1:できない</t>
    <phoneticPr fontId="2"/>
  </si>
  <si>
    <t>2:2割減</t>
    <rPh sb="3" eb="4">
      <t>ワリ</t>
    </rPh>
    <rPh sb="4" eb="5">
      <t>ゲン</t>
    </rPh>
    <phoneticPr fontId="2"/>
  </si>
  <si>
    <t>3：3～4割減</t>
    <rPh sb="5" eb="6">
      <t>ワリ</t>
    </rPh>
    <rPh sb="6" eb="7">
      <t>ゲン</t>
    </rPh>
    <phoneticPr fontId="2"/>
  </si>
  <si>
    <t>4：半減</t>
    <rPh sb="2" eb="4">
      <t>ハンゲン</t>
    </rPh>
    <phoneticPr fontId="2"/>
  </si>
  <si>
    <t>5：6～7割減</t>
    <rPh sb="5" eb="6">
      <t>ワリ</t>
    </rPh>
    <rPh sb="6" eb="7">
      <t>ゲン</t>
    </rPh>
    <phoneticPr fontId="2"/>
  </si>
  <si>
    <t>In21902</t>
  </si>
  <si>
    <t>廊下や使っていない部屋をつけっぱなしにしていますか</t>
    <rPh sb="0" eb="2">
      <t>ロウカ</t>
    </rPh>
    <rPh sb="3" eb="4">
      <t>ツカ</t>
    </rPh>
    <rPh sb="9" eb="11">
      <t>ヘヤ</t>
    </rPh>
    <phoneticPr fontId="2"/>
  </si>
  <si>
    <t>ふだん過ごすことの多い部屋の名前は（3ヶ所まで）</t>
    <rPh sb="3" eb="4">
      <t>ス</t>
    </rPh>
    <rPh sb="9" eb="10">
      <t>オオ</t>
    </rPh>
    <rPh sb="11" eb="13">
      <t>ヘヤ</t>
    </rPh>
    <rPh sb="14" eb="16">
      <t>ナマエ</t>
    </rPh>
    <rPh sb="20" eb="21">
      <t>ショ</t>
    </rPh>
    <phoneticPr fontId="2"/>
  </si>
  <si>
    <t>部屋にエアコンがありますか</t>
    <rPh sb="0" eb="2">
      <t>ヘヤ</t>
    </rPh>
    <phoneticPr fontId="2"/>
  </si>
  <si>
    <t>In20801</t>
    <phoneticPr fontId="2"/>
  </si>
  <si>
    <t>In20802</t>
    <phoneticPr fontId="2"/>
  </si>
  <si>
    <t>In20803</t>
    <phoneticPr fontId="2"/>
  </si>
  <si>
    <t>0:使わない</t>
    <rPh sb="2" eb="3">
      <t>ツカ</t>
    </rPh>
    <phoneticPr fontId="2"/>
  </si>
  <si>
    <t>1：エアコン</t>
    <phoneticPr fontId="2"/>
  </si>
  <si>
    <t>In20301</t>
    <phoneticPr fontId="2"/>
  </si>
  <si>
    <t>In20302</t>
    <phoneticPr fontId="2"/>
  </si>
  <si>
    <t>In20303</t>
    <phoneticPr fontId="2"/>
  </si>
  <si>
    <t>暖房の種類</t>
    <rPh sb="0" eb="2">
      <t>ダンボウ</t>
    </rPh>
    <rPh sb="3" eb="5">
      <t>シュルイ</t>
    </rPh>
    <phoneticPr fontId="2"/>
  </si>
  <si>
    <t>1:2.2kW</t>
    <phoneticPr fontId="2"/>
  </si>
  <si>
    <t>自動入力</t>
    <rPh sb="0" eb="2">
      <t>ジドウ</t>
    </rPh>
    <rPh sb="2" eb="4">
      <t>ニュウリョク</t>
    </rPh>
    <phoneticPr fontId="2"/>
  </si>
  <si>
    <t>消費電力単位　kWh/月</t>
    <rPh sb="0" eb="2">
      <t>ショウヒ</t>
    </rPh>
    <rPh sb="2" eb="4">
      <t>デンリョク</t>
    </rPh>
    <rPh sb="4" eb="6">
      <t>タンイ</t>
    </rPh>
    <rPh sb="11" eb="12">
      <t>ツキ</t>
    </rPh>
    <phoneticPr fontId="2"/>
  </si>
  <si>
    <t>建築年代は</t>
    <rPh sb="0" eb="2">
      <t>ケンチク</t>
    </rPh>
    <rPh sb="2" eb="4">
      <t>ネンダイ</t>
    </rPh>
    <phoneticPr fontId="2"/>
  </si>
  <si>
    <t>入力変数名</t>
    <rPh sb="0" eb="2">
      <t>ニュウリョク</t>
    </rPh>
    <rPh sb="2" eb="4">
      <t>ヘンスウ</t>
    </rPh>
    <rPh sb="4" eb="5">
      <t>メイ</t>
    </rPh>
    <phoneticPr fontId="2"/>
  </si>
  <si>
    <t>W</t>
    <phoneticPr fontId="2"/>
  </si>
  <si>
    <t>In50104</t>
    <phoneticPr fontId="2"/>
  </si>
  <si>
    <t>In50105</t>
  </si>
  <si>
    <t>In50106</t>
  </si>
  <si>
    <t>消費電力</t>
    <rPh sb="0" eb="2">
      <t>ショウヒ</t>
    </rPh>
    <rPh sb="2" eb="4">
      <t>デンリョク</t>
    </rPh>
    <phoneticPr fontId="2"/>
  </si>
  <si>
    <t>In50304</t>
  </si>
  <si>
    <t>In50305</t>
  </si>
  <si>
    <t>In50306</t>
  </si>
  <si>
    <t>In50404</t>
  </si>
  <si>
    <t>In50405</t>
  </si>
  <si>
    <t>In50406</t>
  </si>
  <si>
    <t>In60101</t>
    <phoneticPr fontId="2"/>
  </si>
  <si>
    <t>そのほか</t>
    <phoneticPr fontId="2"/>
  </si>
  <si>
    <t>費用</t>
    <rPh sb="0" eb="2">
      <t>ヒヨウ</t>
    </rPh>
    <phoneticPr fontId="2"/>
  </si>
  <si>
    <t>取り組み方法</t>
    <rPh sb="0" eb="1">
      <t>ト</t>
    </rPh>
    <rPh sb="2" eb="3">
      <t>ク</t>
    </rPh>
    <rPh sb="4" eb="6">
      <t>ホウホウ</t>
    </rPh>
    <phoneticPr fontId="2"/>
  </si>
  <si>
    <t>イラスト番号</t>
    <rPh sb="4" eb="6">
      <t>バンゴウ</t>
    </rPh>
    <phoneticPr fontId="2"/>
  </si>
  <si>
    <t>car</t>
    <phoneticPr fontId="2"/>
  </si>
  <si>
    <t>自動車の燃料</t>
    <rPh sb="0" eb="3">
      <t>ジドウシャ</t>
    </rPh>
    <rPh sb="4" eb="6">
      <t>ネンリョウ</t>
    </rPh>
    <phoneticPr fontId="2"/>
  </si>
  <si>
    <t>ガソリン</t>
    <phoneticPr fontId="2"/>
  </si>
  <si>
    <t>軽油</t>
    <rPh sb="0" eb="2">
      <t>ケイユ</t>
    </rPh>
    <phoneticPr fontId="2"/>
  </si>
  <si>
    <t>In016</t>
    <phoneticPr fontId="2"/>
  </si>
  <si>
    <t>ガソリンの単位</t>
    <rPh sb="5" eb="7">
      <t>タンイ</t>
    </rPh>
    <phoneticPr fontId="2"/>
  </si>
  <si>
    <t>基本料金等による増減（円/年）</t>
    <rPh sb="0" eb="2">
      <t>キホン</t>
    </rPh>
    <rPh sb="2" eb="4">
      <t>リョウキン</t>
    </rPh>
    <rPh sb="4" eb="5">
      <t>トウ</t>
    </rPh>
    <rPh sb="8" eb="10">
      <t>ゾウゲン</t>
    </rPh>
    <rPh sb="11" eb="12">
      <t>エン</t>
    </rPh>
    <rPh sb="13" eb="14">
      <t>ネン</t>
    </rPh>
    <phoneticPr fontId="2"/>
  </si>
  <si>
    <t>光熱費と基本料金等による増減（円/年）</t>
    <rPh sb="0" eb="3">
      <t>コウネツヒ</t>
    </rPh>
    <rPh sb="4" eb="6">
      <t>キホン</t>
    </rPh>
    <rPh sb="6" eb="8">
      <t>リョウキン</t>
    </rPh>
    <rPh sb="8" eb="9">
      <t>トウ</t>
    </rPh>
    <rPh sb="12" eb="14">
      <t>ゾウゲン</t>
    </rPh>
    <rPh sb="15" eb="16">
      <t>エン</t>
    </rPh>
    <rPh sb="17" eb="18">
      <t>ネン</t>
    </rPh>
    <phoneticPr fontId="2"/>
  </si>
  <si>
    <t>ret[i].selected</t>
    <phoneticPr fontId="2"/>
  </si>
  <si>
    <t>対策として選択されている場合にはtrue、そうでない場合はfalse</t>
    <rPh sb="0" eb="2">
      <t>タイサク</t>
    </rPh>
    <rPh sb="5" eb="7">
      <t>センタク</t>
    </rPh>
    <rPh sb="12" eb="14">
      <t>バアイ</t>
    </rPh>
    <rPh sb="26" eb="28">
      <t>バアイ</t>
    </rPh>
    <phoneticPr fontId="2"/>
  </si>
  <si>
    <t>ret[i].x_scale</t>
    <phoneticPr fontId="2"/>
  </si>
  <si>
    <t>ret[i].y_scale</t>
    <phoneticPr fontId="2"/>
  </si>
  <si>
    <t>横軸グラフ（コスト:0左端～1右端）</t>
    <rPh sb="0" eb="2">
      <t>ヨコジク</t>
    </rPh>
    <rPh sb="11" eb="13">
      <t>ヒダリハシ</t>
    </rPh>
    <rPh sb="15" eb="17">
      <t>ミギハシ</t>
    </rPh>
    <phoneticPr fontId="2"/>
  </si>
  <si>
    <t>縦軸グラフ（CO2削減:0下端～1上端）</t>
    <rPh sb="0" eb="2">
      <t>タテジク</t>
    </rPh>
    <rPh sb="9" eb="11">
      <t>サクゲン</t>
    </rPh>
    <rPh sb="13" eb="14">
      <t>シタ</t>
    </rPh>
    <rPh sb="14" eb="15">
      <t>ハシ</t>
    </rPh>
    <rPh sb="17" eb="19">
      <t>ジョウタン</t>
    </rPh>
    <phoneticPr fontId="2"/>
  </si>
  <si>
    <t>CO2うちわけを返す</t>
    <rPh sb="8" eb="9">
      <t>カエ</t>
    </rPh>
    <phoneticPr fontId="2"/>
  </si>
  <si>
    <t>ret = data.calcUchiwake();</t>
    <phoneticPr fontId="2"/>
  </si>
  <si>
    <t>4：白熱電球（調光あり）</t>
    <rPh sb="2" eb="4">
      <t>ハクネツ</t>
    </rPh>
    <rPh sb="4" eb="6">
      <t>デンキュウ</t>
    </rPh>
    <rPh sb="7" eb="9">
      <t>チョウコウ</t>
    </rPh>
    <phoneticPr fontId="2"/>
  </si>
  <si>
    <t>5：白熱電球（センサーあり）</t>
    <rPh sb="2" eb="4">
      <t>ハクネツ</t>
    </rPh>
    <rPh sb="4" eb="6">
      <t>デンキュウ</t>
    </rPh>
    <phoneticPr fontId="2"/>
  </si>
  <si>
    <t>6：白熱電球（通常機能）</t>
    <rPh sb="2" eb="4">
      <t>ハクネツ</t>
    </rPh>
    <rPh sb="4" eb="6">
      <t>デンキュウ</t>
    </rPh>
    <rPh sb="7" eb="9">
      <t>ツウジョウ</t>
    </rPh>
    <rPh sb="9" eb="11">
      <t>キノウ</t>
    </rPh>
    <phoneticPr fontId="2"/>
  </si>
  <si>
    <t>2：2.5kW</t>
    <phoneticPr fontId="2"/>
  </si>
  <si>
    <t>3：2.8kW</t>
    <phoneticPr fontId="2"/>
  </si>
  <si>
    <t>4：3.6kW</t>
    <phoneticPr fontId="2"/>
  </si>
  <si>
    <t>5：4.0kW</t>
    <phoneticPr fontId="2"/>
  </si>
  <si>
    <t>6：4.5kW</t>
    <phoneticPr fontId="2"/>
  </si>
  <si>
    <t>7：5.0kW</t>
    <phoneticPr fontId="2"/>
  </si>
  <si>
    <t>8：5.6kW</t>
    <phoneticPr fontId="2"/>
  </si>
  <si>
    <t>9：6.3kW</t>
    <phoneticPr fontId="2"/>
  </si>
  <si>
    <t>In21601</t>
    <phoneticPr fontId="2"/>
  </si>
  <si>
    <t>In21401</t>
    <phoneticPr fontId="2"/>
  </si>
  <si>
    <t>18：18℃</t>
    <phoneticPr fontId="2"/>
  </si>
  <si>
    <t>19：19℃</t>
    <phoneticPr fontId="2"/>
  </si>
  <si>
    <t>ConsDR</t>
    <phoneticPr fontId="2"/>
  </si>
  <si>
    <t>DR</t>
    <phoneticPr fontId="2"/>
  </si>
  <si>
    <t>洗濯乾燥</t>
    <rPh sb="0" eb="2">
      <t>センタク</t>
    </rPh>
    <rPh sb="2" eb="4">
      <t>カンソウ</t>
    </rPh>
    <phoneticPr fontId="2"/>
  </si>
  <si>
    <t>ConsPT</t>
    <phoneticPr fontId="2"/>
  </si>
  <si>
    <t>待機</t>
    <rPh sb="0" eb="2">
      <t>タイキ</t>
    </rPh>
    <phoneticPr fontId="2"/>
  </si>
  <si>
    <t>ConsPTpot</t>
    <phoneticPr fontId="2"/>
  </si>
  <si>
    <t>ConsPTrice</t>
    <phoneticPr fontId="2"/>
  </si>
  <si>
    <t>ConsPTtoilet</t>
    <phoneticPr fontId="2"/>
  </si>
  <si>
    <t>炊飯ジャー</t>
    <rPh sb="0" eb="2">
      <t>スイハン</t>
    </rPh>
    <phoneticPr fontId="2"/>
  </si>
  <si>
    <t>ポット</t>
    <phoneticPr fontId="2"/>
  </si>
  <si>
    <t>ConsPTplug</t>
    <phoneticPr fontId="2"/>
  </si>
  <si>
    <t>ConsGasoline</t>
    <phoneticPr fontId="2"/>
  </si>
  <si>
    <t>CR</t>
    <phoneticPr fontId="2"/>
  </si>
  <si>
    <t>交通</t>
    <rPh sb="0" eb="2">
      <t>コウツウ</t>
    </rPh>
    <phoneticPr fontId="2"/>
  </si>
  <si>
    <t>ConsCar</t>
    <phoneticPr fontId="2"/>
  </si>
  <si>
    <t>車</t>
    <rPh sb="0" eb="1">
      <t>クルマ</t>
    </rPh>
    <phoneticPr fontId="2"/>
  </si>
  <si>
    <t>ConsTrip</t>
    <phoneticPr fontId="2"/>
  </si>
  <si>
    <t>※積み上げのみ</t>
    <rPh sb="1" eb="2">
      <t>ツ</t>
    </rPh>
    <rPh sb="3" eb="4">
      <t>ア</t>
    </rPh>
    <phoneticPr fontId="2"/>
  </si>
  <si>
    <t>冷房除湿</t>
    <rPh sb="0" eb="2">
      <t>レイボウ</t>
    </rPh>
    <rPh sb="2" eb="4">
      <t>ジョシツ</t>
    </rPh>
    <phoneticPr fontId="2"/>
  </si>
  <si>
    <t>集約クラス1</t>
    <rPh sb="0" eb="2">
      <t>シュウヤク</t>
    </rPh>
    <phoneticPr fontId="2"/>
  </si>
  <si>
    <t>ConsRFsum</t>
    <phoneticPr fontId="2"/>
  </si>
  <si>
    <t>ConsLIsum</t>
    <phoneticPr fontId="2"/>
  </si>
  <si>
    <t>ConsTVsum</t>
    <phoneticPr fontId="2"/>
  </si>
  <si>
    <t>※addMeasureで変更があったら伝える先</t>
    <rPh sb="12" eb="14">
      <t>ヘンコウ</t>
    </rPh>
    <rPh sb="19" eb="20">
      <t>ツタ</t>
    </rPh>
    <rPh sb="22" eb="23">
      <t>サキ</t>
    </rPh>
    <phoneticPr fontId="2"/>
  </si>
  <si>
    <t>3:低</t>
    <rPh sb="2" eb="3">
      <t>テイ</t>
    </rPh>
    <phoneticPr fontId="2"/>
  </si>
  <si>
    <t>4：わからない</t>
    <phoneticPr fontId="2"/>
  </si>
  <si>
    <t>1～4</t>
    <phoneticPr fontId="2"/>
  </si>
  <si>
    <t>照明の場所</t>
    <rPh sb="0" eb="2">
      <t>ショウメイ</t>
    </rPh>
    <rPh sb="3" eb="5">
      <t>バショ</t>
    </rPh>
    <phoneticPr fontId="2"/>
  </si>
  <si>
    <t>照明の種類</t>
    <rPh sb="0" eb="2">
      <t>ショウメイ</t>
    </rPh>
    <rPh sb="3" eb="5">
      <t>シュルイ</t>
    </rPh>
    <phoneticPr fontId="2"/>
  </si>
  <si>
    <t>1：既存蛍光灯</t>
    <rPh sb="2" eb="4">
      <t>キソン</t>
    </rPh>
    <rPh sb="4" eb="7">
      <t>ケイコウトウ</t>
    </rPh>
    <phoneticPr fontId="2"/>
  </si>
  <si>
    <t>2：細管蛍光灯</t>
    <rPh sb="2" eb="3">
      <t>ホソ</t>
    </rPh>
    <rPh sb="3" eb="4">
      <t>カン</t>
    </rPh>
    <rPh sb="4" eb="7">
      <t>ケイコウトウ</t>
    </rPh>
    <phoneticPr fontId="2"/>
  </si>
  <si>
    <t>3：電球型蛍光灯</t>
    <rPh sb="2" eb="4">
      <t>デンキュウ</t>
    </rPh>
    <rPh sb="4" eb="5">
      <t>ガタ</t>
    </rPh>
    <rPh sb="5" eb="8">
      <t>ケイコウトウ</t>
    </rPh>
    <phoneticPr fontId="2"/>
  </si>
  <si>
    <t>1～6</t>
    <phoneticPr fontId="2"/>
  </si>
  <si>
    <t>In51001</t>
    <phoneticPr fontId="2"/>
  </si>
  <si>
    <t>In51002</t>
  </si>
  <si>
    <t>In51003</t>
  </si>
  <si>
    <t>In51004</t>
  </si>
  <si>
    <t>In51005</t>
  </si>
  <si>
    <t>In51006</t>
  </si>
  <si>
    <t>In105</t>
    <phoneticPr fontId="2"/>
  </si>
  <si>
    <t>1～4</t>
    <phoneticPr fontId="2"/>
  </si>
  <si>
    <t>Input</t>
    <phoneticPr fontId="2"/>
  </si>
  <si>
    <t>記述クラス</t>
    <rPh sb="0" eb="2">
      <t>キジュツ</t>
    </rPh>
    <phoneticPr fontId="2"/>
  </si>
  <si>
    <t>スクリプトへの記述</t>
    <rPh sb="7" eb="9">
      <t>キジュツ</t>
    </rPh>
    <phoneticPr fontId="2"/>
  </si>
  <si>
    <t>Diagnosis</t>
    <phoneticPr fontId="2"/>
  </si>
  <si>
    <t>関連は；配列で定義</t>
    <rPh sb="0" eb="2">
      <t>カンレン</t>
    </rPh>
    <rPh sb="4" eb="6">
      <t>ハイレツ</t>
    </rPh>
    <rPh sb="7" eb="9">
      <t>テイギ</t>
    </rPh>
    <phoneticPr fontId="2"/>
  </si>
  <si>
    <t>計算は：Consに定義</t>
    <rPh sb="0" eb="2">
      <t>ケイサン</t>
    </rPh>
    <rPh sb="9" eb="11">
      <t>テイギ</t>
    </rPh>
    <phoneticPr fontId="2"/>
  </si>
  <si>
    <t>機器性能はConsに定義</t>
    <rPh sb="0" eb="2">
      <t>キキ</t>
    </rPh>
    <rPh sb="2" eb="4">
      <t>セイノウ</t>
    </rPh>
    <rPh sb="10" eb="12">
      <t>テイギ</t>
    </rPh>
    <phoneticPr fontId="2"/>
  </si>
  <si>
    <t>夏場はシャワーだけですませて浴槽にお湯を張らない</t>
    <rPh sb="0" eb="2">
      <t>ナツバ</t>
    </rPh>
    <rPh sb="14" eb="16">
      <t>ヨクソウ</t>
    </rPh>
    <rPh sb="18" eb="19">
      <t>ユ</t>
    </rPh>
    <rPh sb="20" eb="21">
      <t>ハ</t>
    </rPh>
    <phoneticPr fontId="2"/>
  </si>
  <si>
    <t>夏に浴槽のお湯をためない</t>
    <phoneticPr fontId="2"/>
  </si>
  <si>
    <t>食器洗いでお湯を流しっぱなしにしない</t>
    <phoneticPr fontId="2"/>
  </si>
  <si>
    <t>食器流し洗い</t>
    <phoneticPr fontId="2"/>
  </si>
  <si>
    <t>食器水洗い</t>
    <phoneticPr fontId="2"/>
  </si>
  <si>
    <t>水が冷たくない時期には水で食器を洗う</t>
    <rPh sb="0" eb="1">
      <t>ミズ</t>
    </rPh>
    <rPh sb="2" eb="3">
      <t>ツメ</t>
    </rPh>
    <rPh sb="7" eb="9">
      <t>ジキ</t>
    </rPh>
    <rPh sb="11" eb="12">
      <t>ミズ</t>
    </rPh>
    <rPh sb="13" eb="15">
      <t>ショッキ</t>
    </rPh>
    <rPh sb="16" eb="17">
      <t>アラ</t>
    </rPh>
    <phoneticPr fontId="2"/>
  </si>
  <si>
    <t>食器洗浄機</t>
  </si>
  <si>
    <t>鍋から炎がはみ出さないようにする</t>
    <phoneticPr fontId="2"/>
  </si>
  <si>
    <t>調理炎調整</t>
    <phoneticPr fontId="2"/>
  </si>
  <si>
    <t>天日干し</t>
  </si>
  <si>
    <t>ヒートポンプ式の衣類乾燥ができる洗濯機に買い替える</t>
    <phoneticPr fontId="2"/>
  </si>
  <si>
    <t>mDRheatPump</t>
    <phoneticPr fontId="2"/>
  </si>
  <si>
    <t>ヒートポンプ乾燥</t>
    <phoneticPr fontId="2"/>
  </si>
  <si>
    <t>In925</t>
    <phoneticPr fontId="2"/>
  </si>
  <si>
    <t>In927</t>
  </si>
  <si>
    <t>設置している太陽光発電の容量</t>
    <rPh sb="0" eb="2">
      <t>セッチ</t>
    </rPh>
    <rPh sb="6" eb="9">
      <t>タイヨウコウ</t>
    </rPh>
    <rPh sb="9" eb="11">
      <t>ハツデン</t>
    </rPh>
    <rPh sb="12" eb="14">
      <t>ヨウリョウ</t>
    </rPh>
    <phoneticPr fontId="2"/>
  </si>
  <si>
    <t>kW</t>
    <phoneticPr fontId="2"/>
  </si>
  <si>
    <t>1,2,3,4</t>
    <phoneticPr fontId="2"/>
  </si>
  <si>
    <t>太陽光の削減量</t>
    <rPh sb="0" eb="3">
      <t>タイヨウコウ</t>
    </rPh>
    <rPh sb="4" eb="7">
      <t>サクゲンリョウ</t>
    </rPh>
    <phoneticPr fontId="2"/>
  </si>
  <si>
    <t>saveRate</t>
    <phoneticPr fontId="2"/>
  </si>
  <si>
    <t>省エネ率 0.1とか</t>
    <rPh sb="0" eb="1">
      <t>ショウ</t>
    </rPh>
    <rPh sb="3" eb="4">
      <t>リツ</t>
    </rPh>
    <phoneticPr fontId="2"/>
  </si>
  <si>
    <t>sol[0]</t>
    <phoneticPr fontId="2"/>
  </si>
  <si>
    <t>sol[1]</t>
    <phoneticPr fontId="2"/>
  </si>
  <si>
    <t>11年以降の毎年の削減</t>
    <rPh sb="2" eb="3">
      <t>ネン</t>
    </rPh>
    <rPh sb="3" eb="5">
      <t>イコウ</t>
    </rPh>
    <rPh sb="6" eb="8">
      <t>マイトシ</t>
    </rPh>
    <rPh sb="9" eb="11">
      <t>サクゲン</t>
    </rPh>
    <phoneticPr fontId="2"/>
  </si>
  <si>
    <t>10年までの毎年の削減</t>
    <rPh sb="2" eb="3">
      <t>ネン</t>
    </rPh>
    <rPh sb="6" eb="8">
      <t>マイトシ</t>
    </rPh>
    <rPh sb="9" eb="11">
      <t>サクゲン</t>
    </rPh>
    <phoneticPr fontId="2"/>
  </si>
  <si>
    <t>size</t>
    <phoneticPr fontId="2"/>
  </si>
  <si>
    <t>太陽光発電のサイズ(kW)</t>
    <rPh sb="0" eb="3">
      <t>タイヨウコウ</t>
    </rPh>
    <rPh sb="3" eb="5">
      <t>ハツデン</t>
    </rPh>
    <phoneticPr fontId="2"/>
  </si>
  <si>
    <t>sol[2]</t>
    <phoneticPr fontId="2"/>
  </si>
  <si>
    <t>data.calcCons()</t>
    <phoneticPr fontId="2"/>
  </si>
  <si>
    <t>gid:分野番号0～9、-1で全体</t>
    <rPh sb="4" eb="6">
      <t>ブンヤ</t>
    </rPh>
    <rPh sb="6" eb="8">
      <t>バンゴウ</t>
    </rPh>
    <rPh sb="15" eb="17">
      <t>ゼンタイ</t>
    </rPh>
    <phoneticPr fontId="2"/>
  </si>
  <si>
    <t>★分野別の対策計算処理</t>
    <rPh sb="1" eb="4">
      <t>ブンヤベツ</t>
    </rPh>
    <rPh sb="5" eb="7">
      <t>タイサク</t>
    </rPh>
    <rPh sb="7" eb="9">
      <t>ケイサン</t>
    </rPh>
    <rPh sb="9" eb="11">
      <t>ショリ</t>
    </rPh>
    <phoneticPr fontId="2"/>
  </si>
  <si>
    <t>★アンケート結果の計算処理</t>
    <rPh sb="6" eb="8">
      <t>ケッカ</t>
    </rPh>
    <rPh sb="9" eb="11">
      <t>ケイサン</t>
    </rPh>
    <rPh sb="11" eb="13">
      <t>ショリ</t>
    </rPh>
    <phoneticPr fontId="2"/>
  </si>
  <si>
    <t>ファイル呼び出し（ダイアログ表示）</t>
    <rPh sb="4" eb="5">
      <t>ヨ</t>
    </rPh>
    <rPh sb="6" eb="7">
      <t>ダ</t>
    </rPh>
    <rPh sb="14" eb="16">
      <t>ヒョウジ</t>
    </rPh>
    <phoneticPr fontId="2"/>
  </si>
  <si>
    <t>順位</t>
    <rPh sb="0" eb="2">
      <t>ジュンイ</t>
    </rPh>
    <phoneticPr fontId="2"/>
  </si>
  <si>
    <t>ret[8]</t>
    <phoneticPr fontId="2"/>
  </si>
  <si>
    <t>当初の順位</t>
    <rPh sb="0" eb="2">
      <t>トウショ</t>
    </rPh>
    <rPh sb="3" eb="5">
      <t>ジュンイ</t>
    </rPh>
    <phoneticPr fontId="2"/>
  </si>
  <si>
    <t>In21903</t>
  </si>
  <si>
    <t>In22001</t>
    <phoneticPr fontId="2"/>
  </si>
  <si>
    <t>In221</t>
    <phoneticPr fontId="2"/>
  </si>
  <si>
    <t>In22101</t>
    <phoneticPr fontId="2"/>
  </si>
  <si>
    <t>In22102</t>
  </si>
  <si>
    <t>In22103</t>
  </si>
  <si>
    <t>冷房時、西日があたりますか</t>
    <rPh sb="0" eb="3">
      <t>レイボウジ</t>
    </rPh>
    <rPh sb="4" eb="6">
      <t>ニシビ</t>
    </rPh>
    <phoneticPr fontId="2"/>
  </si>
  <si>
    <t>In21901</t>
    <phoneticPr fontId="2"/>
  </si>
  <si>
    <t>窓にすだれなどをしていますか</t>
    <phoneticPr fontId="2"/>
  </si>
  <si>
    <t>In22201</t>
    <phoneticPr fontId="2"/>
  </si>
  <si>
    <t>In22202</t>
  </si>
  <si>
    <t>In22203</t>
  </si>
  <si>
    <t>In107</t>
    <phoneticPr fontId="2"/>
  </si>
  <si>
    <t>In111</t>
    <phoneticPr fontId="2"/>
  </si>
  <si>
    <t>24:24時間</t>
    <rPh sb="5" eb="7">
      <t>ジカン</t>
    </rPh>
    <phoneticPr fontId="2"/>
  </si>
  <si>
    <t>8:8時間</t>
    <rPh sb="3" eb="5">
      <t>ジカン</t>
    </rPh>
    <phoneticPr fontId="2"/>
  </si>
  <si>
    <t>6:6時間</t>
    <rPh sb="3" eb="5">
      <t>ジカン</t>
    </rPh>
    <phoneticPr fontId="2"/>
  </si>
  <si>
    <t>2:3時間未満</t>
    <rPh sb="3" eb="5">
      <t>ジカン</t>
    </rPh>
    <rPh sb="5" eb="7">
      <t>ミマン</t>
    </rPh>
    <phoneticPr fontId="2"/>
  </si>
  <si>
    <t>0:していない</t>
    <phoneticPr fontId="2"/>
  </si>
  <si>
    <t>風呂の保温を1日何時間していますか</t>
    <rPh sb="0" eb="2">
      <t>フロ</t>
    </rPh>
    <rPh sb="3" eb="5">
      <t>ホオン</t>
    </rPh>
    <rPh sb="7" eb="8">
      <t>ニチ</t>
    </rPh>
    <rPh sb="8" eb="11">
      <t>ナンジカン</t>
    </rPh>
    <phoneticPr fontId="2"/>
  </si>
  <si>
    <t>In22301</t>
    <phoneticPr fontId="2"/>
  </si>
  <si>
    <t>In22302</t>
  </si>
  <si>
    <t>In22303</t>
  </si>
  <si>
    <t>ラジオボタン</t>
    <phoneticPr fontId="2"/>
  </si>
  <si>
    <t>チェックボックス</t>
    <phoneticPr fontId="2"/>
  </si>
  <si>
    <t>1：いつもしている</t>
    <phoneticPr fontId="2"/>
  </si>
  <si>
    <t>ret = data.selectedFruit(gid)</t>
    <phoneticPr fontId="2"/>
  </si>
  <si>
    <t>CO2排出量（String）</t>
    <rPh sb="3" eb="5">
      <t>ハイシュツ</t>
    </rPh>
    <rPh sb="5" eb="6">
      <t>リョウ</t>
    </rPh>
    <phoneticPr fontId="2"/>
  </si>
  <si>
    <t>光熱費削減額（String)</t>
    <rPh sb="0" eb="3">
      <t>コウネツヒ</t>
    </rPh>
    <rPh sb="3" eb="5">
      <t>サクゲン</t>
    </rPh>
    <rPh sb="5" eb="6">
      <t>ガク</t>
    </rPh>
    <phoneticPr fontId="2"/>
  </si>
  <si>
    <t>ret[5]</t>
    <phoneticPr fontId="2"/>
  </si>
  <si>
    <t>お得／負担</t>
    <rPh sb="1" eb="2">
      <t>トク</t>
    </rPh>
    <rPh sb="3" eb="5">
      <t>フタン</t>
    </rPh>
    <phoneticPr fontId="2"/>
  </si>
  <si>
    <t>気候条件（冷暖房月数、冷暖房時間帯別の冷暖房ウェイト）</t>
    <rPh sb="0" eb="2">
      <t>キコウ</t>
    </rPh>
    <rPh sb="2" eb="4">
      <t>ジョウケン</t>
    </rPh>
    <rPh sb="5" eb="8">
      <t>レイダンボウ</t>
    </rPh>
    <rPh sb="8" eb="10">
      <t>ツキスウ</t>
    </rPh>
    <rPh sb="11" eb="14">
      <t>レイダンボウ</t>
    </rPh>
    <rPh sb="14" eb="17">
      <t>ジカンタイ</t>
    </rPh>
    <rPh sb="17" eb="18">
      <t>ベツ</t>
    </rPh>
    <rPh sb="19" eb="22">
      <t>レイダンボウ</t>
    </rPh>
    <phoneticPr fontId="2"/>
  </si>
  <si>
    <t>現在都道府県別に設定－＞地域別に設定</t>
    <rPh sb="0" eb="2">
      <t>ゲンザイ</t>
    </rPh>
    <rPh sb="2" eb="6">
      <t>トドウフケン</t>
    </rPh>
    <rPh sb="6" eb="7">
      <t>ベツ</t>
    </rPh>
    <rPh sb="8" eb="10">
      <t>セッテイ</t>
    </rPh>
    <rPh sb="12" eb="15">
      <t>チイキベツ</t>
    </rPh>
    <rPh sb="16" eb="18">
      <t>セッテイ</t>
    </rPh>
    <phoneticPr fontId="2"/>
  </si>
  <si>
    <t>0:↓選んで下さい</t>
    <rPh sb="3" eb="4">
      <t>エラ</t>
    </rPh>
    <rPh sb="6" eb="7">
      <t>クダ</t>
    </rPh>
    <phoneticPr fontId="2"/>
  </si>
  <si>
    <t>0-24</t>
    <phoneticPr fontId="2"/>
  </si>
  <si>
    <t>ret[i].co2</t>
    <phoneticPr fontId="2"/>
  </si>
  <si>
    <t>7：年1回</t>
    <rPh sb="2" eb="3">
      <t>ネン</t>
    </rPh>
    <rPh sb="4" eb="5">
      <t>カイ</t>
    </rPh>
    <phoneticPr fontId="2"/>
  </si>
  <si>
    <t>1～7</t>
    <phoneticPr fontId="2"/>
  </si>
  <si>
    <t>交通選択の入力値が変更された場合</t>
    <rPh sb="0" eb="2">
      <t>コウツウ</t>
    </rPh>
    <rPh sb="2" eb="4">
      <t>センタク</t>
    </rPh>
    <rPh sb="5" eb="7">
      <t>ニュウリョク</t>
    </rPh>
    <rPh sb="7" eb="8">
      <t>アタイ</t>
    </rPh>
    <rPh sb="9" eb="11">
      <t>ヘンコウ</t>
    </rPh>
    <rPh sb="14" eb="16">
      <t>バアイ</t>
    </rPh>
    <phoneticPr fontId="2"/>
  </si>
  <si>
    <t>ret[n][0]</t>
    <phoneticPr fontId="2"/>
  </si>
  <si>
    <t>n:n台目（0-5)：5は合計</t>
    <rPh sb="3" eb="5">
      <t>ダイメ</t>
    </rPh>
    <rPh sb="13" eb="15">
      <t>ゴウケイ</t>
    </rPh>
    <phoneticPr fontId="2"/>
  </si>
  <si>
    <t>冷蔵庫使用年数(再掲）</t>
    <rPh sb="0" eb="3">
      <t>レイゾウコ</t>
    </rPh>
    <rPh sb="3" eb="5">
      <t>シヨウ</t>
    </rPh>
    <rPh sb="5" eb="7">
      <t>ネンスウ</t>
    </rPh>
    <rPh sb="8" eb="10">
      <t>サイケイ</t>
    </rPh>
    <phoneticPr fontId="2"/>
  </si>
  <si>
    <t>定格内容量（再掲）</t>
    <rPh sb="0" eb="2">
      <t>テイカク</t>
    </rPh>
    <rPh sb="2" eb="5">
      <t>ナイヨウリョウ</t>
    </rPh>
    <rPh sb="6" eb="8">
      <t>サイケイ</t>
    </rPh>
    <phoneticPr fontId="2"/>
  </si>
  <si>
    <t>初期投資合計などのコメント</t>
    <rPh sb="0" eb="2">
      <t>ショキ</t>
    </rPh>
    <rPh sb="2" eb="4">
      <t>トウシ</t>
    </rPh>
    <rPh sb="4" eb="6">
      <t>ゴウケイ</t>
    </rPh>
    <phoneticPr fontId="2"/>
  </si>
  <si>
    <t>ret[12][n]</t>
    <phoneticPr fontId="2"/>
  </si>
  <si>
    <t>自分長さCO2</t>
    <rPh sb="0" eb="2">
      <t>ジブン</t>
    </rPh>
    <rPh sb="2" eb="3">
      <t>ナガ</t>
    </rPh>
    <phoneticPr fontId="2"/>
  </si>
  <si>
    <t>標準長さCO2</t>
    <rPh sb="0" eb="2">
      <t>ヒョウジュン</t>
    </rPh>
    <rPh sb="2" eb="3">
      <t>ナガ</t>
    </rPh>
    <phoneticPr fontId="2"/>
  </si>
  <si>
    <t>In808</t>
    <phoneticPr fontId="2"/>
  </si>
  <si>
    <t>data.inp.load()</t>
    <phoneticPr fontId="2"/>
  </si>
  <si>
    <t>関数</t>
    <rPh sb="0" eb="2">
      <t>カンスウ</t>
    </rPh>
    <phoneticPr fontId="2"/>
  </si>
  <si>
    <t>データ読込</t>
    <rPh sb="3" eb="5">
      <t>ヨミコミ</t>
    </rPh>
    <phoneticPr fontId="2"/>
  </si>
  <si>
    <t>ファイルがあれば、名前・人数を表示して、「結果」表示のラジオボタンを設定</t>
    <rPh sb="9" eb="11">
      <t>ナマエ</t>
    </rPh>
    <rPh sb="12" eb="14">
      <t>ニンズウ</t>
    </rPh>
    <rPh sb="15" eb="17">
      <t>ヒョウジ</t>
    </rPh>
    <rPh sb="21" eb="23">
      <t>ケッカ</t>
    </rPh>
    <rPh sb="24" eb="26">
      <t>ヒョウジ</t>
    </rPh>
    <rPh sb="34" eb="36">
      <t>セッテイ</t>
    </rPh>
    <phoneticPr fontId="2"/>
  </si>
  <si>
    <t>アンケート入力</t>
    <rPh sb="5" eb="7">
      <t>ニュウリョク</t>
    </rPh>
    <phoneticPr fontId="2"/>
  </si>
  <si>
    <t>タイミング</t>
    <phoneticPr fontId="2"/>
  </si>
  <si>
    <t>画面</t>
    <rPh sb="0" eb="2">
      <t>ガメン</t>
    </rPh>
    <phoneticPr fontId="2"/>
  </si>
  <si>
    <t>消去ボタン</t>
    <rPh sb="0" eb="2">
      <t>ショウキョ</t>
    </rPh>
    <phoneticPr fontId="2"/>
  </si>
  <si>
    <t>データ消去</t>
    <rPh sb="3" eb="5">
      <t>ショウキョ</t>
    </rPh>
    <phoneticPr fontId="2"/>
  </si>
  <si>
    <t>data.inp.loadNew();</t>
    <phoneticPr fontId="2"/>
  </si>
  <si>
    <t>data.inp.save();</t>
    <phoneticPr fontId="2"/>
  </si>
  <si>
    <t>data.inp.saveCsv();</t>
    <phoneticPr fontId="2"/>
  </si>
  <si>
    <t>その後の処理</t>
    <rPh sb="2" eb="3">
      <t>ゴ</t>
    </rPh>
    <rPh sb="4" eb="6">
      <t>ショリ</t>
    </rPh>
    <phoneticPr fontId="2"/>
  </si>
  <si>
    <t>data.inp.inputComponentSetOne( this.p1_mc );</t>
    <phoneticPr fontId="2"/>
  </si>
  <si>
    <t>data.inp.inputComponentSetOne( this.p2_mc );</t>
    <phoneticPr fontId="2"/>
  </si>
  <si>
    <t>data.inp.inputComponentSetOne( this.p3_mc );</t>
    <phoneticPr fontId="2"/>
  </si>
  <si>
    <t>値を消去したのち、画面を表示する</t>
    <rPh sb="0" eb="1">
      <t>アタイ</t>
    </rPh>
    <rPh sb="2" eb="4">
      <t>ショウキョ</t>
    </rPh>
    <rPh sb="9" eb="11">
      <t>ガメン</t>
    </rPh>
    <rPh sb="12" eb="14">
      <t>ヒョウジ</t>
    </rPh>
    <phoneticPr fontId="2"/>
  </si>
  <si>
    <t>起動画面</t>
    <rPh sb="0" eb="2">
      <t>キドウ</t>
    </rPh>
    <rPh sb="2" eb="4">
      <t>ガメン</t>
    </rPh>
    <phoneticPr fontId="2"/>
  </si>
  <si>
    <t>保存ボタン</t>
    <rPh sb="0" eb="2">
      <t>ホゾン</t>
    </rPh>
    <phoneticPr fontId="2"/>
  </si>
  <si>
    <t>ファイル保存</t>
    <rPh sb="4" eb="6">
      <t>ホゾン</t>
    </rPh>
    <phoneticPr fontId="2"/>
  </si>
  <si>
    <t>data.dataClear();</t>
    <phoneticPr fontId="2"/>
  </si>
  <si>
    <t>メニュー</t>
    <phoneticPr fontId="2"/>
  </si>
  <si>
    <t>事務局保存ボタン</t>
    <rPh sb="0" eb="3">
      <t>ジムキョク</t>
    </rPh>
    <rPh sb="3" eb="5">
      <t>ホゾン</t>
    </rPh>
    <phoneticPr fontId="2"/>
  </si>
  <si>
    <t>In22401</t>
    <phoneticPr fontId="2"/>
  </si>
  <si>
    <t>In22402</t>
    <phoneticPr fontId="2"/>
  </si>
  <si>
    <t>In22403</t>
    <phoneticPr fontId="2"/>
  </si>
  <si>
    <t>Urban</t>
    <phoneticPr fontId="2"/>
  </si>
  <si>
    <t>都市部・郊外</t>
    <rPh sb="0" eb="3">
      <t>トシブ</t>
    </rPh>
    <rPh sb="4" eb="6">
      <t>コウガイ</t>
    </rPh>
    <phoneticPr fontId="2"/>
  </si>
  <si>
    <t>都市部,郊外</t>
    <rPh sb="0" eb="3">
      <t>トシブ</t>
    </rPh>
    <rPh sb="4" eb="6">
      <t>コウガイ</t>
    </rPh>
    <phoneticPr fontId="2"/>
  </si>
  <si>
    <t>都市部</t>
    <rPh sb="0" eb="3">
      <t>トシブ</t>
    </rPh>
    <phoneticPr fontId="2"/>
  </si>
  <si>
    <t>郊外</t>
    <rPh sb="0" eb="2">
      <t>コウガイ</t>
    </rPh>
    <phoneticPr fontId="2"/>
  </si>
  <si>
    <t>屋根の傾斜角度</t>
    <rPh sb="0" eb="2">
      <t>ヤネ</t>
    </rPh>
    <rPh sb="3" eb="5">
      <t>ケイシャ</t>
    </rPh>
    <rPh sb="5" eb="7">
      <t>カクド</t>
    </rPh>
    <phoneticPr fontId="2"/>
  </si>
  <si>
    <t>40度やや急な傾斜</t>
    <rPh sb="2" eb="3">
      <t>ド</t>
    </rPh>
    <rPh sb="5" eb="6">
      <t>キュウ</t>
    </rPh>
    <rPh sb="7" eb="9">
      <t>ケイシャ</t>
    </rPh>
    <phoneticPr fontId="2"/>
  </si>
  <si>
    <t>30度標準的な傾斜</t>
    <rPh sb="2" eb="3">
      <t>ド</t>
    </rPh>
    <rPh sb="3" eb="5">
      <t>ヒョウジュン</t>
    </rPh>
    <rPh sb="5" eb="6">
      <t>テキ</t>
    </rPh>
    <rPh sb="7" eb="9">
      <t>ケイシャ</t>
    </rPh>
    <phoneticPr fontId="2"/>
  </si>
  <si>
    <t>20度なだらかな傾斜</t>
    <rPh sb="2" eb="3">
      <t>ド</t>
    </rPh>
    <rPh sb="8" eb="10">
      <t>ケイシャ</t>
    </rPh>
    <phoneticPr fontId="2"/>
  </si>
  <si>
    <t>関数変更</t>
    <rPh sb="0" eb="2">
      <t>カンスウ</t>
    </rPh>
    <rPh sb="2" eb="4">
      <t>ヘンコウ</t>
    </rPh>
    <phoneticPr fontId="2"/>
  </si>
  <si>
    <t>data.inp.load_start();</t>
    <phoneticPr fontId="2"/>
  </si>
  <si>
    <t>data.disp.homeInfoSet(mc)</t>
    <phoneticPr fontId="2"/>
  </si>
  <si>
    <t>ファイル呼出</t>
    <rPh sb="4" eb="6">
      <t>ヨビダシ</t>
    </rPh>
    <phoneticPr fontId="2"/>
  </si>
  <si>
    <t>呼出ボタン</t>
    <rPh sb="0" eb="2">
      <t>ヨビダシ</t>
    </rPh>
    <phoneticPr fontId="2"/>
  </si>
  <si>
    <t>呼出</t>
    <rPh sb="0" eb="2">
      <t>ヨビダシ</t>
    </rPh>
    <phoneticPr fontId="2"/>
  </si>
  <si>
    <t>data.disp.inputAllSet();</t>
    <phoneticPr fontId="2"/>
  </si>
  <si>
    <t>data.inp.load();</t>
    <phoneticPr fontId="2"/>
  </si>
  <si>
    <t>data.inp.inputClear();</t>
    <phoneticPr fontId="2"/>
  </si>
  <si>
    <t>新規保存</t>
    <rPh sb="0" eb="2">
      <t>シンキ</t>
    </rPh>
    <rPh sb="2" eb="4">
      <t>ホゾン</t>
    </rPh>
    <phoneticPr fontId="2"/>
  </si>
  <si>
    <t>data.inp.saveNew();</t>
    <phoneticPr fontId="2"/>
  </si>
  <si>
    <t>7：小型電球（E17未満）</t>
    <rPh sb="2" eb="4">
      <t>コガタ</t>
    </rPh>
    <rPh sb="4" eb="6">
      <t>デンキュウ</t>
    </rPh>
    <rPh sb="10" eb="12">
      <t>ミマン</t>
    </rPh>
    <phoneticPr fontId="2"/>
  </si>
  <si>
    <t>3：週1～2日いる</t>
    <rPh sb="2" eb="3">
      <t>シュウ</t>
    </rPh>
    <rPh sb="6" eb="7">
      <t>ニチ</t>
    </rPh>
    <phoneticPr fontId="2"/>
  </si>
  <si>
    <t>4：いない</t>
    <phoneticPr fontId="2"/>
  </si>
  <si>
    <t>頭金</t>
    <rPh sb="0" eb="2">
      <t>アタマキン</t>
    </rPh>
    <phoneticPr fontId="2"/>
  </si>
  <si>
    <t>ローン利率</t>
    <rPh sb="3" eb="5">
      <t>リリツ</t>
    </rPh>
    <phoneticPr fontId="2"/>
  </si>
  <si>
    <t>支払回数</t>
    <rPh sb="0" eb="2">
      <t>シハライ</t>
    </rPh>
    <rPh sb="2" eb="4">
      <t>カイスウ</t>
    </rPh>
    <phoneticPr fontId="2"/>
  </si>
  <si>
    <t>回</t>
    <rPh sb="0" eb="1">
      <t>カイ</t>
    </rPh>
    <phoneticPr fontId="2"/>
  </si>
  <si>
    <t>20：20分</t>
    <rPh sb="5" eb="6">
      <t>フン</t>
    </rPh>
    <phoneticPr fontId="2"/>
  </si>
  <si>
    <t>30：30分</t>
    <rPh sb="5" eb="6">
      <t>フン</t>
    </rPh>
    <phoneticPr fontId="2"/>
  </si>
  <si>
    <t>40：40分</t>
    <rPh sb="5" eb="6">
      <t>フン</t>
    </rPh>
    <phoneticPr fontId="2"/>
  </si>
  <si>
    <t>概要についての2行コメント。</t>
    <rPh sb="0" eb="2">
      <t>ガイヨウ</t>
    </rPh>
    <rPh sb="8" eb="9">
      <t>ギョウ</t>
    </rPh>
    <phoneticPr fontId="2"/>
  </si>
  <si>
    <t>○年で元が取れ、寿命の○年で○円お得になります。</t>
    <rPh sb="1" eb="2">
      <t>ネン</t>
    </rPh>
    <rPh sb="3" eb="4">
      <t>モト</t>
    </rPh>
    <rPh sb="5" eb="6">
      <t>ト</t>
    </rPh>
    <rPh sb="8" eb="10">
      <t>ジュミョウ</t>
    </rPh>
    <rPh sb="12" eb="13">
      <t>ネン</t>
    </rPh>
    <rPh sb="15" eb="16">
      <t>エン</t>
    </rPh>
    <rPh sb="17" eb="18">
      <t>トク</t>
    </rPh>
    <phoneticPr fontId="2"/>
  </si>
  <si>
    <t>寿命の○年までで、合計○円の負担になります。</t>
    <rPh sb="0" eb="2">
      <t>ジュミョウ</t>
    </rPh>
    <rPh sb="4" eb="5">
      <t>ネン</t>
    </rPh>
    <rPh sb="9" eb="11">
      <t>ゴウケイ</t>
    </rPh>
    <rPh sb="12" eb="13">
      <t>エン</t>
    </rPh>
    <rPh sb="14" eb="16">
      <t>フタン</t>
    </rPh>
    <phoneticPr fontId="2"/>
  </si>
  <si>
    <t>ESCOのコメントを返す</t>
    <rPh sb="10" eb="11">
      <t>カエ</t>
    </rPh>
    <phoneticPr fontId="2"/>
  </si>
  <si>
    <t>initialCost</t>
    <phoneticPr fontId="2"/>
  </si>
  <si>
    <t>costChange</t>
    <phoneticPr fontId="2"/>
  </si>
  <si>
    <t>lifeTime</t>
    <phoneticPr fontId="2"/>
  </si>
  <si>
    <t>初期投資（補助金考慮後）</t>
    <rPh sb="0" eb="2">
      <t>ショキ</t>
    </rPh>
    <rPh sb="2" eb="4">
      <t>トウシ</t>
    </rPh>
    <rPh sb="5" eb="8">
      <t>ホジョキン</t>
    </rPh>
    <rPh sb="8" eb="10">
      <t>コウリョ</t>
    </rPh>
    <rPh sb="10" eb="11">
      <t>ゴ</t>
    </rPh>
    <phoneticPr fontId="2"/>
  </si>
  <si>
    <t>価格変化</t>
    <rPh sb="0" eb="2">
      <t>カカク</t>
    </rPh>
    <rPh sb="2" eb="4">
      <t>ヘンカ</t>
    </rPh>
    <phoneticPr fontId="2"/>
  </si>
  <si>
    <t>ret[n].lifeTime</t>
    <phoneticPr fontId="2"/>
  </si>
  <si>
    <t>ret[n].costChangeOriginal</t>
    <phoneticPr fontId="2"/>
  </si>
  <si>
    <t>ret[n].price -　補助金</t>
    <rPh sb="15" eb="18">
      <t>ホジョキン</t>
    </rPh>
    <phoneticPr fontId="2"/>
  </si>
  <si>
    <t>割増融資を受けた</t>
    <rPh sb="0" eb="2">
      <t>ワリマシ</t>
    </rPh>
    <rPh sb="2" eb="4">
      <t>ユウシ</t>
    </rPh>
    <rPh sb="5" eb="6">
      <t>ウ</t>
    </rPh>
    <phoneticPr fontId="2"/>
  </si>
  <si>
    <t>ret[i].titleShort</t>
    <phoneticPr fontId="2"/>
  </si>
  <si>
    <t>エアコンを省エネ型に買い替える</t>
    <rPh sb="5" eb="6">
      <t>ショウ</t>
    </rPh>
    <rPh sb="8" eb="9">
      <t>ガタ</t>
    </rPh>
    <phoneticPr fontId="2"/>
  </si>
  <si>
    <t>エアコンを省エネ型に買い替え、エアコンで暖房する</t>
    <rPh sb="5" eb="6">
      <t>ショウ</t>
    </rPh>
    <rPh sb="8" eb="9">
      <t>ガタ</t>
    </rPh>
    <phoneticPr fontId="2"/>
  </si>
  <si>
    <t>省エネエアコン</t>
    <rPh sb="0" eb="1">
      <t>ショウ</t>
    </rPh>
    <phoneticPr fontId="2"/>
  </si>
  <si>
    <t>省エネエアコン＋暖房</t>
  </si>
  <si>
    <t>数字3桁の最初は、家庭分野コード（右）</t>
    <rPh sb="0" eb="2">
      <t>スウジ</t>
    </rPh>
    <rPh sb="3" eb="4">
      <t>ケタ</t>
    </rPh>
    <rPh sb="5" eb="7">
      <t>サイショ</t>
    </rPh>
    <rPh sb="9" eb="11">
      <t>カテイ</t>
    </rPh>
    <rPh sb="11" eb="13">
      <t>ブンヤ</t>
    </rPh>
    <rPh sb="17" eb="18">
      <t>ミギ</t>
    </rPh>
    <phoneticPr fontId="2"/>
  </si>
  <si>
    <t>世帯人数</t>
    <rPh sb="0" eb="2">
      <t>セタイ</t>
    </rPh>
    <rPh sb="2" eb="4">
      <t>ニンズウ</t>
    </rPh>
    <phoneticPr fontId="2"/>
  </si>
  <si>
    <t>名前</t>
    <rPh sb="0" eb="2">
      <t>ナマエ</t>
    </rPh>
    <phoneticPr fontId="2"/>
  </si>
  <si>
    <t>郵便番号</t>
    <rPh sb="0" eb="2">
      <t>ユウビン</t>
    </rPh>
    <rPh sb="2" eb="4">
      <t>バンゴウ</t>
    </rPh>
    <phoneticPr fontId="2"/>
  </si>
  <si>
    <t>住所</t>
    <rPh sb="0" eb="2">
      <t>ジュウショ</t>
    </rPh>
    <phoneticPr fontId="2"/>
  </si>
  <si>
    <t>診断日</t>
    <rPh sb="0" eb="2">
      <t>シンダン</t>
    </rPh>
    <rPh sb="2" eb="3">
      <t>ビ</t>
    </rPh>
    <phoneticPr fontId="2"/>
  </si>
  <si>
    <t>部屋の広さ</t>
    <rPh sb="0" eb="2">
      <t>ヘヤ</t>
    </rPh>
    <rPh sb="3" eb="4">
      <t>ヒロ</t>
    </rPh>
    <phoneticPr fontId="2"/>
  </si>
  <si>
    <t>畳</t>
    <rPh sb="0" eb="1">
      <t>ジョウ</t>
    </rPh>
    <phoneticPr fontId="2"/>
  </si>
  <si>
    <t>選択</t>
    <rPh sb="0" eb="2">
      <t>センタク</t>
    </rPh>
    <phoneticPr fontId="2"/>
  </si>
  <si>
    <t>ラジオボタン</t>
    <phoneticPr fontId="2"/>
  </si>
  <si>
    <t>冬の暖房月数</t>
    <rPh sb="0" eb="1">
      <t>フユ</t>
    </rPh>
    <rPh sb="2" eb="4">
      <t>ダンボウ</t>
    </rPh>
    <rPh sb="4" eb="5">
      <t>ツキ</t>
    </rPh>
    <rPh sb="5" eb="6">
      <t>スウ</t>
    </rPh>
    <phoneticPr fontId="2"/>
  </si>
  <si>
    <t>ヶ月</t>
    <rPh sb="1" eb="2">
      <t>ゲツ</t>
    </rPh>
    <phoneticPr fontId="2"/>
  </si>
  <si>
    <t>時間/日</t>
    <rPh sb="0" eb="2">
      <t>ジカン</t>
    </rPh>
    <rPh sb="3" eb="4">
      <t>ニチ</t>
    </rPh>
    <phoneticPr fontId="2"/>
  </si>
  <si>
    <t>In003</t>
    <phoneticPr fontId="2"/>
  </si>
  <si>
    <t>家庭全般</t>
    <rPh sb="0" eb="2">
      <t>カテイ</t>
    </rPh>
    <rPh sb="2" eb="4">
      <t>ゼンパン</t>
    </rPh>
    <phoneticPr fontId="2"/>
  </si>
  <si>
    <t>テレビ・オーディオ</t>
    <phoneticPr fontId="2"/>
  </si>
  <si>
    <t>風呂の熱源</t>
    <rPh sb="0" eb="2">
      <t>フロ</t>
    </rPh>
    <rPh sb="3" eb="5">
      <t>ネツゲン</t>
    </rPh>
    <phoneticPr fontId="2"/>
  </si>
  <si>
    <t>ガスの種類</t>
    <rPh sb="3" eb="5">
      <t>シュルイ</t>
    </rPh>
    <phoneticPr fontId="2"/>
  </si>
  <si>
    <t>In21201</t>
    <phoneticPr fontId="2"/>
  </si>
  <si>
    <t>In21202</t>
  </si>
  <si>
    <t>In21203</t>
  </si>
  <si>
    <t>In21301</t>
    <phoneticPr fontId="2"/>
  </si>
  <si>
    <t>In21302</t>
  </si>
  <si>
    <t>In21303</t>
  </si>
  <si>
    <t>冷暖房診断</t>
    <rPh sb="0" eb="3">
      <t>レイダンボウ</t>
    </rPh>
    <rPh sb="3" eb="5">
      <t>シンダン</t>
    </rPh>
    <phoneticPr fontId="2"/>
  </si>
  <si>
    <t>℃</t>
    <phoneticPr fontId="2"/>
  </si>
  <si>
    <t>エアコン使用年数</t>
    <rPh sb="4" eb="6">
      <t>シヨウ</t>
    </rPh>
    <rPh sb="6" eb="8">
      <t>ネンスウ</t>
    </rPh>
    <phoneticPr fontId="2"/>
  </si>
  <si>
    <t>年</t>
    <rPh sb="0" eb="1">
      <t>ネン</t>
    </rPh>
    <phoneticPr fontId="2"/>
  </si>
  <si>
    <t>数値</t>
    <rPh sb="0" eb="2">
      <t>スウチ</t>
    </rPh>
    <phoneticPr fontId="2"/>
  </si>
  <si>
    <t>mret = data.clearSelectedMeasures( gid );</t>
    <phoneticPr fontId="2"/>
  </si>
  <si>
    <t>mesIDは選択した対策のID番号。
リストn番目の対策として、ret[n].mesIDを入れて呼び出す。</t>
    <rPh sb="6" eb="8">
      <t>センタク</t>
    </rPh>
    <rPh sb="10" eb="12">
      <t>タイサク</t>
    </rPh>
    <rPh sb="15" eb="17">
      <t>バンゴウ</t>
    </rPh>
    <rPh sb="23" eb="25">
      <t>バンメ</t>
    </rPh>
    <rPh sb="26" eb="28">
      <t>タイサク</t>
    </rPh>
    <rPh sb="45" eb="46">
      <t>イ</t>
    </rPh>
    <rPh sb="48" eb="49">
      <t>ヨ</t>
    </rPh>
    <rPh sb="50" eb="51">
      <t>ダ</t>
    </rPh>
    <phoneticPr fontId="2"/>
  </si>
  <si>
    <t>mesIDは選択した対策のID番号。
リストn番目の対策なら、ret[n].mesIDを入れて呼び出す。</t>
    <rPh sb="6" eb="8">
      <t>センタク</t>
    </rPh>
    <rPh sb="10" eb="12">
      <t>タイサク</t>
    </rPh>
    <rPh sb="15" eb="17">
      <t>バンゴウ</t>
    </rPh>
    <rPh sb="23" eb="25">
      <t>バンメ</t>
    </rPh>
    <rPh sb="26" eb="28">
      <t>タイサク</t>
    </rPh>
    <rPh sb="44" eb="45">
      <t>イ</t>
    </rPh>
    <rPh sb="47" eb="48">
      <t>ヨ</t>
    </rPh>
    <rPh sb="49" eb="50">
      <t>ダ</t>
    </rPh>
    <phoneticPr fontId="2"/>
  </si>
  <si>
    <t>対策にマウスオーバー</t>
    <rPh sb="0" eb="2">
      <t>タイサク</t>
    </rPh>
    <phoneticPr fontId="2"/>
  </si>
  <si>
    <t>ポップアップ表示</t>
    <rPh sb="6" eb="8">
      <t>ヒョウジ</t>
    </rPh>
    <phoneticPr fontId="2"/>
  </si>
  <si>
    <t>設問</t>
    <rPh sb="0" eb="2">
      <t>セツモン</t>
    </rPh>
    <phoneticPr fontId="2"/>
  </si>
  <si>
    <t>部屋を暖房する器具として主に使っているか</t>
    <rPh sb="0" eb="2">
      <t>ヘヤ</t>
    </rPh>
    <rPh sb="3" eb="5">
      <t>ダンボウ</t>
    </rPh>
    <rPh sb="7" eb="9">
      <t>キグ</t>
    </rPh>
    <rPh sb="12" eb="13">
      <t>オモ</t>
    </rPh>
    <rPh sb="14" eb="15">
      <t>ツカ</t>
    </rPh>
    <phoneticPr fontId="2"/>
  </si>
  <si>
    <t>〃</t>
    <phoneticPr fontId="2"/>
  </si>
  <si>
    <t>0ヶ月（使わない）～8ヶ月</t>
    <rPh sb="2" eb="3">
      <t>ゲツ</t>
    </rPh>
    <rPh sb="4" eb="5">
      <t>ツカ</t>
    </rPh>
    <rPh sb="12" eb="13">
      <t>ゲツ</t>
    </rPh>
    <phoneticPr fontId="2"/>
  </si>
  <si>
    <t>1台目</t>
    <rPh sb="1" eb="3">
      <t>ダイメ</t>
    </rPh>
    <phoneticPr fontId="2"/>
  </si>
  <si>
    <t>2台目</t>
    <rPh sb="1" eb="3">
      <t>ダイメ</t>
    </rPh>
    <phoneticPr fontId="2"/>
  </si>
  <si>
    <t>はい、いいえ</t>
    <phoneticPr fontId="2"/>
  </si>
  <si>
    <t>台数</t>
    <rPh sb="0" eb="2">
      <t>ダイスウ</t>
    </rPh>
    <phoneticPr fontId="2"/>
  </si>
  <si>
    <t>In01101</t>
    <phoneticPr fontId="2"/>
  </si>
  <si>
    <t>In01501</t>
    <phoneticPr fontId="2"/>
  </si>
  <si>
    <t>In20309d</t>
    <phoneticPr fontId="2"/>
  </si>
  <si>
    <t>In01302</t>
    <phoneticPr fontId="2"/>
  </si>
  <si>
    <t>In007</t>
    <phoneticPr fontId="2"/>
  </si>
  <si>
    <t>In012</t>
    <phoneticPr fontId="2"/>
  </si>
  <si>
    <t>In905</t>
    <phoneticPr fontId="2"/>
  </si>
  <si>
    <t>In22501</t>
    <phoneticPr fontId="2"/>
  </si>
  <si>
    <t>In22502</t>
  </si>
  <si>
    <t>In22503</t>
  </si>
  <si>
    <t>2:普及型</t>
    <rPh sb="2" eb="5">
      <t>フキュウガタ</t>
    </rPh>
    <phoneticPr fontId="2"/>
  </si>
  <si>
    <t>3:わからない</t>
    <phoneticPr fontId="2"/>
  </si>
  <si>
    <t>1:省エネ・高性能型</t>
    <rPh sb="2" eb="3">
      <t>ショウ</t>
    </rPh>
    <rPh sb="6" eb="9">
      <t>コウセイノウ</t>
    </rPh>
    <rPh sb="9" eb="10">
      <t>ガタ</t>
    </rPh>
    <phoneticPr fontId="2"/>
  </si>
  <si>
    <t>エアコンは省エネ・高性能型ですか</t>
    <rPh sb="5" eb="6">
      <t>ショウ</t>
    </rPh>
    <rPh sb="9" eb="12">
      <t>コウセイノウ</t>
    </rPh>
    <rPh sb="12" eb="13">
      <t>ガタ</t>
    </rPh>
    <phoneticPr fontId="2"/>
  </si>
  <si>
    <t>In104</t>
    <phoneticPr fontId="2"/>
  </si>
  <si>
    <t>洗面でお湯を使う期間</t>
    <rPh sb="0" eb="2">
      <t>センメン</t>
    </rPh>
    <rPh sb="4" eb="5">
      <t>ユ</t>
    </rPh>
    <rPh sb="6" eb="7">
      <t>ツカ</t>
    </rPh>
    <rPh sb="8" eb="10">
      <t>キカン</t>
    </rPh>
    <phoneticPr fontId="2"/>
  </si>
  <si>
    <t>家族全員で洗面でお湯を使う時間</t>
    <rPh sb="0" eb="2">
      <t>カゾク</t>
    </rPh>
    <rPh sb="2" eb="4">
      <t>ゼンイン</t>
    </rPh>
    <rPh sb="5" eb="7">
      <t>センメン</t>
    </rPh>
    <rPh sb="9" eb="10">
      <t>ユ</t>
    </rPh>
    <rPh sb="11" eb="12">
      <t>ツカ</t>
    </rPh>
    <rPh sb="13" eb="15">
      <t>ジカン</t>
    </rPh>
    <phoneticPr fontId="2"/>
  </si>
  <si>
    <t>2:2ヶ月</t>
    <rPh sb="4" eb="5">
      <t>ゲツ</t>
    </rPh>
    <phoneticPr fontId="2"/>
  </si>
  <si>
    <t>4:4ヶ月</t>
    <rPh sb="4" eb="5">
      <t>ゲツ</t>
    </rPh>
    <phoneticPr fontId="2"/>
  </si>
  <si>
    <t>10：10ヶ月</t>
    <rPh sb="6" eb="7">
      <t>ゲツ</t>
    </rPh>
    <phoneticPr fontId="2"/>
  </si>
  <si>
    <t>12：12ヶ月</t>
    <rPh sb="6" eb="7">
      <t>ゲツ</t>
    </rPh>
    <phoneticPr fontId="2"/>
  </si>
  <si>
    <t>mTVreplace</t>
    <phoneticPr fontId="2"/>
  </si>
  <si>
    <t>mTVradio</t>
    <phoneticPr fontId="2"/>
  </si>
  <si>
    <t>mTVtime</t>
    <phoneticPr fontId="2"/>
  </si>
  <si>
    <t>mHWshowerHead</t>
    <phoneticPr fontId="2"/>
  </si>
  <si>
    <t>mHWshowerTime</t>
    <phoneticPr fontId="2"/>
  </si>
  <si>
    <t>familyAddress</t>
    <phoneticPr fontId="2"/>
  </si>
  <si>
    <t>表示されたとき</t>
    <rPh sb="0" eb="2">
      <t>ヒョウジ</t>
    </rPh>
    <phoneticPr fontId="2"/>
  </si>
  <si>
    <t>データ表示</t>
    <rPh sb="3" eb="5">
      <t>ヒョウジ</t>
    </rPh>
    <phoneticPr fontId="2"/>
  </si>
  <si>
    <t>アンケート結果</t>
    <rPh sb="5" eb="7">
      <t>ケッカ</t>
    </rPh>
    <phoneticPr fontId="2"/>
  </si>
  <si>
    <t>変数を元に画面表示</t>
    <rPh sb="0" eb="2">
      <t>ヘンスウ</t>
    </rPh>
    <rPh sb="3" eb="4">
      <t>モト</t>
    </rPh>
    <rPh sb="5" eb="7">
      <t>ガメン</t>
    </rPh>
    <rPh sb="7" eb="9">
      <t>ヒョウジ</t>
    </rPh>
    <phoneticPr fontId="2"/>
  </si>
  <si>
    <t>UIコンポーネント変更</t>
    <rPh sb="9" eb="11">
      <t>ヘンコウ</t>
    </rPh>
    <phoneticPr fontId="2"/>
  </si>
  <si>
    <t>変数保存</t>
    <rPh sb="0" eb="2">
      <t>ヘンスウ</t>
    </rPh>
    <rPh sb="2" eb="4">
      <t>ホゾン</t>
    </rPh>
    <phoneticPr fontId="2"/>
  </si>
  <si>
    <t>data.Input["In001"] = コンポーネント値</t>
    <rPh sb="29" eb="30">
      <t>アタイ</t>
    </rPh>
    <phoneticPr fontId="2"/>
  </si>
  <si>
    <t>計算</t>
    <rPh sb="0" eb="2">
      <t>ケイサン</t>
    </rPh>
    <phoneticPr fontId="2"/>
  </si>
  <si>
    <t>標準比較グラフを表示</t>
    <rPh sb="0" eb="2">
      <t>ヒョウジュン</t>
    </rPh>
    <rPh sb="2" eb="4">
      <t>ヒカク</t>
    </rPh>
    <rPh sb="8" eb="10">
      <t>ヒョウジ</t>
    </rPh>
    <phoneticPr fontId="2"/>
  </si>
  <si>
    <t>世帯人数値</t>
    <rPh sb="0" eb="2">
      <t>セタイ</t>
    </rPh>
    <rPh sb="2" eb="4">
      <t>ニンズウ</t>
    </rPh>
    <rPh sb="4" eb="5">
      <t>アタイ</t>
    </rPh>
    <phoneticPr fontId="2"/>
  </si>
  <si>
    <t>うちわけのグラフ表示</t>
    <rPh sb="8" eb="10">
      <t>ヒョウジ</t>
    </rPh>
    <phoneticPr fontId="2"/>
  </si>
  <si>
    <t>保存して次へ</t>
    <rPh sb="0" eb="2">
      <t>ホゾン</t>
    </rPh>
    <rPh sb="4" eb="5">
      <t>ツギ</t>
    </rPh>
    <phoneticPr fontId="2"/>
  </si>
  <si>
    <t>保存と結果ボタン</t>
    <rPh sb="0" eb="2">
      <t>ホゾン</t>
    </rPh>
    <rPh sb="3" eb="5">
      <t>ケッカ</t>
    </rPh>
    <phoneticPr fontId="2"/>
  </si>
  <si>
    <t>分野別入力</t>
    <rPh sb="0" eb="2">
      <t>ブンヤ</t>
    </rPh>
    <rPh sb="2" eb="3">
      <t>ベツ</t>
    </rPh>
    <rPh sb="3" eb="5">
      <t>ニュウリョク</t>
    </rPh>
    <phoneticPr fontId="2"/>
  </si>
  <si>
    <t>data.inp.inputComponentSetOne( this.**_mc );</t>
    <phoneticPr fontId="2"/>
  </si>
  <si>
    <t>保存</t>
    <rPh sb="0" eb="2">
      <t>ホゾン</t>
    </rPh>
    <phoneticPr fontId="2"/>
  </si>
  <si>
    <t>分野別結果</t>
    <rPh sb="0" eb="3">
      <t>ブンヤベツ</t>
    </rPh>
    <rPh sb="3" eb="5">
      <t>ケッカ</t>
    </rPh>
    <phoneticPr fontId="2"/>
  </si>
  <si>
    <t>mret = data.calcMeasures(gid);</t>
    <phoneticPr fontId="2"/>
  </si>
  <si>
    <t>gidは分野ごとのID</t>
    <rPh sb="4" eb="6">
      <t>ブンヤ</t>
    </rPh>
    <phoneticPr fontId="2"/>
  </si>
  <si>
    <t>プロットをする</t>
    <phoneticPr fontId="2"/>
  </si>
  <si>
    <t>表示</t>
    <rPh sb="0" eb="2">
      <t>ヒョウジ</t>
    </rPh>
    <phoneticPr fontId="2"/>
  </si>
  <si>
    <t>Web版</t>
    <rPh sb="3" eb="4">
      <t>バン</t>
    </rPh>
    <phoneticPr fontId="2"/>
  </si>
  <si>
    <t>○1</t>
    <phoneticPr fontId="2"/>
  </si>
  <si>
    <t>Ver2</t>
    <phoneticPr fontId="2"/>
  </si>
  <si>
    <t>○2</t>
    <phoneticPr fontId="2"/>
  </si>
  <si>
    <t>○3</t>
    <phoneticPr fontId="2"/>
  </si>
  <si>
    <t>入力値のクリア</t>
    <rPh sb="0" eb="2">
      <t>ニュウリョク</t>
    </rPh>
    <rPh sb="2" eb="3">
      <t>アタイ</t>
    </rPh>
    <phoneticPr fontId="2"/>
  </si>
  <si>
    <t>ret[0～4][]</t>
    <phoneticPr fontId="2"/>
  </si>
  <si>
    <t>標準灯油</t>
    <rPh sb="0" eb="2">
      <t>ヒョウジュン</t>
    </rPh>
    <rPh sb="2" eb="4">
      <t>トウユ</t>
    </rPh>
    <phoneticPr fontId="2"/>
  </si>
  <si>
    <t>標準ガソリン</t>
    <rPh sb="0" eb="2">
      <t>ヒョウジュン</t>
    </rPh>
    <phoneticPr fontId="2"/>
  </si>
  <si>
    <t>標準CO2</t>
    <rPh sb="0" eb="2">
      <t>ヒョウジュン</t>
    </rPh>
    <phoneticPr fontId="2"/>
  </si>
  <si>
    <t>1:標準価格</t>
    <rPh sb="2" eb="4">
      <t>ヒョウジュン</t>
    </rPh>
    <rPh sb="4" eb="6">
      <t>カカク</t>
    </rPh>
    <phoneticPr fontId="2"/>
  </si>
  <si>
    <t>長さ電気</t>
    <rPh sb="0" eb="1">
      <t>ナガ</t>
    </rPh>
    <rPh sb="2" eb="4">
      <t>デンキ</t>
    </rPh>
    <phoneticPr fontId="2"/>
  </si>
  <si>
    <t>長さガス</t>
    <rPh sb="0" eb="1">
      <t>ナガ</t>
    </rPh>
    <phoneticPr fontId="2"/>
  </si>
  <si>
    <t>長さ灯油</t>
    <rPh sb="0" eb="1">
      <t>ナガ</t>
    </rPh>
    <rPh sb="2" eb="4">
      <t>トウユ</t>
    </rPh>
    <phoneticPr fontId="2"/>
  </si>
  <si>
    <t>長さガソリン</t>
    <rPh sb="0" eb="1">
      <t>ナガ</t>
    </rPh>
    <phoneticPr fontId="2"/>
  </si>
  <si>
    <t>2：グラフ診断世帯（0～1）</t>
    <rPh sb="5" eb="7">
      <t>シンダン</t>
    </rPh>
    <rPh sb="7" eb="9">
      <t>セタイ</t>
    </rPh>
    <phoneticPr fontId="2"/>
  </si>
  <si>
    <t>3：グラフ標準世帯（0～1）</t>
    <rPh sb="5" eb="7">
      <t>ヒョウジュン</t>
    </rPh>
    <rPh sb="7" eb="9">
      <t>セタイ</t>
    </rPh>
    <phoneticPr fontId="2"/>
  </si>
  <si>
    <t>CO2増減量（kg/年：＋が増）</t>
    <rPh sb="3" eb="5">
      <t>ゾウゲン</t>
    </rPh>
    <rPh sb="5" eb="6">
      <t>リョウ</t>
    </rPh>
    <rPh sb="10" eb="11">
      <t>ネン</t>
    </rPh>
    <rPh sb="14" eb="15">
      <t>ゾウ</t>
    </rPh>
    <phoneticPr fontId="2"/>
  </si>
  <si>
    <t>コスト増減量（円/年：＋が増）</t>
    <rPh sb="3" eb="5">
      <t>ゾウゲン</t>
    </rPh>
    <rPh sb="5" eb="6">
      <t>リョウ</t>
    </rPh>
    <rPh sb="7" eb="8">
      <t>エン</t>
    </rPh>
    <rPh sb="9" eb="10">
      <t>ネン</t>
    </rPh>
    <rPh sb="13" eb="14">
      <t>ゾウ</t>
    </rPh>
    <phoneticPr fontId="2"/>
  </si>
  <si>
    <t>ret[i].payBackYear</t>
    <phoneticPr fontId="2"/>
  </si>
  <si>
    <t>6:薪・ペレット</t>
    <rPh sb="2" eb="3">
      <t>マキ</t>
    </rPh>
    <phoneticPr fontId="2"/>
  </si>
  <si>
    <t>遅れた理由</t>
    <rPh sb="0" eb="1">
      <t>オク</t>
    </rPh>
    <rPh sb="3" eb="5">
      <t>リユウ</t>
    </rPh>
    <phoneticPr fontId="2"/>
  </si>
  <si>
    <t>立ち会い人数</t>
    <rPh sb="0" eb="1">
      <t>タ</t>
    </rPh>
    <rPh sb="2" eb="3">
      <t>ア</t>
    </rPh>
    <rPh sb="4" eb="6">
      <t>ニンズウ</t>
    </rPh>
    <phoneticPr fontId="2"/>
  </si>
  <si>
    <t>Rep_person3</t>
  </si>
  <si>
    <t>1：悪い～5：よい：6：すごくよい</t>
    <rPh sb="2" eb="3">
      <t>ワル</t>
    </rPh>
    <phoneticPr fontId="2"/>
  </si>
  <si>
    <t>In80801</t>
    <phoneticPr fontId="2"/>
  </si>
  <si>
    <t>車の燃費</t>
    <rPh sb="0" eb="1">
      <t>クルマ</t>
    </rPh>
    <rPh sb="2" eb="4">
      <t>ネンピ</t>
    </rPh>
    <phoneticPr fontId="2"/>
  </si>
  <si>
    <t>In80802</t>
    <phoneticPr fontId="2"/>
  </si>
  <si>
    <t>In81501</t>
    <phoneticPr fontId="2"/>
  </si>
  <si>
    <t>In81502</t>
  </si>
  <si>
    <t>In81503</t>
  </si>
  <si>
    <t>車の名前</t>
    <rPh sb="0" eb="1">
      <t>クルマ</t>
    </rPh>
    <rPh sb="2" eb="4">
      <t>ナマエ</t>
    </rPh>
    <phoneticPr fontId="2"/>
  </si>
  <si>
    <t>mret = data.MeasureAdd(mesID)</t>
  </si>
  <si>
    <t>data.measureDelete(mesID)</t>
    <phoneticPr fontId="2"/>
  </si>
  <si>
    <t>data.measureDelete(mesID)</t>
    <phoneticPr fontId="2"/>
  </si>
  <si>
    <t>data.measureAdd(mesID)</t>
    <phoneticPr fontId="2"/>
  </si>
  <si>
    <t>In81601</t>
    <phoneticPr fontId="2"/>
  </si>
  <si>
    <t>使用する車の番号</t>
    <rPh sb="0" eb="2">
      <t>シヨウ</t>
    </rPh>
    <rPh sb="4" eb="5">
      <t>クルマ</t>
    </rPh>
    <rPh sb="6" eb="8">
      <t>バンゴウ</t>
    </rPh>
    <phoneticPr fontId="2"/>
  </si>
  <si>
    <t>In81602</t>
  </si>
  <si>
    <t>In81603</t>
  </si>
  <si>
    <t>In81604</t>
  </si>
  <si>
    <t>In81605</t>
  </si>
  <si>
    <t>1～3</t>
    <phoneticPr fontId="2"/>
  </si>
  <si>
    <t>In81701</t>
    <phoneticPr fontId="2"/>
  </si>
  <si>
    <t>鉄道</t>
    <rPh sb="0" eb="2">
      <t>テツドウ</t>
    </rPh>
    <phoneticPr fontId="2"/>
  </si>
  <si>
    <t>バス</t>
  </si>
  <si>
    <t>電動自転車</t>
    <rPh sb="0" eb="2">
      <t>デンドウ</t>
    </rPh>
    <rPh sb="2" eb="5">
      <t>ジテンシャ</t>
    </rPh>
    <phoneticPr fontId="2"/>
  </si>
  <si>
    <t>自転車</t>
    <rPh sb="0" eb="3">
      <t>ジテンシャ</t>
    </rPh>
    <phoneticPr fontId="2"/>
  </si>
  <si>
    <t>徒歩</t>
    <rPh sb="0" eb="2">
      <t>トホ</t>
    </rPh>
    <phoneticPr fontId="2"/>
  </si>
  <si>
    <t>In81702</t>
  </si>
  <si>
    <t>In81703</t>
  </si>
  <si>
    <t>In81704</t>
  </si>
  <si>
    <t>AC</t>
    <phoneticPr fontId="2"/>
  </si>
  <si>
    <t>RF</t>
    <phoneticPr fontId="2"/>
  </si>
  <si>
    <t>LI</t>
    <phoneticPr fontId="2"/>
  </si>
  <si>
    <t>HW</t>
    <phoneticPr fontId="2"/>
  </si>
  <si>
    <t>CK</t>
    <phoneticPr fontId="2"/>
  </si>
  <si>
    <t>DR</t>
    <phoneticPr fontId="2"/>
  </si>
  <si>
    <t>TV</t>
    <phoneticPr fontId="2"/>
  </si>
  <si>
    <t>CR</t>
    <phoneticPr fontId="2"/>
  </si>
  <si>
    <t>In20309ｆ</t>
    <phoneticPr fontId="2"/>
  </si>
  <si>
    <t>昭和53（1978）年～平成3（1991）年</t>
    <rPh sb="0" eb="2">
      <t>ショウワ</t>
    </rPh>
    <rPh sb="10" eb="11">
      <t>ネン</t>
    </rPh>
    <rPh sb="12" eb="14">
      <t>ヘイセイ</t>
    </rPh>
    <rPh sb="21" eb="22">
      <t>トシ</t>
    </rPh>
    <phoneticPr fontId="2"/>
  </si>
  <si>
    <t>はい,いいえ</t>
    <phoneticPr fontId="2"/>
  </si>
  <si>
    <t>ためない～週7日</t>
    <rPh sb="5" eb="6">
      <t>シュウ</t>
    </rPh>
    <rPh sb="7" eb="8">
      <t>ニチ</t>
    </rPh>
    <phoneticPr fontId="2"/>
  </si>
  <si>
    <t>所　見（全般的な感想。診断結果、提案に対するモニターの反応、行動改善への手ごたえ等）</t>
    <phoneticPr fontId="2"/>
  </si>
  <si>
    <t>診断実施に当たって問題だと感じた点、および改善提案</t>
    <phoneticPr fontId="2"/>
  </si>
  <si>
    <t>Rep_demand</t>
    <phoneticPr fontId="2"/>
  </si>
  <si>
    <t>モニターからの要望（あった場合）自由記入</t>
    <phoneticPr fontId="2"/>
  </si>
  <si>
    <t>その他（雑感、各種要望等なんでも）</t>
    <phoneticPr fontId="2"/>
  </si>
  <si>
    <t>Rep_other</t>
    <phoneticPr fontId="2"/>
  </si>
  <si>
    <t>ローン提案書</t>
    <rPh sb="3" eb="6">
      <t>テイアンショ</t>
    </rPh>
    <phoneticPr fontId="2"/>
  </si>
  <si>
    <t>冷蔵庫</t>
  </si>
  <si>
    <t>冷房</t>
    <rPh sb="0" eb="2">
      <t>レイボウ</t>
    </rPh>
    <phoneticPr fontId="2"/>
  </si>
  <si>
    <t>ret = data.measures_array[mesID].plotLabel();</t>
    <phoneticPr fontId="2"/>
  </si>
  <si>
    <t>そのまま文章</t>
    <rPh sb="4" eb="6">
      <t>ブンショウ</t>
    </rPh>
    <phoneticPr fontId="2"/>
  </si>
  <si>
    <t>Ｉｎ803</t>
    <phoneticPr fontId="2"/>
  </si>
  <si>
    <t>&lt;option value="" selected&gt;&lt;/option&gt;</t>
  </si>
  <si>
    <t>&lt;option value="居間・リビング"&gt;居間・リビング&lt;/option&gt;</t>
  </si>
  <si>
    <t>&lt;option value="台所・ダイニング"&gt;台所・ダイニング&lt;/option&gt;</t>
  </si>
  <si>
    <t>&lt;option value="居間2"&gt;居間2&lt;/option&gt;</t>
  </si>
  <si>
    <t>&lt;option value="洋間"&gt;洋間&lt;/option&gt;</t>
  </si>
  <si>
    <t>&lt;option value="和室"&gt;和室&lt;/option&gt;</t>
  </si>
  <si>
    <t>&lt;option value="子ども部屋"&gt;子ども部屋&lt;/option&gt;</t>
  </si>
  <si>
    <t>&lt;option value="書斎"&gt;書斎&lt;/option&gt;</t>
  </si>
  <si>
    <t>&lt;option value="寝室"&gt;寝室&lt;/option&gt;</t>
  </si>
  <si>
    <t>&lt;option value="2階部屋"&gt;2階部屋&lt;/option&gt;</t>
  </si>
  <si>
    <t>&lt;option value="トイレ"&gt;トイレ&lt;/option&gt;</t>
  </si>
  <si>
    <t>&lt;option value="廊下"&gt;廊下&lt;/option&gt;</t>
  </si>
  <si>
    <t>毎月の返済額を返す</t>
    <rPh sb="0" eb="2">
      <t>マイツキ</t>
    </rPh>
    <rPh sb="3" eb="6">
      <t>ヘンサイガク</t>
    </rPh>
    <rPh sb="7" eb="8">
      <t>カエ</t>
    </rPh>
    <phoneticPr fontId="2"/>
  </si>
  <si>
    <t>パラメータ</t>
    <phoneticPr fontId="2"/>
  </si>
  <si>
    <t>monthlyPay = data.roanMonthlyPay( Money_Gankin, Money_Atama, Kaisu, Kinri_R )</t>
    <phoneticPr fontId="2"/>
  </si>
  <si>
    <t>Money_Gankin</t>
    <phoneticPr fontId="2"/>
  </si>
  <si>
    <t>Money_Atama</t>
    <phoneticPr fontId="2"/>
  </si>
  <si>
    <t>Kaisu</t>
    <phoneticPr fontId="2"/>
  </si>
  <si>
    <t>Kinri_R</t>
    <phoneticPr fontId="2"/>
  </si>
  <si>
    <t>金利</t>
    <rPh sb="0" eb="2">
      <t>キンリ</t>
    </rPh>
    <phoneticPr fontId="2"/>
  </si>
  <si>
    <t>％</t>
    <phoneticPr fontId="2"/>
  </si>
  <si>
    <t>返済回数（通常は12、24、36、60、72、84、120、180）</t>
    <rPh sb="0" eb="2">
      <t>ヘンサイ</t>
    </rPh>
    <rPh sb="2" eb="4">
      <t>カイスウ</t>
    </rPh>
    <rPh sb="5" eb="7">
      <t>ツウジョウ</t>
    </rPh>
    <phoneticPr fontId="2"/>
  </si>
  <si>
    <t>4：週3～5日</t>
    <rPh sb="2" eb="3">
      <t>シュウ</t>
    </rPh>
    <rPh sb="6" eb="7">
      <t>ニチ</t>
    </rPh>
    <phoneticPr fontId="2"/>
  </si>
  <si>
    <t>7:毎日</t>
    <rPh sb="2" eb="4">
      <t>マイニチ</t>
    </rPh>
    <phoneticPr fontId="2"/>
  </si>
  <si>
    <t>0：使わない</t>
    <rPh sb="2" eb="3">
      <t>ツカ</t>
    </rPh>
    <phoneticPr fontId="2"/>
  </si>
  <si>
    <t>5：5分</t>
    <rPh sb="3" eb="4">
      <t>フン</t>
    </rPh>
    <phoneticPr fontId="2"/>
  </si>
  <si>
    <t>10：10分</t>
    <rPh sb="5" eb="6">
      <t>フン</t>
    </rPh>
    <phoneticPr fontId="2"/>
  </si>
  <si>
    <t>15：15分</t>
    <rPh sb="5" eb="6">
      <t>フン</t>
    </rPh>
    <phoneticPr fontId="2"/>
  </si>
  <si>
    <t>省エネ性能の高いテレビに買い替える</t>
    <rPh sb="0" eb="1">
      <t>ショウ</t>
    </rPh>
    <rPh sb="3" eb="5">
      <t>セイノウ</t>
    </rPh>
    <rPh sb="6" eb="7">
      <t>タカ</t>
    </rPh>
    <rPh sb="12" eb="13">
      <t>カ</t>
    </rPh>
    <rPh sb="14" eb="15">
      <t>カ</t>
    </rPh>
    <phoneticPr fontId="2"/>
  </si>
  <si>
    <t>家から近い鉄道駅、バス停はどこですか</t>
    <rPh sb="0" eb="1">
      <t>イエ</t>
    </rPh>
    <rPh sb="3" eb="4">
      <t>チカ</t>
    </rPh>
    <rPh sb="5" eb="8">
      <t>テツドウエキ</t>
    </rPh>
    <rPh sb="11" eb="12">
      <t>テイ</t>
    </rPh>
    <phoneticPr fontId="2"/>
  </si>
  <si>
    <t>自動設定</t>
    <rPh sb="0" eb="2">
      <t>ジドウ</t>
    </rPh>
    <rPh sb="2" eb="4">
      <t>セッテイ</t>
    </rPh>
    <phoneticPr fontId="2"/>
  </si>
  <si>
    <t>ret[2]</t>
    <phoneticPr fontId="2"/>
  </si>
  <si>
    <t>ret[3]</t>
    <phoneticPr fontId="2"/>
  </si>
  <si>
    <t>ret[4]</t>
    <phoneticPr fontId="2"/>
  </si>
  <si>
    <t>ret = data.measures_array[mesID].dispDetail();</t>
    <phoneticPr fontId="2"/>
  </si>
  <si>
    <t>対策個別プロットのマウスオーバーのふきだし</t>
    <rPh sb="0" eb="2">
      <t>タイサク</t>
    </rPh>
    <rPh sb="2" eb="4">
      <t>コベツ</t>
    </rPh>
    <phoneticPr fontId="2"/>
  </si>
  <si>
    <t>クラス関連図</t>
    <rPh sb="3" eb="5">
      <t>カンレン</t>
    </rPh>
    <rPh sb="5" eb="6">
      <t>ズ</t>
    </rPh>
    <phoneticPr fontId="2"/>
  </si>
  <si>
    <t>派生</t>
    <rPh sb="0" eb="2">
      <t>ハセイ</t>
    </rPh>
    <phoneticPr fontId="2"/>
  </si>
  <si>
    <t>弱い関連</t>
    <rPh sb="0" eb="1">
      <t>ヨワ</t>
    </rPh>
    <rPh sb="2" eb="4">
      <t>カンレン</t>
    </rPh>
    <phoneticPr fontId="2"/>
  </si>
  <si>
    <t>強い関連</t>
    <rPh sb="0" eb="1">
      <t>ツヨ</t>
    </rPh>
    <rPh sb="2" eb="4">
      <t>カンレン</t>
    </rPh>
    <phoneticPr fontId="2"/>
  </si>
  <si>
    <t>ret[i].costTotalChangeOriginal</t>
    <phoneticPr fontId="2"/>
  </si>
  <si>
    <t>わからない</t>
    <phoneticPr fontId="2"/>
  </si>
  <si>
    <t>In30501</t>
  </si>
  <si>
    <t>In30502</t>
  </si>
  <si>
    <t>In50101</t>
    <phoneticPr fontId="2"/>
  </si>
  <si>
    <t>In50102</t>
  </si>
  <si>
    <t>In50103</t>
  </si>
  <si>
    <t>In50301</t>
  </si>
  <si>
    <t>消費電力</t>
    <rPh sb="0" eb="2">
      <t>ショウヒ</t>
    </rPh>
    <rPh sb="2" eb="4">
      <t>デンリョク</t>
    </rPh>
    <phoneticPr fontId="2"/>
  </si>
  <si>
    <t>In50302</t>
  </si>
  <si>
    <t>In50303</t>
  </si>
  <si>
    <t>In50401</t>
  </si>
  <si>
    <t>In50402</t>
  </si>
  <si>
    <t>In50403</t>
  </si>
  <si>
    <t>使用時間</t>
    <rPh sb="0" eb="2">
      <t>シヨウ</t>
    </rPh>
    <rPh sb="2" eb="4">
      <t>ジカン</t>
    </rPh>
    <phoneticPr fontId="2"/>
  </si>
  <si>
    <t>20：20℃</t>
    <phoneticPr fontId="2"/>
  </si>
  <si>
    <t>21：21℃</t>
    <phoneticPr fontId="2"/>
  </si>
  <si>
    <t>22：22℃</t>
    <phoneticPr fontId="2"/>
  </si>
  <si>
    <t>23：23℃</t>
    <phoneticPr fontId="2"/>
  </si>
  <si>
    <t>24：24℃</t>
    <phoneticPr fontId="2"/>
  </si>
  <si>
    <t>25：25℃</t>
    <phoneticPr fontId="2"/>
  </si>
  <si>
    <t>26：26℃</t>
    <phoneticPr fontId="2"/>
  </si>
  <si>
    <t>27：27℃</t>
    <phoneticPr fontId="2"/>
  </si>
  <si>
    <t>28：28℃</t>
    <phoneticPr fontId="2"/>
  </si>
  <si>
    <t>29：29℃</t>
    <phoneticPr fontId="2"/>
  </si>
  <si>
    <t>30：30℃</t>
    <phoneticPr fontId="2"/>
  </si>
  <si>
    <t>In21402</t>
    <phoneticPr fontId="2"/>
  </si>
  <si>
    <t>In21403</t>
    <phoneticPr fontId="2"/>
  </si>
  <si>
    <t>In21602</t>
    <phoneticPr fontId="2"/>
  </si>
  <si>
    <t>In21603</t>
    <phoneticPr fontId="2"/>
  </si>
  <si>
    <t>冷蔵庫使用年数</t>
    <rPh sb="0" eb="3">
      <t>レイゾウコ</t>
    </rPh>
    <rPh sb="3" eb="5">
      <t>シヨウ</t>
    </rPh>
    <rPh sb="5" eb="7">
      <t>ネンスウ</t>
    </rPh>
    <phoneticPr fontId="2"/>
  </si>
  <si>
    <t>ラベルの消費電力を書き写してください</t>
    <rPh sb="4" eb="6">
      <t>ショウヒ</t>
    </rPh>
    <rPh sb="6" eb="8">
      <t>デンリョク</t>
    </rPh>
    <rPh sb="9" eb="10">
      <t>カ</t>
    </rPh>
    <rPh sb="11" eb="12">
      <t>ウツ</t>
    </rPh>
    <phoneticPr fontId="2"/>
  </si>
  <si>
    <t>In30401</t>
    <phoneticPr fontId="2"/>
  </si>
  <si>
    <t>ret = data.measures_array[mesID].plotLabel();</t>
    <phoneticPr fontId="2"/>
  </si>
  <si>
    <t>ret = data.measures_array[mesID].dispDetail();</t>
    <phoneticPr fontId="2"/>
  </si>
  <si>
    <t>ret[0～9][]</t>
    <phoneticPr fontId="2"/>
  </si>
  <si>
    <t>ret[i].title</t>
    <phoneticPr fontId="2"/>
  </si>
  <si>
    <t>対策名（長い名前）</t>
    <rPh sb="0" eb="2">
      <t>タイサク</t>
    </rPh>
    <rPh sb="2" eb="3">
      <t>メイ</t>
    </rPh>
    <rPh sb="4" eb="5">
      <t>ナガ</t>
    </rPh>
    <rPh sb="6" eb="8">
      <t>ナマエ</t>
    </rPh>
    <phoneticPr fontId="2"/>
  </si>
  <si>
    <t>対策名（短い名前）</t>
    <rPh sb="0" eb="2">
      <t>タイサク</t>
    </rPh>
    <rPh sb="2" eb="3">
      <t>メイ</t>
    </rPh>
    <rPh sb="4" eb="5">
      <t>ミジカ</t>
    </rPh>
    <rPh sb="6" eb="8">
      <t>ナマエ</t>
    </rPh>
    <phoneticPr fontId="2"/>
  </si>
  <si>
    <t>分野CODE</t>
    <rPh sb="0" eb="2">
      <t>ブンヤ</t>
    </rPh>
    <phoneticPr fontId="2"/>
  </si>
  <si>
    <t>軸の数</t>
    <rPh sb="0" eb="1">
      <t>ジク</t>
    </rPh>
    <rPh sb="2" eb="3">
      <t>カズ</t>
    </rPh>
    <phoneticPr fontId="2"/>
  </si>
  <si>
    <t>3：3軸、4:4軸</t>
    <rPh sb="3" eb="4">
      <t>ジク</t>
    </rPh>
    <rPh sb="8" eb="9">
      <t>ジク</t>
    </rPh>
    <phoneticPr fontId="2"/>
  </si>
  <si>
    <t>ret[1][n]</t>
    <phoneticPr fontId="2"/>
  </si>
  <si>
    <t>軸nのX座標　</t>
    <rPh sb="0" eb="1">
      <t>ジク</t>
    </rPh>
    <rPh sb="4" eb="6">
      <t>ザヒョウ</t>
    </rPh>
    <phoneticPr fontId="2"/>
  </si>
  <si>
    <t>軸nのY座標　</t>
    <rPh sb="0" eb="1">
      <t>ジク</t>
    </rPh>
    <rPh sb="4" eb="6">
      <t>ザヒョウ</t>
    </rPh>
    <phoneticPr fontId="2"/>
  </si>
  <si>
    <t>軸nの得点（0-100)</t>
    <rPh sb="0" eb="1">
      <t>ジク</t>
    </rPh>
    <rPh sb="3" eb="5">
      <t>トクテン</t>
    </rPh>
    <phoneticPr fontId="2"/>
  </si>
  <si>
    <t>ret[2][n]</t>
  </si>
  <si>
    <t>ret[3][n]</t>
  </si>
  <si>
    <t>簡単なコメント</t>
    <rPh sb="0" eb="2">
      <t>カンタン</t>
    </rPh>
    <phoneticPr fontId="2"/>
  </si>
  <si>
    <t>ret[i].mesID</t>
    <phoneticPr fontId="2"/>
  </si>
  <si>
    <t>対策ID番号：選択する場合、選択を解除する場合、この番号を渡してください。</t>
    <rPh sb="0" eb="2">
      <t>タイサク</t>
    </rPh>
    <rPh sb="4" eb="6">
      <t>バンゴウ</t>
    </rPh>
    <rPh sb="7" eb="9">
      <t>センタク</t>
    </rPh>
    <rPh sb="11" eb="13">
      <t>バアイ</t>
    </rPh>
    <rPh sb="14" eb="16">
      <t>センタク</t>
    </rPh>
    <rPh sb="17" eb="19">
      <t>カイジョ</t>
    </rPh>
    <rPh sb="21" eb="23">
      <t>バアイ</t>
    </rPh>
    <rPh sb="26" eb="28">
      <t>バンゴウ</t>
    </rPh>
    <rPh sb="29" eb="30">
      <t>ワタ</t>
    </rPh>
    <phoneticPr fontId="2"/>
  </si>
  <si>
    <t>なし（うちわけ、標準値算出に必要、対策アンケートを入力した後も一応呼び出すほうがいい）</t>
    <rPh sb="8" eb="11">
      <t>ヒョウジュンチ</t>
    </rPh>
    <rPh sb="11" eb="13">
      <t>サンシュツ</t>
    </rPh>
    <rPh sb="14" eb="16">
      <t>ヒツヨウ</t>
    </rPh>
    <rPh sb="17" eb="19">
      <t>タイサク</t>
    </rPh>
    <rPh sb="25" eb="27">
      <t>ニュウリョク</t>
    </rPh>
    <rPh sb="29" eb="30">
      <t>アト</t>
    </rPh>
    <rPh sb="31" eb="33">
      <t>イチオウ</t>
    </rPh>
    <rPh sb="33" eb="34">
      <t>ヨ</t>
    </rPh>
    <rPh sb="35" eb="36">
      <t>ダ</t>
    </rPh>
    <phoneticPr fontId="2"/>
  </si>
  <si>
    <t>分野別の最大削減対策リストを返す（最大10個）</t>
    <rPh sb="0" eb="2">
      <t>ブンヤ</t>
    </rPh>
    <rPh sb="2" eb="3">
      <t>ベツ</t>
    </rPh>
    <rPh sb="4" eb="6">
      <t>サイダイ</t>
    </rPh>
    <rPh sb="6" eb="8">
      <t>サクゲン</t>
    </rPh>
    <rPh sb="8" eb="10">
      <t>タイサク</t>
    </rPh>
    <rPh sb="14" eb="15">
      <t>カエ</t>
    </rPh>
    <rPh sb="17" eb="19">
      <t>サイダイ</t>
    </rPh>
    <rPh sb="21" eb="22">
      <t>コ</t>
    </rPh>
    <phoneticPr fontId="2"/>
  </si>
  <si>
    <t>上記対策リストと同じ</t>
    <rPh sb="0" eb="2">
      <t>ジョウキ</t>
    </rPh>
    <rPh sb="2" eb="4">
      <t>タイサク</t>
    </rPh>
    <rPh sb="8" eb="9">
      <t>オナ</t>
    </rPh>
    <phoneticPr fontId="2"/>
  </si>
  <si>
    <t>※自動最大計算のボタンを押したとき</t>
    <rPh sb="1" eb="3">
      <t>ジドウ</t>
    </rPh>
    <rPh sb="3" eb="5">
      <t>サイダイ</t>
    </rPh>
    <rPh sb="5" eb="7">
      <t>ケイサン</t>
    </rPh>
    <rPh sb="12" eb="13">
      <t>オ</t>
    </rPh>
    <phoneticPr fontId="2"/>
  </si>
  <si>
    <t>import mProjector;</t>
    <phoneticPr fontId="2"/>
  </si>
  <si>
    <t>なし</t>
    <phoneticPr fontId="2"/>
  </si>
  <si>
    <t>55:51インチ以上</t>
    <rPh sb="8" eb="10">
      <t>イジョウ</t>
    </rPh>
    <phoneticPr fontId="2"/>
  </si>
  <si>
    <t>In903</t>
    <phoneticPr fontId="2"/>
  </si>
  <si>
    <t>個別結果</t>
    <rPh sb="0" eb="2">
      <t>コベツ</t>
    </rPh>
    <rPh sb="2" eb="4">
      <t>ケッカ</t>
    </rPh>
    <phoneticPr fontId="2"/>
  </si>
  <si>
    <t>対策の詳細文章を呼び出す</t>
    <rPh sb="0" eb="2">
      <t>タイサク</t>
    </rPh>
    <rPh sb="3" eb="5">
      <t>ショウサイ</t>
    </rPh>
    <rPh sb="5" eb="7">
      <t>ブンショウ</t>
    </rPh>
    <rPh sb="8" eb="9">
      <t>ヨ</t>
    </rPh>
    <rPh sb="10" eb="11">
      <t>ダ</t>
    </rPh>
    <phoneticPr fontId="2"/>
  </si>
  <si>
    <t>CO2の削減効果</t>
    <rPh sb="4" eb="6">
      <t>サクゲン</t>
    </rPh>
    <rPh sb="6" eb="8">
      <t>コウカ</t>
    </rPh>
    <phoneticPr fontId="2"/>
  </si>
  <si>
    <t>メニュー</t>
    <phoneticPr fontId="2"/>
  </si>
  <si>
    <t>ret[0～19][]</t>
    <phoneticPr fontId="2"/>
  </si>
  <si>
    <t>5:5ヶ月</t>
    <rPh sb="4" eb="5">
      <t>ゲツ</t>
    </rPh>
    <phoneticPr fontId="2"/>
  </si>
  <si>
    <t>5：5ヶ月</t>
    <rPh sb="4" eb="5">
      <t>ゲツ</t>
    </rPh>
    <phoneticPr fontId="2"/>
  </si>
  <si>
    <t>In990</t>
    <phoneticPr fontId="2"/>
  </si>
  <si>
    <t>温暖化防止・省エネ行動へのご協力</t>
  </si>
  <si>
    <t>便座の温度設定はどうしていますか</t>
    <rPh sb="0" eb="2">
      <t>ベンザ</t>
    </rPh>
    <rPh sb="3" eb="5">
      <t>オンド</t>
    </rPh>
    <rPh sb="5" eb="7">
      <t>セッテイ</t>
    </rPh>
    <phoneticPr fontId="2"/>
  </si>
  <si>
    <t>In703</t>
    <phoneticPr fontId="2"/>
  </si>
  <si>
    <t>エコジョーズ</t>
    <phoneticPr fontId="2"/>
  </si>
  <si>
    <t>エコフィール</t>
    <phoneticPr fontId="2"/>
  </si>
  <si>
    <t>mRFreplace</t>
    <phoneticPr fontId="2"/>
  </si>
  <si>
    <t>mRFstop</t>
    <phoneticPr fontId="2"/>
  </si>
  <si>
    <t>mRFtemplature</t>
    <phoneticPr fontId="2"/>
  </si>
  <si>
    <t>人感センサー式に付け替える</t>
    <phoneticPr fontId="2"/>
  </si>
  <si>
    <t>mLIsensor</t>
    <phoneticPr fontId="2"/>
  </si>
  <si>
    <t>mLItime</t>
    <phoneticPr fontId="2"/>
  </si>
  <si>
    <t>対策リストの中の番号（0～9）</t>
    <rPh sb="0" eb="2">
      <t>タイサク</t>
    </rPh>
    <rPh sb="6" eb="7">
      <t>ナカ</t>
    </rPh>
    <rPh sb="8" eb="10">
      <t>バンゴウ</t>
    </rPh>
    <phoneticPr fontId="2"/>
  </si>
  <si>
    <t>retNum[0]～retNum[n]</t>
    <phoneticPr fontId="2"/>
  </si>
  <si>
    <t>measuresListの返り値をret として　ret[retNum[i]]　がその対象となるオブジェクト</t>
    <rPh sb="13" eb="14">
      <t>カエ</t>
    </rPh>
    <rPh sb="15" eb="16">
      <t>アタイ</t>
    </rPh>
    <rPh sb="43" eb="45">
      <t>タイショウ</t>
    </rPh>
    <phoneticPr fontId="2"/>
  </si>
  <si>
    <t>保温</t>
    <rPh sb="0" eb="2">
      <t>ホオン</t>
    </rPh>
    <phoneticPr fontId="2"/>
  </si>
  <si>
    <t>融資を受けたが割増分はしていない</t>
    <rPh sb="0" eb="2">
      <t>ユウシ</t>
    </rPh>
    <rPh sb="3" eb="4">
      <t>ウ</t>
    </rPh>
    <rPh sb="7" eb="9">
      <t>ワリマシ</t>
    </rPh>
    <rPh sb="9" eb="10">
      <t>ブン</t>
    </rPh>
    <phoneticPr fontId="2"/>
  </si>
  <si>
    <t>融資を受けなかった</t>
    <rPh sb="0" eb="2">
      <t>ユウシ</t>
    </rPh>
    <rPh sb="3" eb="4">
      <t>ウ</t>
    </rPh>
    <phoneticPr fontId="2"/>
  </si>
  <si>
    <t>内窓をとりつける</t>
    <rPh sb="0" eb="2">
      <t>ウチマド</t>
    </rPh>
    <phoneticPr fontId="2"/>
  </si>
  <si>
    <t>寿命</t>
    <rPh sb="0" eb="2">
      <t>ジュミョウ</t>
    </rPh>
    <phoneticPr fontId="2"/>
  </si>
  <si>
    <t>LEDに付け替える</t>
    <rPh sb="4" eb="5">
      <t>ツ</t>
    </rPh>
    <rPh sb="6" eb="7">
      <t>カ</t>
    </rPh>
    <phoneticPr fontId="2"/>
  </si>
  <si>
    <t>familyZip</t>
    <phoneticPr fontId="2"/>
  </si>
  <si>
    <t>sindanDate</t>
    <phoneticPr fontId="2"/>
  </si>
  <si>
    <t>In20201</t>
    <phoneticPr fontId="2"/>
  </si>
  <si>
    <t>In20202</t>
  </si>
  <si>
    <t>In20203</t>
  </si>
  <si>
    <t>In20401</t>
    <phoneticPr fontId="2"/>
  </si>
  <si>
    <t>In20309e</t>
    <phoneticPr fontId="2"/>
  </si>
  <si>
    <t>持ち家</t>
    <rPh sb="0" eb="1">
      <t>モ</t>
    </rPh>
    <rPh sb="2" eb="3">
      <t>イエ</t>
    </rPh>
    <phoneticPr fontId="2"/>
  </si>
  <si>
    <t>In20101</t>
    <phoneticPr fontId="2"/>
  </si>
  <si>
    <t>In01303</t>
  </si>
  <si>
    <t>In01304</t>
  </si>
  <si>
    <t>冬の1ヶ月のガス代</t>
    <rPh sb="0" eb="1">
      <t>フユ</t>
    </rPh>
    <rPh sb="4" eb="5">
      <t>ゲツ</t>
    </rPh>
    <phoneticPr fontId="2"/>
  </si>
  <si>
    <t>春・秋の1ヶ月のガス代</t>
    <rPh sb="0" eb="1">
      <t>ハル</t>
    </rPh>
    <rPh sb="2" eb="3">
      <t>アキ</t>
    </rPh>
    <rPh sb="6" eb="7">
      <t>ゲツ</t>
    </rPh>
    <phoneticPr fontId="2"/>
  </si>
  <si>
    <t>夏の1ヶ月のガス代</t>
    <rPh sb="0" eb="1">
      <t>ナツ</t>
    </rPh>
    <rPh sb="4" eb="5">
      <t>ゲツ</t>
    </rPh>
    <phoneticPr fontId="2"/>
  </si>
  <si>
    <t>In01401</t>
    <phoneticPr fontId="2"/>
  </si>
  <si>
    <t>In01402</t>
  </si>
  <si>
    <t>In01403</t>
  </si>
  <si>
    <t>In01404</t>
  </si>
  <si>
    <t>年平均灯油代</t>
    <rPh sb="0" eb="3">
      <t>ネンヘイキン</t>
    </rPh>
    <rPh sb="5" eb="6">
      <t>ダイ</t>
    </rPh>
    <phoneticPr fontId="2"/>
  </si>
  <si>
    <t>&lt;option value="階段"&gt;階段&lt;/option&gt;</t>
  </si>
  <si>
    <t>&lt;option value="玄関"&gt;玄関&lt;/option&gt;</t>
  </si>
  <si>
    <t>冷暖房</t>
    <rPh sb="0" eb="3">
      <t>レイダンボウ</t>
    </rPh>
    <phoneticPr fontId="2"/>
  </si>
  <si>
    <t>電球</t>
    <rPh sb="0" eb="2">
      <t>デンキュウ</t>
    </rPh>
    <phoneticPr fontId="2"/>
  </si>
  <si>
    <t>&lt;option value="門灯"&gt;門灯&lt;/option&gt;</t>
  </si>
  <si>
    <t>夜間</t>
    <rPh sb="0" eb="2">
      <t>ヤカン</t>
    </rPh>
    <phoneticPr fontId="2"/>
  </si>
  <si>
    <t>居間</t>
    <rPh sb="0" eb="2">
      <t>イマ</t>
    </rPh>
    <phoneticPr fontId="2"/>
  </si>
  <si>
    <t>台所</t>
    <rPh sb="0" eb="2">
      <t>ダイドコロ</t>
    </rPh>
    <phoneticPr fontId="2"/>
  </si>
  <si>
    <t>リビングダイニング</t>
    <phoneticPr fontId="2"/>
  </si>
  <si>
    <t>居間2</t>
    <rPh sb="0" eb="2">
      <t>イマ</t>
    </rPh>
    <phoneticPr fontId="2"/>
  </si>
  <si>
    <t>洋間</t>
    <rPh sb="0" eb="2">
      <t>ヨウマ</t>
    </rPh>
    <phoneticPr fontId="2"/>
  </si>
  <si>
    <t>和室</t>
    <rPh sb="0" eb="2">
      <t>ワシツ</t>
    </rPh>
    <phoneticPr fontId="2"/>
  </si>
  <si>
    <t>子ども部屋</t>
    <rPh sb="0" eb="1">
      <t>コ</t>
    </rPh>
    <rPh sb="3" eb="5">
      <t>ベヤ</t>
    </rPh>
    <phoneticPr fontId="2"/>
  </si>
  <si>
    <t>書斎</t>
    <rPh sb="0" eb="2">
      <t>ショサイ</t>
    </rPh>
    <phoneticPr fontId="2"/>
  </si>
  <si>
    <t>2階部屋</t>
    <rPh sb="1" eb="2">
      <t>カイ</t>
    </rPh>
    <rPh sb="2" eb="4">
      <t>ヘヤ</t>
    </rPh>
    <phoneticPr fontId="2"/>
  </si>
  <si>
    <t>トイレ</t>
    <phoneticPr fontId="2"/>
  </si>
  <si>
    <t>廊下</t>
    <rPh sb="0" eb="2">
      <t>ロウカ</t>
    </rPh>
    <phoneticPr fontId="2"/>
  </si>
  <si>
    <t>階段</t>
    <rPh sb="0" eb="2">
      <t>カイダン</t>
    </rPh>
    <phoneticPr fontId="2"/>
  </si>
  <si>
    <t>玄関</t>
    <rPh sb="0" eb="2">
      <t>ゲンカン</t>
    </rPh>
    <phoneticPr fontId="2"/>
  </si>
  <si>
    <t>門灯</t>
    <rPh sb="0" eb="2">
      <t>モントウ</t>
    </rPh>
    <phoneticPr fontId="2"/>
  </si>
  <si>
    <t>電球</t>
    <rPh sb="0" eb="2">
      <t>デンキュウ</t>
    </rPh>
    <phoneticPr fontId="2"/>
  </si>
  <si>
    <t>夜間</t>
    <rPh sb="0" eb="2">
      <t>ヤカン</t>
    </rPh>
    <phoneticPr fontId="2"/>
  </si>
  <si>
    <t>蛍光灯</t>
    <rPh sb="0" eb="3">
      <t>ケイコウトウ</t>
    </rPh>
    <phoneticPr fontId="2"/>
  </si>
  <si>
    <t>In001</t>
  </si>
  <si>
    <t>familyName</t>
    <phoneticPr fontId="2"/>
  </si>
  <si>
    <t>In706</t>
    <phoneticPr fontId="2"/>
  </si>
  <si>
    <t>電気器具の待機電力を減らすためコンセントから抜いていますか</t>
    <rPh sb="0" eb="2">
      <t>デンキ</t>
    </rPh>
    <rPh sb="2" eb="4">
      <t>キグ</t>
    </rPh>
    <rPh sb="5" eb="7">
      <t>タイキ</t>
    </rPh>
    <rPh sb="7" eb="9">
      <t>デンリョク</t>
    </rPh>
    <rPh sb="10" eb="11">
      <t>ヘ</t>
    </rPh>
    <rPh sb="22" eb="23">
      <t>ヌ</t>
    </rPh>
    <phoneticPr fontId="2"/>
  </si>
  <si>
    <t>少し陰る</t>
    <rPh sb="0" eb="1">
      <t>スコ</t>
    </rPh>
    <rPh sb="2" eb="3">
      <t>カゲ</t>
    </rPh>
    <phoneticPr fontId="2"/>
  </si>
  <si>
    <t>Ｉｎ802</t>
    <phoneticPr fontId="2"/>
  </si>
  <si>
    <t>急加速や急発進をしないようにしていますか</t>
    <phoneticPr fontId="2"/>
  </si>
  <si>
    <t>冬の暖房時間</t>
    <rPh sb="0" eb="1">
      <t>フユ</t>
    </rPh>
    <rPh sb="2" eb="4">
      <t>ダンボウ</t>
    </rPh>
    <rPh sb="4" eb="6">
      <t>ジカン</t>
    </rPh>
    <phoneticPr fontId="2"/>
  </si>
  <si>
    <t>In20601</t>
    <phoneticPr fontId="2"/>
  </si>
  <si>
    <t>In20602</t>
  </si>
  <si>
    <t>In20603</t>
  </si>
  <si>
    <t>夏の冷房月</t>
    <rPh sb="0" eb="1">
      <t>ナツ</t>
    </rPh>
    <rPh sb="2" eb="4">
      <t>レイボウ</t>
    </rPh>
    <rPh sb="4" eb="5">
      <t>ツキ</t>
    </rPh>
    <phoneticPr fontId="2"/>
  </si>
  <si>
    <t>Input["In001"] = コンポーネント値</t>
    <rPh sb="24" eb="25">
      <t>アタイ</t>
    </rPh>
    <phoneticPr fontId="2"/>
  </si>
  <si>
    <t>data.inp.save();</t>
    <phoneticPr fontId="2"/>
  </si>
  <si>
    <t>新規入力</t>
    <rPh sb="0" eb="2">
      <t>シンキ</t>
    </rPh>
    <rPh sb="2" eb="4">
      <t>ニュウリョク</t>
    </rPh>
    <phoneticPr fontId="2"/>
  </si>
  <si>
    <t>新規入力ボタン</t>
    <rPh sb="0" eb="2">
      <t>シンキ</t>
    </rPh>
    <rPh sb="2" eb="4">
      <t>ニュウリョク</t>
    </rPh>
    <phoneticPr fontId="2"/>
  </si>
  <si>
    <t>数値関連の入力</t>
    <rPh sb="0" eb="2">
      <t>スウチ</t>
    </rPh>
    <rPh sb="2" eb="4">
      <t>カンレン</t>
    </rPh>
    <rPh sb="5" eb="7">
      <t>ニュウリョク</t>
    </rPh>
    <phoneticPr fontId="2"/>
  </si>
  <si>
    <t>setValueToInput( textarea, strname:String, orgvalue)</t>
    <phoneticPr fontId="2"/>
  </si>
  <si>
    <t>textarea:　コンポーネント本体</t>
    <rPh sb="17" eb="19">
      <t>ホンタイ</t>
    </rPh>
    <phoneticPr fontId="2"/>
  </si>
  <si>
    <t>strname: 変数名</t>
    <rPh sb="9" eb="12">
      <t>ヘンスウメイ</t>
    </rPh>
    <phoneticPr fontId="2"/>
  </si>
  <si>
    <t>orgvalue ：　初期値（0、-1)</t>
    <rPh sb="11" eb="14">
      <t>ショキチ</t>
    </rPh>
    <phoneticPr fontId="2"/>
  </si>
  <si>
    <t>data.inp.homeInfoSet(mc)</t>
    <phoneticPr fontId="2"/>
  </si>
  <si>
    <t>「clear」ボタン</t>
    <phoneticPr fontId="2"/>
  </si>
  <si>
    <t>「全て選択」ボタン</t>
    <rPh sb="1" eb="2">
      <t>スベ</t>
    </rPh>
    <rPh sb="3" eb="5">
      <t>センタク</t>
    </rPh>
    <phoneticPr fontId="2"/>
  </si>
  <si>
    <t>「全て選択」ボタン</t>
    <rPh sb="1" eb="2">
      <t>ゼン</t>
    </rPh>
    <rPh sb="3" eb="5">
      <t>センタク</t>
    </rPh>
    <phoneticPr fontId="2"/>
  </si>
  <si>
    <t>太陽熱温水器</t>
    <rPh sb="0" eb="3">
      <t>タイヨウネツ</t>
    </rPh>
    <rPh sb="3" eb="6">
      <t>オンスイキ</t>
    </rPh>
    <phoneticPr fontId="2"/>
  </si>
  <si>
    <t>節水シャワーヘッドを取り付けて利用する</t>
    <rPh sb="0" eb="2">
      <t>セッスイ</t>
    </rPh>
    <rPh sb="10" eb="11">
      <t>ト</t>
    </rPh>
    <rPh sb="12" eb="13">
      <t>ツ</t>
    </rPh>
    <rPh sb="15" eb="17">
      <t>リヨウ</t>
    </rPh>
    <phoneticPr fontId="2"/>
  </si>
  <si>
    <t>風呂の保温をしない</t>
  </si>
  <si>
    <t>冷房で、すだれ等を使い日射をカットする</t>
    <rPh sb="0" eb="2">
      <t>レイボウ</t>
    </rPh>
    <rPh sb="7" eb="8">
      <t>ナド</t>
    </rPh>
    <rPh sb="9" eb="10">
      <t>ツカ</t>
    </rPh>
    <rPh sb="11" eb="13">
      <t>ニッシャ</t>
    </rPh>
    <phoneticPr fontId="2"/>
  </si>
  <si>
    <t>冷房設定温度</t>
    <rPh sb="0" eb="2">
      <t>レイボウ</t>
    </rPh>
    <rPh sb="2" eb="4">
      <t>セッテイ</t>
    </rPh>
    <rPh sb="4" eb="6">
      <t>オンド</t>
    </rPh>
    <phoneticPr fontId="2"/>
  </si>
  <si>
    <t>暖房設定温度</t>
    <rPh sb="2" eb="4">
      <t>セッテイ</t>
    </rPh>
    <phoneticPr fontId="2"/>
  </si>
  <si>
    <t>窓断熱シート</t>
    <rPh sb="0" eb="1">
      <t>マド</t>
    </rPh>
    <rPh sb="1" eb="3">
      <t>ダンネツ</t>
    </rPh>
    <phoneticPr fontId="2"/>
  </si>
  <si>
    <t>内窓</t>
    <rPh sb="0" eb="2">
      <t>ウチマド</t>
    </rPh>
    <phoneticPr fontId="2"/>
  </si>
  <si>
    <t>全居室を内窓に</t>
    <rPh sb="4" eb="6">
      <t>ウチマド</t>
    </rPh>
    <phoneticPr fontId="2"/>
  </si>
  <si>
    <t>暖房範囲</t>
    <rPh sb="0" eb="2">
      <t>ダンボウ</t>
    </rPh>
    <rPh sb="2" eb="4">
      <t>ハンイ</t>
    </rPh>
    <phoneticPr fontId="2"/>
  </si>
  <si>
    <t>省エネ冷蔵庫</t>
    <rPh sb="0" eb="1">
      <t>ショウ</t>
    </rPh>
    <rPh sb="3" eb="6">
      <t>レイゾウコ</t>
    </rPh>
    <phoneticPr fontId="2"/>
  </si>
  <si>
    <t>冷蔵庫を省エネ型に買い替える</t>
    <rPh sb="0" eb="3">
      <t>レイゾウコ</t>
    </rPh>
    <rPh sb="4" eb="5">
      <t>ショウ</t>
    </rPh>
    <rPh sb="7" eb="8">
      <t>ガタ</t>
    </rPh>
    <rPh sb="9" eb="10">
      <t>カ</t>
    </rPh>
    <rPh sb="11" eb="12">
      <t>カ</t>
    </rPh>
    <phoneticPr fontId="2"/>
  </si>
  <si>
    <t>電球型蛍光灯</t>
  </si>
  <si>
    <t>普及型</t>
    <rPh sb="0" eb="3">
      <t>フキュウガタ</t>
    </rPh>
    <phoneticPr fontId="2"/>
  </si>
  <si>
    <t>電球</t>
    <rPh sb="0" eb="2">
      <t>デンキュウ</t>
    </rPh>
    <phoneticPr fontId="2"/>
  </si>
  <si>
    <t>電気温水器</t>
    <rPh sb="0" eb="2">
      <t>デンキ</t>
    </rPh>
    <rPh sb="2" eb="5">
      <t>オンスイキ</t>
    </rPh>
    <phoneticPr fontId="2"/>
  </si>
  <si>
    <t>既存型</t>
    <rPh sb="0" eb="2">
      <t>キソン</t>
    </rPh>
    <rPh sb="2" eb="3">
      <t>ガタ</t>
    </rPh>
    <phoneticPr fontId="2"/>
  </si>
  <si>
    <t>省エネテレビ購入</t>
  </si>
  <si>
    <t>In917</t>
    <phoneticPr fontId="2"/>
  </si>
  <si>
    <t>-1:わからない</t>
    <phoneticPr fontId="2"/>
  </si>
  <si>
    <t>-1-165</t>
    <phoneticPr fontId="2"/>
  </si>
  <si>
    <t>Rep_person4</t>
  </si>
  <si>
    <t>Rep_person5</t>
  </si>
  <si>
    <t>Rep_person6</t>
  </si>
  <si>
    <t>説明を受けた人　ご主人</t>
    <rPh sb="0" eb="2">
      <t>セツメイ</t>
    </rPh>
    <rPh sb="3" eb="4">
      <t>ウ</t>
    </rPh>
    <rPh sb="6" eb="7">
      <t>ヒト</t>
    </rPh>
    <rPh sb="9" eb="11">
      <t>シュジン</t>
    </rPh>
    <phoneticPr fontId="2"/>
  </si>
  <si>
    <t>奥様</t>
    <rPh sb="0" eb="2">
      <t>オクサマ</t>
    </rPh>
    <phoneticPr fontId="2"/>
  </si>
  <si>
    <t>お子さま</t>
    <rPh sb="1" eb="2">
      <t>コ</t>
    </rPh>
    <phoneticPr fontId="2"/>
  </si>
  <si>
    <t>おじいさま</t>
    <phoneticPr fontId="2"/>
  </si>
  <si>
    <t>おばあさま</t>
    <phoneticPr fontId="2"/>
  </si>
  <si>
    <t>ご友人その他</t>
    <rPh sb="1" eb="3">
      <t>ユウジン</t>
    </rPh>
    <rPh sb="5" eb="6">
      <t>タ</t>
    </rPh>
    <phoneticPr fontId="2"/>
  </si>
  <si>
    <t>チェックボックス</t>
    <phoneticPr fontId="2"/>
  </si>
  <si>
    <t>その他を具体的に</t>
    <rPh sb="2" eb="3">
      <t>タ</t>
    </rPh>
    <rPh sb="4" eb="7">
      <t>グタイテキ</t>
    </rPh>
    <phoneticPr fontId="2"/>
  </si>
  <si>
    <t>Rep_adviceOther</t>
  </si>
  <si>
    <t>診断項目以外で提案した内容</t>
    <rPh sb="0" eb="2">
      <t>シンダン</t>
    </rPh>
    <rPh sb="2" eb="4">
      <t>コウモク</t>
    </rPh>
    <rPh sb="4" eb="6">
      <t>イガイ</t>
    </rPh>
    <rPh sb="7" eb="9">
      <t>テイアン</t>
    </rPh>
    <rPh sb="11" eb="13">
      <t>ナイヨウ</t>
    </rPh>
    <phoneticPr fontId="2"/>
  </si>
  <si>
    <t>部屋暖房を使わない（こたつやホットカーペットのみ）</t>
    <rPh sb="0" eb="2">
      <t>ヘヤ</t>
    </rPh>
    <rPh sb="2" eb="4">
      <t>ダンボウ</t>
    </rPh>
    <rPh sb="5" eb="6">
      <t>ツカ</t>
    </rPh>
    <phoneticPr fontId="2"/>
  </si>
  <si>
    <t>ポットやジャーの保温をしていますか</t>
    <rPh sb="8" eb="10">
      <t>ホオン</t>
    </rPh>
    <phoneticPr fontId="2"/>
  </si>
  <si>
    <t>居間で蛍光灯でなく白熱電球を使っていますか</t>
    <rPh sb="0" eb="2">
      <t>イマ</t>
    </rPh>
    <rPh sb="3" eb="6">
      <t>ケイコウトウ</t>
    </rPh>
    <rPh sb="9" eb="11">
      <t>ハクネツ</t>
    </rPh>
    <rPh sb="11" eb="13">
      <t>デンキュウ</t>
    </rPh>
    <rPh sb="14" eb="15">
      <t>ツカ</t>
    </rPh>
    <phoneticPr fontId="2"/>
  </si>
  <si>
    <t>In513</t>
    <phoneticPr fontId="2"/>
  </si>
  <si>
    <t>In514</t>
    <phoneticPr fontId="2"/>
  </si>
  <si>
    <t>In20409</t>
    <phoneticPr fontId="2"/>
  </si>
  <si>
    <t>In31009</t>
    <phoneticPr fontId="2"/>
  </si>
  <si>
    <t>リットル</t>
    <phoneticPr fontId="2"/>
  </si>
  <si>
    <t>In20701</t>
    <phoneticPr fontId="2"/>
  </si>
  <si>
    <t>夏の冷房時間</t>
    <rPh sb="0" eb="1">
      <t>ナツ</t>
    </rPh>
    <rPh sb="2" eb="4">
      <t>レイボウ</t>
    </rPh>
    <rPh sb="4" eb="6">
      <t>ジカン</t>
    </rPh>
    <phoneticPr fontId="2"/>
  </si>
  <si>
    <t>In20702</t>
  </si>
  <si>
    <t>In20703</t>
  </si>
  <si>
    <t>In20901</t>
  </si>
  <si>
    <t>In20902</t>
  </si>
  <si>
    <t>In20903</t>
  </si>
  <si>
    <t>In21001</t>
    <phoneticPr fontId="2"/>
  </si>
  <si>
    <t>冷房COP</t>
    <rPh sb="0" eb="2">
      <t>レイボウ</t>
    </rPh>
    <phoneticPr fontId="2"/>
  </si>
  <si>
    <t>In21002</t>
  </si>
  <si>
    <t>In21003</t>
  </si>
  <si>
    <t>In21101</t>
  </si>
  <si>
    <t>暖房COP</t>
    <rPh sb="0" eb="2">
      <t>ダンボウ</t>
    </rPh>
    <phoneticPr fontId="2"/>
  </si>
  <si>
    <t>In21102</t>
  </si>
  <si>
    <t>In21103</t>
  </si>
  <si>
    <t>暖房温度</t>
    <rPh sb="0" eb="2">
      <t>ダンボウ</t>
    </rPh>
    <rPh sb="2" eb="4">
      <t>オンド</t>
    </rPh>
    <phoneticPr fontId="2"/>
  </si>
  <si>
    <t>冷房温度</t>
    <rPh sb="0" eb="2">
      <t>レイボウ</t>
    </rPh>
    <rPh sb="2" eb="4">
      <t>オンド</t>
    </rPh>
    <phoneticPr fontId="2"/>
  </si>
  <si>
    <t>In30201</t>
    <phoneticPr fontId="2"/>
  </si>
  <si>
    <t>In30202</t>
  </si>
  <si>
    <t>In30301</t>
  </si>
  <si>
    <t>In30302</t>
  </si>
  <si>
    <t>家の造り</t>
    <rPh sb="0" eb="1">
      <t>イエ</t>
    </rPh>
    <rPh sb="2" eb="3">
      <t>ツク</t>
    </rPh>
    <phoneticPr fontId="2"/>
  </si>
  <si>
    <t>text（右詰）</t>
    <rPh sb="5" eb="7">
      <t>ミギヅメ</t>
    </rPh>
    <phoneticPr fontId="2"/>
  </si>
  <si>
    <t>text</t>
    <phoneticPr fontId="2"/>
  </si>
  <si>
    <t>持ち家ですか</t>
    <rPh sb="0" eb="1">
      <t>モ</t>
    </rPh>
    <rPh sb="2" eb="3">
      <t>イエ</t>
    </rPh>
    <phoneticPr fontId="2"/>
  </si>
  <si>
    <t>よい</t>
    <phoneticPr fontId="2"/>
  </si>
  <si>
    <t>悪い</t>
    <rPh sb="0" eb="1">
      <t>ワル</t>
    </rPh>
    <phoneticPr fontId="2"/>
  </si>
  <si>
    <t>In904</t>
    <phoneticPr fontId="2"/>
  </si>
  <si>
    <t>In902</t>
    <phoneticPr fontId="2"/>
  </si>
  <si>
    <t>屋根の日当たりがよい</t>
    <rPh sb="0" eb="2">
      <t>ヤネ</t>
    </rPh>
    <rPh sb="3" eb="5">
      <t>ヒア</t>
    </rPh>
    <phoneticPr fontId="2"/>
  </si>
  <si>
    <t>15：5坪（15m2)</t>
    <rPh sb="4" eb="5">
      <t>ツボ</t>
    </rPh>
    <phoneticPr fontId="2"/>
  </si>
  <si>
    <t>30：10坪（30m2)</t>
    <rPh sb="5" eb="6">
      <t>ツボ</t>
    </rPh>
    <phoneticPr fontId="2"/>
  </si>
  <si>
    <t>昭和52（1977）年以前</t>
    <rPh sb="0" eb="2">
      <t>ショウワ</t>
    </rPh>
    <rPh sb="10" eb="11">
      <t>ネン</t>
    </rPh>
    <rPh sb="11" eb="13">
      <t>イゼン</t>
    </rPh>
    <phoneticPr fontId="2"/>
  </si>
  <si>
    <t>公庫の割増融資を受けましたか</t>
    <rPh sb="0" eb="2">
      <t>コウコ</t>
    </rPh>
    <rPh sb="3" eb="5">
      <t>ワリマシ</t>
    </rPh>
    <rPh sb="5" eb="7">
      <t>ユウシ</t>
    </rPh>
    <rPh sb="8" eb="9">
      <t>ウ</t>
    </rPh>
    <phoneticPr fontId="2"/>
  </si>
  <si>
    <t>In10201</t>
    <phoneticPr fontId="2"/>
  </si>
  <si>
    <t>家族全員でシャワーを使う時間（夏）</t>
    <rPh sb="0" eb="2">
      <t>カゾク</t>
    </rPh>
    <rPh sb="2" eb="4">
      <t>ゼンイン</t>
    </rPh>
    <rPh sb="10" eb="11">
      <t>ツカ</t>
    </rPh>
    <rPh sb="12" eb="14">
      <t>ジカン</t>
    </rPh>
    <rPh sb="15" eb="16">
      <t>ナツ</t>
    </rPh>
    <phoneticPr fontId="2"/>
  </si>
  <si>
    <t>家族全員でシャワーを使う時間（夏以外）</t>
    <rPh sb="0" eb="2">
      <t>カゾク</t>
    </rPh>
    <rPh sb="2" eb="4">
      <t>ゼンイン</t>
    </rPh>
    <rPh sb="10" eb="11">
      <t>ツカ</t>
    </rPh>
    <rPh sb="12" eb="14">
      <t>ジカン</t>
    </rPh>
    <rPh sb="15" eb="16">
      <t>ナツ</t>
    </rPh>
    <rPh sb="16" eb="18">
      <t>イガイ</t>
    </rPh>
    <phoneticPr fontId="2"/>
  </si>
  <si>
    <t>In10202</t>
  </si>
  <si>
    <t>分</t>
    <rPh sb="0" eb="1">
      <t>フン</t>
    </rPh>
    <phoneticPr fontId="2"/>
  </si>
  <si>
    <t>In20309a</t>
    <phoneticPr fontId="2"/>
  </si>
  <si>
    <t>In20309b</t>
    <phoneticPr fontId="2"/>
  </si>
  <si>
    <t>In20309c</t>
    <phoneticPr fontId="2"/>
  </si>
  <si>
    <t>電気ポットで保温をしない</t>
    <phoneticPr fontId="2"/>
  </si>
  <si>
    <t>mPTstopPot</t>
    <phoneticPr fontId="2"/>
  </si>
  <si>
    <t>ポット保温しない</t>
    <phoneticPr fontId="2"/>
  </si>
  <si>
    <t>外出時や夜間に電気ポットの保温を止める</t>
    <phoneticPr fontId="2"/>
  </si>
  <si>
    <t>mPTstopPotNight</t>
    <phoneticPr fontId="2"/>
  </si>
  <si>
    <t>夜間保温停止</t>
    <phoneticPr fontId="2"/>
  </si>
  <si>
    <t>ジャー保温</t>
    <phoneticPr fontId="2"/>
  </si>
  <si>
    <t>省エネタイプの電気ポットに買い替える</t>
    <rPh sb="0" eb="1">
      <t>ショウ</t>
    </rPh>
    <rPh sb="7" eb="9">
      <t>デンキ</t>
    </rPh>
    <rPh sb="13" eb="14">
      <t>カ</t>
    </rPh>
    <rPh sb="15" eb="16">
      <t>カ</t>
    </rPh>
    <phoneticPr fontId="2"/>
  </si>
  <si>
    <t>mPTreplacePot</t>
    <phoneticPr fontId="2"/>
  </si>
  <si>
    <t>省エネ電気ポット</t>
  </si>
  <si>
    <t>瞬間式の温水洗浄便座に買い替える</t>
    <rPh sb="0" eb="2">
      <t>シュンカン</t>
    </rPh>
    <rPh sb="2" eb="3">
      <t>シキ</t>
    </rPh>
    <rPh sb="4" eb="6">
      <t>オンスイ</t>
    </rPh>
    <rPh sb="6" eb="8">
      <t>センジョウ</t>
    </rPh>
    <rPh sb="8" eb="10">
      <t>ベンザ</t>
    </rPh>
    <rPh sb="11" eb="12">
      <t>カ</t>
    </rPh>
    <rPh sb="13" eb="14">
      <t>カ</t>
    </rPh>
    <phoneticPr fontId="2"/>
  </si>
  <si>
    <t>瞬間式便座</t>
    <phoneticPr fontId="2"/>
  </si>
  <si>
    <t>保温便座の温度設定を下げる</t>
    <phoneticPr fontId="2"/>
  </si>
  <si>
    <t>便座温度調節</t>
    <phoneticPr fontId="2"/>
  </si>
  <si>
    <t>保温洗浄便座のふたをしめる</t>
    <rPh sb="0" eb="2">
      <t>ホオン</t>
    </rPh>
    <rPh sb="2" eb="4">
      <t>センジョウ</t>
    </rPh>
    <rPh sb="4" eb="6">
      <t>ベンザ</t>
    </rPh>
    <phoneticPr fontId="2"/>
  </si>
  <si>
    <t>便座のふたを閉める</t>
    <phoneticPr fontId="2"/>
  </si>
  <si>
    <t>コンセントからプラグを抜き、待機電力を減らす</t>
    <rPh sb="11" eb="12">
      <t>ヌ</t>
    </rPh>
    <rPh sb="14" eb="16">
      <t>タイキ</t>
    </rPh>
    <rPh sb="16" eb="18">
      <t>デンリョク</t>
    </rPh>
    <rPh sb="19" eb="20">
      <t>ヘ</t>
    </rPh>
    <phoneticPr fontId="2"/>
  </si>
  <si>
    <t>待機電力</t>
    <phoneticPr fontId="2"/>
  </si>
  <si>
    <t>mCRreplace</t>
    <phoneticPr fontId="2"/>
  </si>
  <si>
    <t>車買い替え</t>
    <phoneticPr fontId="2"/>
  </si>
  <si>
    <t>エコドライブ</t>
  </si>
  <si>
    <t>アイドリングストップなどエコドライブに心がける</t>
    <phoneticPr fontId="2"/>
  </si>
  <si>
    <t>var data;</t>
    <phoneticPr fontId="2"/>
  </si>
  <si>
    <t>import Sindan;</t>
    <phoneticPr fontId="2"/>
  </si>
  <si>
    <t>入力値のファイル保存</t>
    <rPh sb="0" eb="2">
      <t>ニュウリョク</t>
    </rPh>
    <rPh sb="2" eb="3">
      <t>アタイ</t>
    </rPh>
    <rPh sb="8" eb="10">
      <t>ホゾン</t>
    </rPh>
    <phoneticPr fontId="2"/>
  </si>
  <si>
    <t>設置場所</t>
    <rPh sb="0" eb="2">
      <t>セッチ</t>
    </rPh>
    <rPh sb="2" eb="4">
      <t>バショ</t>
    </rPh>
    <phoneticPr fontId="2"/>
  </si>
  <si>
    <t>ret[9]</t>
    <phoneticPr fontId="2"/>
  </si>
  <si>
    <t>自分の削減率（％）　Number</t>
    <rPh sb="0" eb="2">
      <t>ジブン</t>
    </rPh>
    <rPh sb="3" eb="6">
      <t>サクゲンリツ</t>
    </rPh>
    <phoneticPr fontId="2"/>
  </si>
  <si>
    <t>電気代（円/月）String</t>
    <rPh sb="0" eb="2">
      <t>デンキ</t>
    </rPh>
    <rPh sb="2" eb="3">
      <t>ダイ</t>
    </rPh>
    <rPh sb="4" eb="5">
      <t>エン</t>
    </rPh>
    <rPh sb="6" eb="7">
      <t>ツキ</t>
    </rPh>
    <phoneticPr fontId="2"/>
  </si>
  <si>
    <t>ガス代　String</t>
    <rPh sb="2" eb="3">
      <t>ダイ</t>
    </rPh>
    <phoneticPr fontId="2"/>
  </si>
  <si>
    <t>灯油代 String</t>
    <rPh sb="0" eb="2">
      <t>トウユ</t>
    </rPh>
    <rPh sb="2" eb="3">
      <t>ダイ</t>
    </rPh>
    <phoneticPr fontId="2"/>
  </si>
  <si>
    <t>ガソリン代 String</t>
    <rPh sb="4" eb="5">
      <t>ダイ</t>
    </rPh>
    <phoneticPr fontId="2"/>
  </si>
  <si>
    <t>CO2量（kg/年） String</t>
    <rPh sb="3" eb="4">
      <t>リョウ</t>
    </rPh>
    <rPh sb="8" eb="9">
      <t>ネン</t>
    </rPh>
    <phoneticPr fontId="2"/>
  </si>
  <si>
    <t>光熱費合計(文字） String</t>
    <rPh sb="6" eb="8">
      <t>モジ</t>
    </rPh>
    <phoneticPr fontId="2"/>
  </si>
  <si>
    <t>0自分</t>
    <rPh sb="1" eb="3">
      <t>ジブン</t>
    </rPh>
    <phoneticPr fontId="2"/>
  </si>
  <si>
    <t>電気代</t>
    <rPh sb="0" eb="3">
      <t>デンキダイ</t>
    </rPh>
    <phoneticPr fontId="2"/>
  </si>
  <si>
    <t>自分のCO2</t>
    <rPh sb="0" eb="2">
      <t>ジブン</t>
    </rPh>
    <phoneticPr fontId="2"/>
  </si>
  <si>
    <t>目標での削減金額目安（文字）</t>
    <rPh sb="0" eb="2">
      <t>モクヒョウ</t>
    </rPh>
    <rPh sb="4" eb="6">
      <t>サクゲン</t>
    </rPh>
    <rPh sb="6" eb="8">
      <t>キンガク</t>
    </rPh>
    <rPh sb="8" eb="10">
      <t>メヤス</t>
    </rPh>
    <rPh sb="11" eb="13">
      <t>モジ</t>
    </rPh>
    <phoneticPr fontId="2"/>
  </si>
  <si>
    <t>ret[0][n]</t>
    <phoneticPr fontId="2"/>
  </si>
  <si>
    <t>ret[1][n]</t>
    <phoneticPr fontId="2"/>
  </si>
  <si>
    <t>ret[2][n]</t>
    <phoneticPr fontId="2"/>
  </si>
  <si>
    <t>ret[3][n]</t>
    <phoneticPr fontId="2"/>
  </si>
  <si>
    <t>ret[4][n]</t>
    <phoneticPr fontId="2"/>
  </si>
  <si>
    <t>CO2量（kg/年） Number</t>
    <rPh sb="3" eb="4">
      <t>リョウ</t>
    </rPh>
    <rPh sb="8" eb="9">
      <t>ネン</t>
    </rPh>
    <phoneticPr fontId="2"/>
  </si>
  <si>
    <t>エネファーム</t>
    <phoneticPr fontId="2"/>
  </si>
  <si>
    <t>エコジョーズ</t>
    <phoneticPr fontId="2"/>
  </si>
  <si>
    <t>節水シャワーヘッド</t>
    <phoneticPr fontId="2"/>
  </si>
  <si>
    <t>シャワー1人1分短縮</t>
    <phoneticPr fontId="2"/>
  </si>
  <si>
    <t>In01502</t>
  </si>
  <si>
    <t>In01503</t>
  </si>
  <si>
    <t>In01504</t>
  </si>
  <si>
    <t>冬の1ヶ月のガソリン代</t>
    <rPh sb="0" eb="1">
      <t>フユ</t>
    </rPh>
    <rPh sb="4" eb="5">
      <t>ゲツ</t>
    </rPh>
    <phoneticPr fontId="2"/>
  </si>
  <si>
    <t>春・秋の1ヶ月のガソリン代</t>
    <rPh sb="0" eb="1">
      <t>ハル</t>
    </rPh>
    <rPh sb="2" eb="3">
      <t>アキ</t>
    </rPh>
    <rPh sb="6" eb="7">
      <t>ゲツ</t>
    </rPh>
    <phoneticPr fontId="2"/>
  </si>
  <si>
    <t>夏の1ヶ月のガソリン代</t>
    <rPh sb="0" eb="1">
      <t>ナツ</t>
    </rPh>
    <rPh sb="4" eb="5">
      <t>ゲツ</t>
    </rPh>
    <phoneticPr fontId="2"/>
  </si>
  <si>
    <t>人</t>
    <rPh sb="0" eb="1">
      <t>ニン</t>
    </rPh>
    <phoneticPr fontId="2"/>
  </si>
  <si>
    <t>使っていない</t>
    <rPh sb="0" eb="1">
      <t>ツカ</t>
    </rPh>
    <phoneticPr fontId="2"/>
  </si>
  <si>
    <t>True/False</t>
    <phoneticPr fontId="2"/>
  </si>
  <si>
    <t>浴槽にためる日数（夏）</t>
    <rPh sb="6" eb="8">
      <t>ニッスウ</t>
    </rPh>
    <rPh sb="9" eb="10">
      <t>ナツ</t>
    </rPh>
    <phoneticPr fontId="2"/>
  </si>
  <si>
    <t>全ての部屋に内窓をとりつける</t>
    <rPh sb="0" eb="1">
      <t>スベ</t>
    </rPh>
    <rPh sb="3" eb="5">
      <t>ヘヤ</t>
    </rPh>
    <rPh sb="6" eb="8">
      <t>ウチマド</t>
    </rPh>
    <phoneticPr fontId="2"/>
  </si>
  <si>
    <t>暖房時に部屋のドアやふすまを閉め、暖房範囲を小さくする</t>
    <rPh sb="0" eb="3">
      <t>ダンボウジ</t>
    </rPh>
    <rPh sb="4" eb="6">
      <t>ヘヤ</t>
    </rPh>
    <rPh sb="14" eb="15">
      <t>シ</t>
    </rPh>
    <rPh sb="17" eb="19">
      <t>ダンボウ</t>
    </rPh>
    <rPh sb="19" eb="21">
      <t>ハンイ</t>
    </rPh>
    <rPh sb="22" eb="23">
      <t>チイ</t>
    </rPh>
    <phoneticPr fontId="2"/>
  </si>
  <si>
    <t>5：使わない</t>
    <rPh sb="2" eb="3">
      <t>ツカ</t>
    </rPh>
    <phoneticPr fontId="2"/>
  </si>
  <si>
    <t>6：持っていない</t>
    <rPh sb="2" eb="3">
      <t>モ</t>
    </rPh>
    <phoneticPr fontId="2"/>
  </si>
  <si>
    <t>In403</t>
    <phoneticPr fontId="2"/>
  </si>
  <si>
    <t>In404</t>
    <phoneticPr fontId="2"/>
  </si>
  <si>
    <t>梅雨に除湿器を使って乾燥することがありますか</t>
    <rPh sb="0" eb="2">
      <t>ツユ</t>
    </rPh>
    <rPh sb="3" eb="6">
      <t>ジョシツキ</t>
    </rPh>
    <rPh sb="7" eb="8">
      <t>ツカ</t>
    </rPh>
    <rPh sb="10" eb="12">
      <t>カンソウ</t>
    </rPh>
    <phoneticPr fontId="2"/>
  </si>
  <si>
    <t>梅雨にストーブを使って乾燥することがありますか</t>
    <rPh sb="0" eb="2">
      <t>ツユ</t>
    </rPh>
    <rPh sb="8" eb="9">
      <t>ツカ</t>
    </rPh>
    <rPh sb="11" eb="13">
      <t>カンソウ</t>
    </rPh>
    <phoneticPr fontId="2"/>
  </si>
  <si>
    <t>12:12時間</t>
    <rPh sb="5" eb="7">
      <t>ジカン</t>
    </rPh>
    <phoneticPr fontId="2"/>
  </si>
  <si>
    <t>Ｉｎ70101</t>
    <phoneticPr fontId="2"/>
  </si>
  <si>
    <t>台所の換気扇をどのくらいつけていますか</t>
    <rPh sb="0" eb="2">
      <t>ダイドコロ</t>
    </rPh>
    <rPh sb="3" eb="6">
      <t>カンキセン</t>
    </rPh>
    <phoneticPr fontId="2"/>
  </si>
  <si>
    <t>リビングの換気扇をどのくらいつけていますか</t>
    <rPh sb="5" eb="8">
      <t>カンキセン</t>
    </rPh>
    <phoneticPr fontId="2"/>
  </si>
  <si>
    <t>0：使っていない</t>
    <rPh sb="2" eb="3">
      <t>ツカ</t>
    </rPh>
    <phoneticPr fontId="2"/>
  </si>
  <si>
    <t>風呂の換気扇をどのくらいつけていますか</t>
    <rPh sb="0" eb="2">
      <t>フロ</t>
    </rPh>
    <rPh sb="3" eb="6">
      <t>カンキセン</t>
    </rPh>
    <phoneticPr fontId="2"/>
  </si>
  <si>
    <t>Ｉｎ70102</t>
  </si>
  <si>
    <t>Ｉｎ70103</t>
  </si>
  <si>
    <t>In405</t>
    <phoneticPr fontId="2"/>
  </si>
  <si>
    <t>テキスト</t>
    <phoneticPr fontId="2"/>
  </si>
  <si>
    <t>1：デジタル液晶</t>
    <rPh sb="6" eb="8">
      <t>エキショウ</t>
    </rPh>
    <phoneticPr fontId="2"/>
  </si>
  <si>
    <t>2：デジタルプラズマ</t>
    <phoneticPr fontId="2"/>
  </si>
  <si>
    <t>3：アナログ液晶</t>
    <rPh sb="6" eb="8">
      <t>エキショウ</t>
    </rPh>
    <phoneticPr fontId="2"/>
  </si>
  <si>
    <t>4：アナログブラウン管</t>
    <rPh sb="10" eb="11">
      <t>カン</t>
    </rPh>
    <phoneticPr fontId="2"/>
  </si>
  <si>
    <t>In60601</t>
    <phoneticPr fontId="2"/>
  </si>
  <si>
    <t>In60602</t>
    <phoneticPr fontId="2"/>
  </si>
  <si>
    <t>In60603</t>
    <phoneticPr fontId="2"/>
  </si>
  <si>
    <t>画面明るさ設定</t>
    <rPh sb="0" eb="2">
      <t>ガメン</t>
    </rPh>
    <rPh sb="2" eb="3">
      <t>アカ</t>
    </rPh>
    <rPh sb="5" eb="7">
      <t>セッテイ</t>
    </rPh>
    <phoneticPr fontId="2"/>
  </si>
  <si>
    <t>1：明るい</t>
    <rPh sb="2" eb="3">
      <t>アカ</t>
    </rPh>
    <phoneticPr fontId="2"/>
  </si>
  <si>
    <t>2：標準</t>
    <rPh sb="2" eb="4">
      <t>ヒョウジュン</t>
    </rPh>
    <phoneticPr fontId="2"/>
  </si>
  <si>
    <t>3：控えめ</t>
    <rPh sb="2" eb="3">
      <t>ヒカ</t>
    </rPh>
    <phoneticPr fontId="2"/>
  </si>
  <si>
    <t>4：自動</t>
    <rPh sb="2" eb="4">
      <t>ジドウ</t>
    </rPh>
    <phoneticPr fontId="2"/>
  </si>
  <si>
    <t>5：特に設定していない</t>
    <rPh sb="2" eb="3">
      <t>トク</t>
    </rPh>
    <rPh sb="4" eb="6">
      <t>セッテイ</t>
    </rPh>
    <phoneticPr fontId="2"/>
  </si>
  <si>
    <t>In60401</t>
    <phoneticPr fontId="2"/>
  </si>
  <si>
    <t>In60402</t>
  </si>
  <si>
    <t>In60403</t>
  </si>
  <si>
    <t>0：しない</t>
    <phoneticPr fontId="2"/>
  </si>
  <si>
    <t>4:6時間程度</t>
    <rPh sb="3" eb="5">
      <t>ジカン</t>
    </rPh>
    <rPh sb="5" eb="7">
      <t>テイド</t>
    </rPh>
    <phoneticPr fontId="2"/>
  </si>
  <si>
    <t>In923</t>
    <phoneticPr fontId="2"/>
  </si>
  <si>
    <t>In924</t>
    <phoneticPr fontId="2"/>
  </si>
  <si>
    <t>昼間在宅している人がいますか</t>
    <rPh sb="0" eb="2">
      <t>ヒルマ</t>
    </rPh>
    <rPh sb="2" eb="4">
      <t>ザイタク</t>
    </rPh>
    <rPh sb="8" eb="9">
      <t>ヒト</t>
    </rPh>
    <phoneticPr fontId="2"/>
  </si>
  <si>
    <t>1：いつもいる</t>
    <phoneticPr fontId="2"/>
  </si>
  <si>
    <t>2：時々いる</t>
    <rPh sb="2" eb="4">
      <t>トキドキ</t>
    </rPh>
    <phoneticPr fontId="2"/>
  </si>
  <si>
    <t>投資回収年数（年）</t>
    <rPh sb="0" eb="2">
      <t>トウシ</t>
    </rPh>
    <rPh sb="2" eb="4">
      <t>カイシュウ</t>
    </rPh>
    <rPh sb="4" eb="5">
      <t>ネン</t>
    </rPh>
    <rPh sb="5" eb="6">
      <t>スウ</t>
    </rPh>
    <rPh sb="7" eb="8">
      <t>ネン</t>
    </rPh>
    <phoneticPr fontId="2"/>
  </si>
  <si>
    <t>ret[i].costOtherChange</t>
    <phoneticPr fontId="2"/>
  </si>
  <si>
    <t>年間光熱費</t>
    <rPh sb="0" eb="2">
      <t>ネンカン</t>
    </rPh>
    <rPh sb="2" eb="5">
      <t>コウネツヒ</t>
    </rPh>
    <phoneticPr fontId="2"/>
  </si>
  <si>
    <t>標準年光熱費</t>
    <rPh sb="0" eb="2">
      <t>ヒョウジュン</t>
    </rPh>
    <rPh sb="2" eb="3">
      <t>ネン</t>
    </rPh>
    <rPh sb="3" eb="6">
      <t>コウネツヒ</t>
    </rPh>
    <phoneticPr fontId="2"/>
  </si>
  <si>
    <t>長さ年光熱費</t>
    <rPh sb="0" eb="1">
      <t>ナガ</t>
    </rPh>
    <rPh sb="2" eb="3">
      <t>ネン</t>
    </rPh>
    <rPh sb="3" eb="6">
      <t>コウネツヒ</t>
    </rPh>
    <phoneticPr fontId="2"/>
  </si>
  <si>
    <t>ret[10]</t>
    <phoneticPr fontId="2"/>
  </si>
  <si>
    <t>ret[11][0]</t>
    <phoneticPr fontId="2"/>
  </si>
  <si>
    <t>ret[8][0]</t>
    <phoneticPr fontId="2"/>
  </si>
  <si>
    <t>ret[9][0]</t>
    <phoneticPr fontId="2"/>
  </si>
  <si>
    <t>同少しエコ</t>
    <rPh sb="0" eb="1">
      <t>ドウ</t>
    </rPh>
    <rPh sb="1" eb="2">
      <t>スコ</t>
    </rPh>
    <phoneticPr fontId="2"/>
  </si>
  <si>
    <t>同エコ先進</t>
    <rPh sb="0" eb="1">
      <t>ドウ</t>
    </rPh>
    <rPh sb="3" eb="5">
      <t>センシン</t>
    </rPh>
    <phoneticPr fontId="2"/>
  </si>
  <si>
    <t>同エコ安心</t>
    <rPh sb="0" eb="1">
      <t>ドウ</t>
    </rPh>
    <rPh sb="3" eb="5">
      <t>アンシン</t>
    </rPh>
    <phoneticPr fontId="2"/>
  </si>
  <si>
    <t>In80803</t>
    <phoneticPr fontId="2"/>
  </si>
  <si>
    <t>4評価</t>
    <rPh sb="1" eb="3">
      <t>ヒョウカ</t>
    </rPh>
    <phoneticPr fontId="2"/>
  </si>
  <si>
    <t>ret[0]</t>
    <phoneticPr fontId="2"/>
  </si>
  <si>
    <t>ret[1]</t>
    <phoneticPr fontId="2"/>
  </si>
  <si>
    <t>CSV形式ファイル保存</t>
    <rPh sb="3" eb="5">
      <t>ケイシキ</t>
    </rPh>
    <rPh sb="9" eb="11">
      <t>ホゾン</t>
    </rPh>
    <phoneticPr fontId="2"/>
  </si>
  <si>
    <t>イラストID</t>
    <phoneticPr fontId="2"/>
  </si>
  <si>
    <t>エアコン</t>
  </si>
  <si>
    <t>対策の選択・解除ができないようにする</t>
    <rPh sb="0" eb="2">
      <t>タイサク</t>
    </rPh>
    <rPh sb="3" eb="5">
      <t>センタク</t>
    </rPh>
    <rPh sb="6" eb="8">
      <t>カイジョ</t>
    </rPh>
    <phoneticPr fontId="2"/>
  </si>
  <si>
    <t>mret = data.setSelectedMeasures();</t>
    <phoneticPr fontId="2"/>
  </si>
  <si>
    <t>mret = data.calcMeasures(-1);</t>
    <phoneticPr fontId="2"/>
  </si>
  <si>
    <t>ret = data.measuresList( -1、mret );</t>
    <phoneticPr fontId="2"/>
  </si>
  <si>
    <t>mesIDとして、対策リスト中のret[i].mesIDを返す</t>
    <rPh sb="9" eb="11">
      <t>タイサク</t>
    </rPh>
    <rPh sb="14" eb="15">
      <t>チュウ</t>
    </rPh>
    <rPh sb="29" eb="30">
      <t>カエ</t>
    </rPh>
    <phoneticPr fontId="2"/>
  </si>
  <si>
    <t>対策を選択して追加する</t>
    <rPh sb="0" eb="2">
      <t>タイサク</t>
    </rPh>
    <rPh sb="3" eb="5">
      <t>センタク</t>
    </rPh>
    <rPh sb="7" eb="9">
      <t>ツイカ</t>
    </rPh>
    <phoneticPr fontId="2"/>
  </si>
  <si>
    <t>対策をリストから削除する</t>
    <rPh sb="0" eb="2">
      <t>タイサク</t>
    </rPh>
    <rPh sb="8" eb="10">
      <t>サクジョ</t>
    </rPh>
    <phoneticPr fontId="2"/>
  </si>
  <si>
    <t>室外機が囲われている</t>
    <rPh sb="0" eb="3">
      <t>シツガイキ</t>
    </rPh>
    <rPh sb="4" eb="5">
      <t>カコ</t>
    </rPh>
    <phoneticPr fontId="2"/>
  </si>
  <si>
    <t>フィルター掃除している</t>
    <rPh sb="5" eb="7">
      <t>ソウジ</t>
    </rPh>
    <phoneticPr fontId="2"/>
  </si>
  <si>
    <t>エアコン能力</t>
    <rPh sb="4" eb="6">
      <t>ノウリョク</t>
    </rPh>
    <phoneticPr fontId="2"/>
  </si>
  <si>
    <t>kW</t>
    <phoneticPr fontId="2"/>
  </si>
  <si>
    <t>In22002</t>
  </si>
  <si>
    <t>In22003</t>
  </si>
  <si>
    <t>In01301</t>
    <phoneticPr fontId="2"/>
  </si>
  <si>
    <t>年平均ガス代</t>
    <rPh sb="0" eb="3">
      <t>ネンヘイキン</t>
    </rPh>
    <rPh sb="5" eb="6">
      <t>ダイ</t>
    </rPh>
    <phoneticPr fontId="2"/>
  </si>
  <si>
    <t>ret = data.calcMaxMeasuresList（gid）</t>
    <phoneticPr fontId="2"/>
  </si>
  <si>
    <t>mret = data.calcMaxMeasuresList（gid）</t>
    <phoneticPr fontId="2"/>
  </si>
  <si>
    <t>選択された対策をクリアする</t>
    <rPh sb="0" eb="2">
      <t>センタク</t>
    </rPh>
    <rPh sb="5" eb="7">
      <t>タイサク</t>
    </rPh>
    <phoneticPr fontId="2"/>
  </si>
  <si>
    <t>data.clearSelectedMeasures( gid )</t>
    <phoneticPr fontId="2"/>
  </si>
  <si>
    <t>なし</t>
    <phoneticPr fontId="2"/>
  </si>
  <si>
    <t>「総合」ボタン</t>
    <rPh sb="1" eb="3">
      <t>ソウゴウ</t>
    </rPh>
    <phoneticPr fontId="2"/>
  </si>
  <si>
    <t>総合結果</t>
    <rPh sb="0" eb="2">
      <t>ソウゴウ</t>
    </rPh>
    <rPh sb="2" eb="4">
      <t>ケッカ</t>
    </rPh>
    <phoneticPr fontId="2"/>
  </si>
  <si>
    <t>選択されている対策のプロット</t>
    <rPh sb="0" eb="2">
      <t>センタク</t>
    </rPh>
    <rPh sb="7" eb="9">
      <t>タイサク</t>
    </rPh>
    <phoneticPr fontId="2"/>
  </si>
  <si>
    <t>「選択された対策」ボタン</t>
    <rPh sb="1" eb="3">
      <t>センタク</t>
    </rPh>
    <rPh sb="6" eb="8">
      <t>タイサク</t>
    </rPh>
    <phoneticPr fontId="2"/>
  </si>
  <si>
    <t>総合結果が表示</t>
    <rPh sb="0" eb="2">
      <t>ソウゴウ</t>
    </rPh>
    <rPh sb="2" eb="4">
      <t>ケッカ</t>
    </rPh>
    <rPh sb="5" eb="7">
      <t>ヒョウジ</t>
    </rPh>
    <phoneticPr fontId="2"/>
  </si>
  <si>
    <t>Diagnosis</t>
    <phoneticPr fontId="2"/>
  </si>
  <si>
    <t>水温</t>
    <rPh sb="0" eb="2">
      <t>スイオン</t>
    </rPh>
    <phoneticPr fontId="2"/>
  </si>
  <si>
    <t>日照量</t>
    <rPh sb="0" eb="2">
      <t>ニッショウ</t>
    </rPh>
    <rPh sb="2" eb="3">
      <t>リョウ</t>
    </rPh>
    <phoneticPr fontId="2"/>
  </si>
  <si>
    <t>季節変動</t>
    <rPh sb="0" eb="2">
      <t>キセツ</t>
    </rPh>
    <rPh sb="2" eb="4">
      <t>ヘンドウ</t>
    </rPh>
    <phoneticPr fontId="2"/>
  </si>
  <si>
    <t>利用時間</t>
    <rPh sb="0" eb="2">
      <t>リヨウ</t>
    </rPh>
    <rPh sb="2" eb="4">
      <t>ジカン</t>
    </rPh>
    <phoneticPr fontId="2"/>
  </si>
  <si>
    <t>利用頻度</t>
    <rPh sb="0" eb="2">
      <t>リヨウ</t>
    </rPh>
    <rPh sb="2" eb="4">
      <t>ヒンド</t>
    </rPh>
    <phoneticPr fontId="2"/>
  </si>
  <si>
    <t>ret = data.payBackComment( intialCost, costChange, lifeTime )</t>
    <phoneticPr fontId="2"/>
  </si>
  <si>
    <t>基準-25%</t>
    <rPh sb="0" eb="2">
      <t>キジュン</t>
    </rPh>
    <phoneticPr fontId="2"/>
  </si>
  <si>
    <t>基準-50％</t>
    <rPh sb="0" eb="2">
      <t>キジュン</t>
    </rPh>
    <phoneticPr fontId="2"/>
  </si>
  <si>
    <t>対策評価変数、オール電化フラグ</t>
    <rPh sb="10" eb="12">
      <t>デンカ</t>
    </rPh>
    <phoneticPr fontId="2"/>
  </si>
  <si>
    <t>対策効果計算</t>
    <rPh sb="0" eb="2">
      <t>タイサク</t>
    </rPh>
    <rPh sb="2" eb="4">
      <t>コウカ</t>
    </rPh>
    <rPh sb="4" eb="6">
      <t>ケイサン</t>
    </rPh>
    <phoneticPr fontId="2"/>
  </si>
  <si>
    <t>MeasuresTVTime.... 　55ファイル</t>
    <phoneticPr fontId="2"/>
  </si>
  <si>
    <t>ConsTotal/ConsAC....　13ファイル</t>
    <phoneticPr fontId="2"/>
  </si>
  <si>
    <t>分野にかかる消費量、価格、CO2</t>
    <rPh sb="0" eb="2">
      <t>ブンヤ</t>
    </rPh>
    <rPh sb="6" eb="9">
      <t>ショウヒリョウ</t>
    </rPh>
    <rPh sb="10" eb="12">
      <t>カカク</t>
    </rPh>
    <phoneticPr fontId="2"/>
  </si>
  <si>
    <t>分野ごとの消費量、CO2計算</t>
    <rPh sb="0" eb="2">
      <t>ブンヤ</t>
    </rPh>
    <rPh sb="5" eb="8">
      <t>ショウヒリョウ</t>
    </rPh>
    <rPh sb="12" eb="14">
      <t>ケイサン</t>
    </rPh>
    <phoneticPr fontId="2"/>
  </si>
  <si>
    <t>分野にかかる入力データ</t>
    <rPh sb="0" eb="2">
      <t>ブンヤ</t>
    </rPh>
    <rPh sb="6" eb="8">
      <t>ニュウリョク</t>
    </rPh>
    <phoneticPr fontId="2"/>
  </si>
  <si>
    <t>対策一覧　measures_array</t>
    <phoneticPr fontId="2"/>
  </si>
  <si>
    <t>消費量一覧  cons_array</t>
    <rPh sb="0" eb="2">
      <t>ショウヒ</t>
    </rPh>
    <rPh sb="2" eb="3">
      <t>リョウ</t>
    </rPh>
    <rPh sb="3" eb="5">
      <t>イチラン</t>
    </rPh>
    <phoneticPr fontId="2"/>
  </si>
  <si>
    <t>選択一覧 selectedMeasures</t>
    <phoneticPr fontId="2"/>
  </si>
  <si>
    <t>計算の実行、表示処理</t>
    <rPh sb="0" eb="2">
      <t>ケイサン</t>
    </rPh>
    <rPh sb="3" eb="5">
      <t>ジッコウ</t>
    </rPh>
    <rPh sb="6" eb="8">
      <t>ヒョウジ</t>
    </rPh>
    <rPh sb="8" eb="10">
      <t>ショリ</t>
    </rPh>
    <phoneticPr fontId="2"/>
  </si>
  <si>
    <t>基本効果　co2ChangeOriginal</t>
    <rPh sb="0" eb="2">
      <t>キホン</t>
    </rPh>
    <rPh sb="2" eb="4">
      <t>コウカ</t>
    </rPh>
    <phoneticPr fontId="2"/>
  </si>
  <si>
    <t>選択時効果　co2Change</t>
    <rPh sb="0" eb="2">
      <t>センタク</t>
    </rPh>
    <rPh sb="2" eb="3">
      <t>ジ</t>
    </rPh>
    <rPh sb="3" eb="5">
      <t>コウカ</t>
    </rPh>
    <phoneticPr fontId="2"/>
  </si>
  <si>
    <t>個別の対策効果計算</t>
    <rPh sb="0" eb="2">
      <t>コベツ</t>
    </rPh>
    <rPh sb="3" eb="5">
      <t>タイサク</t>
    </rPh>
    <rPh sb="5" eb="7">
      <t>コウカ</t>
    </rPh>
    <rPh sb="7" eb="9">
      <t>ケイサン</t>
    </rPh>
    <phoneticPr fontId="2"/>
  </si>
  <si>
    <t>関連対策による削減　reducedCons</t>
    <rPh sb="0" eb="2">
      <t>カンレン</t>
    </rPh>
    <rPh sb="2" eb="4">
      <t>タイサク</t>
    </rPh>
    <rPh sb="7" eb="9">
      <t>サクゲン</t>
    </rPh>
    <phoneticPr fontId="2"/>
  </si>
  <si>
    <t>タイトル・アドバイス</t>
    <phoneticPr fontId="2"/>
  </si>
  <si>
    <t>個別の効果</t>
    <rPh sb="0" eb="2">
      <t>コベツ</t>
    </rPh>
    <rPh sb="3" eb="5">
      <t>コウカ</t>
    </rPh>
    <phoneticPr fontId="2"/>
  </si>
  <si>
    <t>In60102</t>
  </si>
  <si>
    <t>In60103</t>
  </si>
  <si>
    <t>大きさ（型・インチ）</t>
  </si>
  <si>
    <t>In60301</t>
    <phoneticPr fontId="2"/>
  </si>
  <si>
    <t>In60302</t>
  </si>
  <si>
    <t>In60303</t>
  </si>
  <si>
    <t>In60201</t>
    <phoneticPr fontId="2"/>
  </si>
  <si>
    <t>1日の使用時間</t>
  </si>
  <si>
    <t>In60202</t>
  </si>
  <si>
    <t>In60203</t>
  </si>
  <si>
    <t>In60501</t>
    <phoneticPr fontId="2"/>
  </si>
  <si>
    <t>In60502</t>
  </si>
  <si>
    <t>In60503</t>
  </si>
  <si>
    <t>時間</t>
    <rPh sb="0" eb="2">
      <t>ジカン</t>
    </rPh>
    <phoneticPr fontId="2"/>
  </si>
  <si>
    <t>インチ</t>
    <phoneticPr fontId="2"/>
  </si>
  <si>
    <t>In60509</t>
    <phoneticPr fontId="2"/>
  </si>
  <si>
    <t>食器洗い</t>
    <rPh sb="0" eb="2">
      <t>ショッキ</t>
    </rPh>
    <rPh sb="2" eb="3">
      <t>アラ</t>
    </rPh>
    <phoneticPr fontId="2"/>
  </si>
  <si>
    <t>衣類乾燥</t>
    <rPh sb="0" eb="2">
      <t>イルイ</t>
    </rPh>
    <rPh sb="2" eb="4">
      <t>カンソウ</t>
    </rPh>
    <phoneticPr fontId="2"/>
  </si>
  <si>
    <t>In401</t>
    <phoneticPr fontId="2"/>
  </si>
  <si>
    <t>タイプ</t>
    <phoneticPr fontId="2"/>
  </si>
  <si>
    <t>炊飯ジャーの保温をしていますか</t>
  </si>
  <si>
    <t>電気ポットの保温をしていますか</t>
  </si>
  <si>
    <t>便座の保温をしていますか</t>
    <rPh sb="0" eb="2">
      <t>ベンザ</t>
    </rPh>
    <rPh sb="3" eb="5">
      <t>ホオン</t>
    </rPh>
    <phoneticPr fontId="2"/>
  </si>
  <si>
    <t>snTargetLevel</t>
    <phoneticPr fontId="2"/>
  </si>
  <si>
    <t>入力変数命名規則</t>
    <rPh sb="0" eb="2">
      <t>ニュウリョク</t>
    </rPh>
    <rPh sb="2" eb="4">
      <t>ヘンスウ</t>
    </rPh>
    <rPh sb="4" eb="6">
      <t>メイメイ</t>
    </rPh>
    <rPh sb="6" eb="8">
      <t>キソク</t>
    </rPh>
    <phoneticPr fontId="2"/>
  </si>
  <si>
    <t>In+数字3桁＋（数字2桁）</t>
    <rPh sb="3" eb="5">
      <t>スウジ</t>
    </rPh>
    <rPh sb="6" eb="7">
      <t>ケタ</t>
    </rPh>
    <rPh sb="9" eb="11">
      <t>スウジ</t>
    </rPh>
    <rPh sb="12" eb="13">
      <t>ケタ</t>
    </rPh>
    <phoneticPr fontId="2"/>
  </si>
  <si>
    <t>同じ内容で複数場面（機器）の入力がある場合には、数字2桁を加える</t>
    <rPh sb="0" eb="1">
      <t>オナ</t>
    </rPh>
    <rPh sb="2" eb="4">
      <t>ナイヨウ</t>
    </rPh>
    <rPh sb="5" eb="7">
      <t>フクスウ</t>
    </rPh>
    <rPh sb="7" eb="9">
      <t>バメン</t>
    </rPh>
    <rPh sb="10" eb="12">
      <t>キキ</t>
    </rPh>
    <rPh sb="14" eb="16">
      <t>ニュウリョク</t>
    </rPh>
    <rPh sb="19" eb="21">
      <t>バアイ</t>
    </rPh>
    <rPh sb="24" eb="26">
      <t>スウジ</t>
    </rPh>
    <rPh sb="27" eb="28">
      <t>ケタ</t>
    </rPh>
    <rPh sb="29" eb="30">
      <t>クワ</t>
    </rPh>
    <phoneticPr fontId="2"/>
  </si>
  <si>
    <t>In99101</t>
    <phoneticPr fontId="2"/>
  </si>
  <si>
    <t>true/false</t>
    <phoneticPr fontId="2"/>
  </si>
  <si>
    <t>エコロジー度</t>
    <rPh sb="5" eb="6">
      <t>ド</t>
    </rPh>
    <phoneticPr fontId="2"/>
  </si>
  <si>
    <t>家電製品の省エネ性能</t>
    <phoneticPr fontId="2"/>
  </si>
  <si>
    <t>交通・移動</t>
  </si>
  <si>
    <t>お風呂、台所</t>
  </si>
  <si>
    <t>家屋の断熱性能</t>
  </si>
  <si>
    <t>その他</t>
  </si>
  <si>
    <t>太陽光発電</t>
    <phoneticPr fontId="2"/>
  </si>
  <si>
    <t>In99102</t>
  </si>
  <si>
    <t>In99103</t>
  </si>
  <si>
    <t>In99104</t>
  </si>
  <si>
    <t>In99105</t>
  </si>
  <si>
    <t>In99106</t>
  </si>
  <si>
    <t>In99107</t>
  </si>
  <si>
    <t>In992</t>
    <phoneticPr fontId="2"/>
  </si>
  <si>
    <t>診断を希望する製品：</t>
  </si>
  <si>
    <t>In993</t>
    <phoneticPr fontId="2"/>
  </si>
  <si>
    <t>その他の具体的内容</t>
    <rPh sb="2" eb="3">
      <t>ホカ</t>
    </rPh>
    <rPh sb="4" eb="7">
      <t>グタイテキ</t>
    </rPh>
    <rPh sb="7" eb="9">
      <t>ナイヨウ</t>
    </rPh>
    <phoneticPr fontId="2"/>
  </si>
  <si>
    <t>協力したい</t>
    <rPh sb="0" eb="2">
      <t>キョウリョク</t>
    </rPh>
    <phoneticPr fontId="2"/>
  </si>
  <si>
    <t>協力したくない</t>
    <rPh sb="0" eb="2">
      <t>キョウリョク</t>
    </rPh>
    <phoneticPr fontId="2"/>
  </si>
  <si>
    <t>診断員報告</t>
    <rPh sb="0" eb="3">
      <t>シンダンイン</t>
    </rPh>
    <rPh sb="3" eb="5">
      <t>ホウコク</t>
    </rPh>
    <phoneticPr fontId="2"/>
  </si>
  <si>
    <t>診断員名</t>
  </si>
  <si>
    <t>Rep_statTime</t>
    <phoneticPr fontId="2"/>
  </si>
  <si>
    <t>診断開始時刻</t>
  </si>
  <si>
    <t>Rep_endTime</t>
    <phoneticPr fontId="2"/>
  </si>
  <si>
    <t>診断終了時刻</t>
    <phoneticPr fontId="2"/>
  </si>
  <si>
    <t>自治体の補助金</t>
    <rPh sb="0" eb="3">
      <t>ジチタイ</t>
    </rPh>
    <rPh sb="4" eb="7">
      <t>ホジョキン</t>
    </rPh>
    <phoneticPr fontId="2"/>
  </si>
  <si>
    <t>PV_hojo_lg</t>
    <phoneticPr fontId="2"/>
  </si>
  <si>
    <t>太陽光の自治体補助金</t>
    <rPh sb="0" eb="2">
      <t>タイヨウ</t>
    </rPh>
    <rPh sb="2" eb="3">
      <t>コウ</t>
    </rPh>
    <rPh sb="4" eb="7">
      <t>ジチタイ</t>
    </rPh>
    <rPh sb="7" eb="10">
      <t>ホジョキン</t>
    </rPh>
    <phoneticPr fontId="2"/>
  </si>
  <si>
    <t>PV_hojo_lg_max</t>
    <phoneticPr fontId="2"/>
  </si>
  <si>
    <t>太陽光の自治体補助金　最大額</t>
    <rPh sb="0" eb="2">
      <t>タイヨウ</t>
    </rPh>
    <rPh sb="2" eb="3">
      <t>コウ</t>
    </rPh>
    <rPh sb="4" eb="7">
      <t>ジチタイ</t>
    </rPh>
    <rPh sb="7" eb="10">
      <t>ホジョキン</t>
    </rPh>
    <rPh sb="11" eb="14">
      <t>サイダイガク</t>
    </rPh>
    <phoneticPr fontId="2"/>
  </si>
  <si>
    <t>PV_hojo_cg</t>
    <phoneticPr fontId="2"/>
  </si>
  <si>
    <t>太陽光の国補助金</t>
    <rPh sb="0" eb="2">
      <t>タイヨウ</t>
    </rPh>
    <rPh sb="2" eb="3">
      <t>コウ</t>
    </rPh>
    <rPh sb="4" eb="5">
      <t>クニ</t>
    </rPh>
    <rPh sb="5" eb="8">
      <t>ホジョキン</t>
    </rPh>
    <phoneticPr fontId="2"/>
  </si>
  <si>
    <t>PV_hojo_cg_max</t>
    <phoneticPr fontId="2"/>
  </si>
  <si>
    <t>太陽光の国補助金　最大額</t>
    <rPh sb="0" eb="2">
      <t>タイヨウ</t>
    </rPh>
    <rPh sb="2" eb="3">
      <t>コウ</t>
    </rPh>
    <rPh sb="4" eb="5">
      <t>クニ</t>
    </rPh>
    <rPh sb="5" eb="8">
      <t>ホジョキン</t>
    </rPh>
    <rPh sb="9" eb="12">
      <t>サイダイガク</t>
    </rPh>
    <phoneticPr fontId="2"/>
  </si>
  <si>
    <t>PV_price</t>
    <phoneticPr fontId="2"/>
  </si>
  <si>
    <t>設置単価</t>
    <rPh sb="0" eb="2">
      <t>セッチ</t>
    </rPh>
    <rPh sb="2" eb="4">
      <t>タンカ</t>
    </rPh>
    <phoneticPr fontId="2"/>
  </si>
  <si>
    <t>円/kW</t>
    <rPh sb="0" eb="1">
      <t>エン</t>
    </rPh>
    <phoneticPr fontId="2"/>
  </si>
  <si>
    <t>PV_cons_down</t>
    <phoneticPr fontId="2"/>
  </si>
  <si>
    <t>省エネ率</t>
    <rPh sb="0" eb="1">
      <t>ショウ</t>
    </rPh>
    <rPh sb="3" eb="4">
      <t>リツ</t>
    </rPh>
    <phoneticPr fontId="2"/>
  </si>
  <si>
    <t>PV_maintain</t>
    <phoneticPr fontId="2"/>
  </si>
  <si>
    <t>10年ごとのメンテナンス費</t>
    <rPh sb="2" eb="3">
      <t>ネン</t>
    </rPh>
    <rPh sb="12" eb="13">
      <t>ヒ</t>
    </rPh>
    <phoneticPr fontId="2"/>
  </si>
  <si>
    <t>co2start</t>
  </si>
  <si>
    <t>co2_end</t>
    <phoneticPr fontId="2"/>
  </si>
  <si>
    <t>rankstart</t>
    <phoneticPr fontId="2"/>
  </si>
  <si>
    <t>rankend</t>
    <phoneticPr fontId="2"/>
  </si>
  <si>
    <t>CO2排出量の初期値</t>
    <rPh sb="3" eb="6">
      <t>ハイシュツリョウ</t>
    </rPh>
    <rPh sb="7" eb="9">
      <t>ショキ</t>
    </rPh>
    <rPh sb="9" eb="10">
      <t>アタイ</t>
    </rPh>
    <phoneticPr fontId="2"/>
  </si>
  <si>
    <t>対策後のCO2 排出量</t>
    <rPh sb="0" eb="3">
      <t>タイサクゴ</t>
    </rPh>
    <rPh sb="8" eb="11">
      <t>ハイシュツリョウ</t>
    </rPh>
    <phoneticPr fontId="2"/>
  </si>
  <si>
    <t>100世帯中順位の初期値</t>
    <rPh sb="3" eb="5">
      <t>セタイ</t>
    </rPh>
    <rPh sb="5" eb="6">
      <t>チュウ</t>
    </rPh>
    <rPh sb="6" eb="8">
      <t>ジュンイ</t>
    </rPh>
    <rPh sb="9" eb="12">
      <t>ショキチ</t>
    </rPh>
    <phoneticPr fontId="2"/>
  </si>
  <si>
    <t>100世帯中順位の対策後の値</t>
    <rPh sb="3" eb="5">
      <t>セタイ</t>
    </rPh>
    <rPh sb="5" eb="6">
      <t>チュウ</t>
    </rPh>
    <rPh sb="6" eb="8">
      <t>ジュンイ</t>
    </rPh>
    <rPh sb="9" eb="12">
      <t>タイサクゴ</t>
    </rPh>
    <rPh sb="13" eb="14">
      <t>アタイ</t>
    </rPh>
    <phoneticPr fontId="2"/>
  </si>
  <si>
    <t>kg/年</t>
    <rPh sb="3" eb="4">
      <t>ネン</t>
    </rPh>
    <phoneticPr fontId="2"/>
  </si>
  <si>
    <t>対策結果</t>
    <rPh sb="0" eb="2">
      <t>タイサク</t>
    </rPh>
    <rPh sb="2" eb="4">
      <t>ケッカ</t>
    </rPh>
    <phoneticPr fontId="2"/>
  </si>
  <si>
    <t>目標レベル</t>
    <rPh sb="0" eb="2">
      <t>モクヒョウ</t>
    </rPh>
    <phoneticPr fontId="2"/>
  </si>
  <si>
    <t>6：月1回</t>
    <rPh sb="2" eb="3">
      <t>ツキ</t>
    </rPh>
    <rPh sb="4" eb="5">
      <t>カイ</t>
    </rPh>
    <phoneticPr fontId="2"/>
  </si>
  <si>
    <t>5：月に2回</t>
    <rPh sb="2" eb="3">
      <t>ツキ</t>
    </rPh>
    <rPh sb="5" eb="6">
      <t>カイ</t>
    </rPh>
    <phoneticPr fontId="2"/>
  </si>
  <si>
    <t>4：週1回</t>
    <rPh sb="2" eb="3">
      <t>シュウ</t>
    </rPh>
    <rPh sb="4" eb="5">
      <t>カイ</t>
    </rPh>
    <phoneticPr fontId="2"/>
  </si>
  <si>
    <t>3：週2～3回</t>
    <rPh sb="2" eb="3">
      <t>シュウ</t>
    </rPh>
    <rPh sb="6" eb="7">
      <t>カイ</t>
    </rPh>
    <phoneticPr fontId="2"/>
  </si>
  <si>
    <t>2：週5回</t>
    <rPh sb="2" eb="3">
      <t>シュウ</t>
    </rPh>
    <rPh sb="4" eb="5">
      <t>カイ</t>
    </rPh>
    <phoneticPr fontId="2"/>
  </si>
  <si>
    <t>1：省エネタイプ</t>
    <rPh sb="2" eb="3">
      <t>ショウ</t>
    </rPh>
    <phoneticPr fontId="2"/>
  </si>
  <si>
    <t>電気ポットは省エネタイプですか</t>
    <rPh sb="0" eb="2">
      <t>デンキ</t>
    </rPh>
    <rPh sb="6" eb="7">
      <t>ショウ</t>
    </rPh>
    <phoneticPr fontId="2"/>
  </si>
  <si>
    <t>消費量、CO2、価格</t>
    <rPh sb="0" eb="3">
      <t>ショウヒリョウ</t>
    </rPh>
    <rPh sb="8" eb="10">
      <t>カカク</t>
    </rPh>
    <phoneticPr fontId="2"/>
  </si>
  <si>
    <t>Measures</t>
    <phoneticPr fontId="2"/>
  </si>
  <si>
    <t>都道府県別エアコン負荷</t>
    <rPh sb="0" eb="4">
      <t>トドウフケン</t>
    </rPh>
    <rPh sb="4" eb="5">
      <t>ベツ</t>
    </rPh>
    <rPh sb="9" eb="11">
      <t>フカ</t>
    </rPh>
    <phoneticPr fontId="2"/>
  </si>
  <si>
    <t>都道府県別CO2係数等</t>
    <rPh sb="0" eb="4">
      <t>トドウフケン</t>
    </rPh>
    <rPh sb="4" eb="5">
      <t>ベツ</t>
    </rPh>
    <rPh sb="8" eb="10">
      <t>ケイスウ</t>
    </rPh>
    <rPh sb="10" eb="11">
      <t>トウ</t>
    </rPh>
    <phoneticPr fontId="2"/>
  </si>
  <si>
    <t>ファイル保存呼出</t>
    <rPh sb="4" eb="6">
      <t>ホゾン</t>
    </rPh>
    <rPh sb="6" eb="8">
      <t>ヨビダシ</t>
    </rPh>
    <phoneticPr fontId="2"/>
  </si>
  <si>
    <t>全入力データ</t>
    <rPh sb="0" eb="1">
      <t>ゼン</t>
    </rPh>
    <rPh sb="1" eb="3">
      <t>ニュウリョク</t>
    </rPh>
    <phoneticPr fontId="2"/>
  </si>
  <si>
    <t>CO2・価格計算</t>
    <rPh sb="4" eb="6">
      <t>カカク</t>
    </rPh>
    <rPh sb="6" eb="8">
      <t>ケイサン</t>
    </rPh>
    <phoneticPr fontId="2"/>
  </si>
  <si>
    <t>In20509</t>
    <phoneticPr fontId="2"/>
  </si>
  <si>
    <t>よく冷暖房する範囲は</t>
    <rPh sb="2" eb="5">
      <t>レイダンボウ</t>
    </rPh>
    <rPh sb="7" eb="9">
      <t>ハンイ</t>
    </rPh>
    <phoneticPr fontId="2"/>
  </si>
  <si>
    <t>In20709</t>
    <phoneticPr fontId="2"/>
  </si>
  <si>
    <t>In20609</t>
    <phoneticPr fontId="2"/>
  </si>
  <si>
    <t>冷蔵庫は何台ありますか</t>
    <rPh sb="0" eb="3">
      <t>レイゾウコ</t>
    </rPh>
    <rPh sb="4" eb="6">
      <t>ナンダイ</t>
    </rPh>
    <phoneticPr fontId="2"/>
  </si>
  <si>
    <t>In912</t>
    <phoneticPr fontId="2"/>
  </si>
  <si>
    <t>In911</t>
    <phoneticPr fontId="2"/>
  </si>
  <si>
    <t>車は何台ありますか</t>
    <rPh sb="0" eb="1">
      <t>クルマ</t>
    </rPh>
    <rPh sb="2" eb="4">
      <t>ナンダイ</t>
    </rPh>
    <phoneticPr fontId="2"/>
  </si>
  <si>
    <t>台</t>
    <rPh sb="0" eb="1">
      <t>ダイ</t>
    </rPh>
    <phoneticPr fontId="2"/>
  </si>
  <si>
    <t>Area</t>
    <phoneticPr fontId="2"/>
  </si>
  <si>
    <t>都道府県</t>
    <rPh sb="0" eb="4">
      <t>トドウフケン</t>
    </rPh>
    <phoneticPr fontId="2"/>
  </si>
  <si>
    <t>北海道</t>
    <rPh sb="0" eb="3">
      <t>ホッカイドウ</t>
    </rPh>
    <phoneticPr fontId="2"/>
  </si>
  <si>
    <t>青森</t>
    <rPh sb="0" eb="2">
      <t>アオモリ</t>
    </rPh>
    <phoneticPr fontId="2"/>
  </si>
  <si>
    <t>・</t>
    <phoneticPr fontId="2"/>
  </si>
  <si>
    <t>ret = data.measuresList( gid、mret );</t>
    <phoneticPr fontId="2"/>
  </si>
  <si>
    <t>提案</t>
    <rPh sb="0" eb="2">
      <t>テイアン</t>
    </rPh>
    <phoneticPr fontId="2"/>
  </si>
  <si>
    <t>ret[5]</t>
    <phoneticPr fontId="2"/>
  </si>
  <si>
    <t>ret[6]</t>
    <phoneticPr fontId="2"/>
  </si>
  <si>
    <t>ret[7]</t>
    <phoneticPr fontId="2"/>
  </si>
  <si>
    <t>お金の標準比較</t>
  </si>
  <si>
    <t>CO2の標準比較</t>
  </si>
  <si>
    <t>テレビの画面を明るすぎないよう調整する</t>
    <rPh sb="4" eb="6">
      <t>ガメン</t>
    </rPh>
    <rPh sb="7" eb="8">
      <t>アカ</t>
    </rPh>
    <rPh sb="15" eb="17">
      <t>チョウセイ</t>
    </rPh>
    <phoneticPr fontId="2"/>
  </si>
  <si>
    <t>Rep_dependTime</t>
    <phoneticPr fontId="2"/>
  </si>
  <si>
    <t>要した時間</t>
    <rPh sb="0" eb="1">
      <t>ヨウ</t>
    </rPh>
    <rPh sb="3" eb="5">
      <t>ジカン</t>
    </rPh>
    <phoneticPr fontId="2"/>
  </si>
  <si>
    <t>Rep_delayReason</t>
    <phoneticPr fontId="2"/>
  </si>
  <si>
    <t>In922</t>
    <phoneticPr fontId="2"/>
  </si>
  <si>
    <t>どの程度設置できますか</t>
    <rPh sb="2" eb="4">
      <t>テイド</t>
    </rPh>
    <rPh sb="4" eb="6">
      <t>セッチ</t>
    </rPh>
    <phoneticPr fontId="2"/>
  </si>
  <si>
    <t>1：3kW（18畳）</t>
    <rPh sb="8" eb="9">
      <t>ジョウ</t>
    </rPh>
    <phoneticPr fontId="2"/>
  </si>
  <si>
    <t>2：4kW（24畳）</t>
    <rPh sb="8" eb="9">
      <t>ジョウ</t>
    </rPh>
    <phoneticPr fontId="2"/>
  </si>
  <si>
    <t>3：5kW（30畳）</t>
    <rPh sb="8" eb="9">
      <t>ジョウ</t>
    </rPh>
    <phoneticPr fontId="2"/>
  </si>
  <si>
    <t>4：6kW（36畳）</t>
    <rPh sb="8" eb="9">
      <t>ジョウ</t>
    </rPh>
    <phoneticPr fontId="2"/>
  </si>
  <si>
    <t>入力値のCSV形式保存（事務局用）</t>
    <rPh sb="0" eb="2">
      <t>ニュウリョク</t>
    </rPh>
    <rPh sb="2" eb="3">
      <t>アタイ</t>
    </rPh>
    <rPh sb="7" eb="9">
      <t>ケイシキ</t>
    </rPh>
    <rPh sb="9" eb="11">
      <t>ホゾン</t>
    </rPh>
    <rPh sb="12" eb="15">
      <t>ジムキョク</t>
    </rPh>
    <rPh sb="15" eb="16">
      <t>ヨウ</t>
    </rPh>
    <phoneticPr fontId="2"/>
  </si>
  <si>
    <t>記述</t>
    <rPh sb="0" eb="2">
      <t>キジュツ</t>
    </rPh>
    <phoneticPr fontId="2"/>
  </si>
  <si>
    <t>洗濯機の乾燥機能、もしくは衣類乾燥機を使っていますか</t>
    <phoneticPr fontId="2"/>
  </si>
  <si>
    <t>乾燥機はヒートポンプ式ですか</t>
    <rPh sb="0" eb="3">
      <t>カンソウキ</t>
    </rPh>
    <rPh sb="10" eb="11">
      <t>シキ</t>
    </rPh>
    <phoneticPr fontId="2"/>
  </si>
  <si>
    <t>1ヒートポンプ式</t>
    <rPh sb="7" eb="8">
      <t>シキ</t>
    </rPh>
    <phoneticPr fontId="2"/>
  </si>
  <si>
    <t>2通常のもの</t>
    <rPh sb="1" eb="3">
      <t>ツウジョウ</t>
    </rPh>
    <phoneticPr fontId="2"/>
  </si>
  <si>
    <t>3わからない</t>
    <phoneticPr fontId="2"/>
  </si>
  <si>
    <t>4持っていない</t>
    <rPh sb="1" eb="2">
      <t>モ</t>
    </rPh>
    <phoneticPr fontId="2"/>
  </si>
  <si>
    <t>返り値</t>
    <rPh sb="0" eb="1">
      <t>カエ</t>
    </rPh>
    <rPh sb="2" eb="3">
      <t>チ</t>
    </rPh>
    <phoneticPr fontId="2"/>
  </si>
  <si>
    <t>成功したらture 失敗ならfalse</t>
    <rPh sb="0" eb="2">
      <t>セイコウ</t>
    </rPh>
    <rPh sb="10" eb="12">
      <t>シッパイ</t>
    </rPh>
    <phoneticPr fontId="2"/>
  </si>
  <si>
    <t>Sindan</t>
    <phoneticPr fontId="2"/>
  </si>
  <si>
    <t>シャワーの利用を1人1日1分短くする</t>
    <rPh sb="5" eb="7">
      <t>リヨウ</t>
    </rPh>
    <rPh sb="9" eb="10">
      <t>ニン</t>
    </rPh>
    <rPh sb="11" eb="12">
      <t>ニチ</t>
    </rPh>
    <rPh sb="13" eb="14">
      <t>フン</t>
    </rPh>
    <rPh sb="14" eb="15">
      <t>ミジカ</t>
    </rPh>
    <phoneticPr fontId="2"/>
  </si>
  <si>
    <t>テレビを点ける時間を1日1時間短くする</t>
    <rPh sb="4" eb="5">
      <t>ツ</t>
    </rPh>
    <rPh sb="7" eb="9">
      <t>ジカン</t>
    </rPh>
    <rPh sb="11" eb="12">
      <t>ニチ</t>
    </rPh>
    <rPh sb="13" eb="15">
      <t>ジカン</t>
    </rPh>
    <rPh sb="15" eb="16">
      <t>ミジカ</t>
    </rPh>
    <phoneticPr fontId="2"/>
  </si>
  <si>
    <t>照明を使う時間を1時間短くする</t>
    <rPh sb="0" eb="2">
      <t>ショウメイ</t>
    </rPh>
    <rPh sb="3" eb="4">
      <t>ツカ</t>
    </rPh>
    <rPh sb="5" eb="7">
      <t>ジカン</t>
    </rPh>
    <rPh sb="9" eb="11">
      <t>ジカン</t>
    </rPh>
    <rPh sb="11" eb="12">
      <t>ミジカ</t>
    </rPh>
    <phoneticPr fontId="2"/>
  </si>
  <si>
    <t>一戸建て</t>
    <rPh sb="0" eb="3">
      <t>イッコダ</t>
    </rPh>
    <phoneticPr fontId="2"/>
  </si>
  <si>
    <t>マンション</t>
    <phoneticPr fontId="2"/>
  </si>
  <si>
    <t>In81705</t>
  </si>
  <si>
    <t>例）ret[retNum[i]].shotTitle</t>
    <rPh sb="0" eb="1">
      <t>レイ</t>
    </rPh>
    <phoneticPr fontId="2"/>
  </si>
  <si>
    <t>そのグループで選ばれている番号リスト</t>
    <rPh sb="7" eb="8">
      <t>エラ</t>
    </rPh>
    <rPh sb="13" eb="15">
      <t>バンゴウ</t>
    </rPh>
    <phoneticPr fontId="2"/>
  </si>
  <si>
    <t>現在の選択での削減量</t>
    <rPh sb="0" eb="2">
      <t>ゲンザイ</t>
    </rPh>
    <rPh sb="3" eb="5">
      <t>センタク</t>
    </rPh>
    <rPh sb="7" eb="9">
      <t>サクゲン</t>
    </rPh>
    <rPh sb="9" eb="10">
      <t>リョウ</t>
    </rPh>
    <phoneticPr fontId="2"/>
  </si>
  <si>
    <t>CO2削減割合</t>
    <rPh sb="3" eb="5">
      <t>サクゲン</t>
    </rPh>
    <rPh sb="5" eb="7">
      <t>ワリアイ</t>
    </rPh>
    <phoneticPr fontId="2"/>
  </si>
  <si>
    <t>元を取れるか？（String）</t>
    <rPh sb="0" eb="1">
      <t>モト</t>
    </rPh>
    <rPh sb="2" eb="3">
      <t>ト</t>
    </rPh>
    <phoneticPr fontId="2"/>
  </si>
  <si>
    <t>100人中の順位（数字1～100）</t>
    <rPh sb="3" eb="4">
      <t>ニン</t>
    </rPh>
    <rPh sb="4" eb="5">
      <t>チュウ</t>
    </rPh>
    <rPh sb="6" eb="8">
      <t>ジュンイ</t>
    </rPh>
    <rPh sb="9" eb="11">
      <t>スウジ</t>
    </rPh>
    <phoneticPr fontId="2"/>
  </si>
  <si>
    <t>電気の夜間料金契約をしている</t>
    <rPh sb="0" eb="2">
      <t>デンキ</t>
    </rPh>
    <rPh sb="3" eb="5">
      <t>ヤカン</t>
    </rPh>
    <rPh sb="5" eb="7">
      <t>リョウキン</t>
    </rPh>
    <rPh sb="7" eb="9">
      <t>ケイヤク</t>
    </rPh>
    <phoneticPr fontId="2"/>
  </si>
  <si>
    <t>0：ためない</t>
    <phoneticPr fontId="2"/>
  </si>
  <si>
    <t>1：週1日</t>
    <rPh sb="2" eb="3">
      <t>シュウ</t>
    </rPh>
    <rPh sb="4" eb="5">
      <t>ニチ</t>
    </rPh>
    <phoneticPr fontId="2"/>
  </si>
  <si>
    <t>2：週2日</t>
    <rPh sb="2" eb="3">
      <t>シュウ</t>
    </rPh>
    <rPh sb="4" eb="5">
      <t>ニチ</t>
    </rPh>
    <phoneticPr fontId="2"/>
  </si>
  <si>
    <t>電力会社が違う場合は同じ都道府県でも別の選択肢。この場合には小数点以下の数値がある。</t>
    <rPh sb="0" eb="2">
      <t>デンリョク</t>
    </rPh>
    <rPh sb="2" eb="4">
      <t>ガイシャ</t>
    </rPh>
    <rPh sb="5" eb="6">
      <t>チガ</t>
    </rPh>
    <rPh sb="7" eb="9">
      <t>バアイ</t>
    </rPh>
    <rPh sb="10" eb="11">
      <t>オナ</t>
    </rPh>
    <rPh sb="12" eb="16">
      <t>トドウフケン</t>
    </rPh>
    <rPh sb="18" eb="19">
      <t>ベツ</t>
    </rPh>
    <rPh sb="20" eb="23">
      <t>センタクシ</t>
    </rPh>
    <rPh sb="26" eb="28">
      <t>バアイ</t>
    </rPh>
    <rPh sb="30" eb="33">
      <t>ショウスウテン</t>
    </rPh>
    <rPh sb="33" eb="35">
      <t>イカ</t>
    </rPh>
    <rPh sb="36" eb="38">
      <t>スウチ</t>
    </rPh>
    <phoneticPr fontId="2"/>
  </si>
  <si>
    <t>taimen</t>
    <phoneticPr fontId="2"/>
  </si>
  <si>
    <t>boolean</t>
    <phoneticPr fontId="2"/>
  </si>
  <si>
    <t>False：郵送希望</t>
    <rPh sb="6" eb="8">
      <t>ユウソウ</t>
    </rPh>
    <rPh sb="8" eb="10">
      <t>キボウ</t>
    </rPh>
    <phoneticPr fontId="2"/>
  </si>
  <si>
    <t>Ture:Web記入申込み</t>
    <rPh sb="8" eb="10">
      <t>キニュウ</t>
    </rPh>
    <rPh sb="10" eb="12">
      <t>モウシコ</t>
    </rPh>
    <phoneticPr fontId="2"/>
  </si>
  <si>
    <t>対面診断のアンケートを記入しますか</t>
    <rPh sb="0" eb="2">
      <t>タイメン</t>
    </rPh>
    <rPh sb="2" eb="4">
      <t>シンダン</t>
    </rPh>
    <rPh sb="11" eb="13">
      <t>キニュウ</t>
    </rPh>
    <phoneticPr fontId="2"/>
  </si>
  <si>
    <t>web版で対面申込みアンケート直接記入者はtrue。郵送希望はfalse</t>
    <rPh sb="3" eb="4">
      <t>バン</t>
    </rPh>
    <rPh sb="19" eb="20">
      <t>シャ</t>
    </rPh>
    <rPh sb="26" eb="28">
      <t>ユウソウ</t>
    </rPh>
    <rPh sb="28" eb="30">
      <t>キボウ</t>
    </rPh>
    <phoneticPr fontId="2"/>
  </si>
  <si>
    <t>familyYear</t>
  </si>
  <si>
    <t>familyTel2</t>
  </si>
  <si>
    <t>年齢</t>
    <rPh sb="0" eb="2">
      <t>ネンレイ</t>
    </rPh>
    <phoneticPr fontId="2"/>
  </si>
  <si>
    <t>電話番号（連絡先）</t>
    <rPh sb="0" eb="2">
      <t>デンワ</t>
    </rPh>
    <rPh sb="2" eb="4">
      <t>バンゴウ</t>
    </rPh>
    <rPh sb="5" eb="8">
      <t>レンラクサキ</t>
    </rPh>
    <phoneticPr fontId="2"/>
  </si>
  <si>
    <t>familyEmail</t>
  </si>
  <si>
    <t>familyPlace</t>
  </si>
  <si>
    <t>診断希望場所</t>
  </si>
  <si>
    <t>1:エコプラザ、2：地域、3：自宅</t>
  </si>
  <si>
    <t>e-mail</t>
    <phoneticPr fontId="2"/>
  </si>
  <si>
    <t>兵庫県設定（Web版のみ）</t>
    <rPh sb="0" eb="3">
      <t>ヒョウゴケン</t>
    </rPh>
    <rPh sb="3" eb="5">
      <t>セッテイ</t>
    </rPh>
    <rPh sb="9" eb="10">
      <t>バン</t>
    </rPh>
    <phoneticPr fontId="2"/>
  </si>
  <si>
    <t>ラジオボタン</t>
    <phoneticPr fontId="2"/>
  </si>
  <si>
    <t>エコプラザ</t>
    <phoneticPr fontId="2"/>
  </si>
  <si>
    <t>自宅</t>
    <rPh sb="0" eb="2">
      <t>ジタク</t>
    </rPh>
    <phoneticPr fontId="2"/>
  </si>
  <si>
    <t>地域</t>
    <rPh sb="0" eb="2">
      <t>チイキ</t>
    </rPh>
    <phoneticPr fontId="2"/>
  </si>
  <si>
    <t>申込者の年齢</t>
    <rPh sb="0" eb="3">
      <t>モウシコミシャ</t>
    </rPh>
    <rPh sb="4" eb="6">
      <t>ネンレイ</t>
    </rPh>
    <phoneticPr fontId="2"/>
  </si>
  <si>
    <t>↓選択</t>
    <rPh sb="1" eb="3">
      <t>センタク</t>
    </rPh>
    <phoneticPr fontId="2"/>
  </si>
  <si>
    <t>夏の1ヶ月の灯油消費（円・L）</t>
    <rPh sb="0" eb="1">
      <t>ナツ</t>
    </rPh>
    <rPh sb="4" eb="5">
      <t>ゲツ</t>
    </rPh>
    <rPh sb="8" eb="10">
      <t>ショウヒ</t>
    </rPh>
    <rPh sb="11" eb="12">
      <t>エン</t>
    </rPh>
    <phoneticPr fontId="2"/>
  </si>
  <si>
    <t>1-400</t>
    <phoneticPr fontId="2"/>
  </si>
  <si>
    <t>ret = data.disp.dataAverage();</t>
    <phoneticPr fontId="2"/>
  </si>
  <si>
    <t>ret = data.disp.dataItemize();</t>
    <phoneticPr fontId="2"/>
  </si>
  <si>
    <t>消費量オブジェクトの配列</t>
    <rPh sb="0" eb="3">
      <t>ショウヒリョウ</t>
    </rPh>
    <rPh sb="10" eb="12">
      <t>ハイレツ</t>
    </rPh>
    <phoneticPr fontId="2"/>
  </si>
  <si>
    <t>_global.data = new Sindan();</t>
    <phoneticPr fontId="2"/>
  </si>
  <si>
    <t>_global.data.setSenario();</t>
    <phoneticPr fontId="2"/>
  </si>
  <si>
    <t>シナリオ設定　★追加</t>
    <rPh sb="4" eb="6">
      <t>セッテイ</t>
    </rPh>
    <rPh sb="8" eb="10">
      <t>ツイカ</t>
    </rPh>
    <phoneticPr fontId="2"/>
  </si>
  <si>
    <t>2：時々している</t>
    <rPh sb="2" eb="4">
      <t>トキドキ</t>
    </rPh>
    <phoneticPr fontId="2"/>
  </si>
  <si>
    <t>3：していない</t>
    <phoneticPr fontId="2"/>
  </si>
  <si>
    <t>窓はペアガラスですか</t>
    <rPh sb="0" eb="1">
      <t>マド</t>
    </rPh>
    <phoneticPr fontId="2"/>
  </si>
  <si>
    <t>In81001</t>
    <phoneticPr fontId="2"/>
  </si>
  <si>
    <t>In81002</t>
  </si>
  <si>
    <t>In81003</t>
  </si>
  <si>
    <t>In81101</t>
    <phoneticPr fontId="2"/>
  </si>
  <si>
    <t>どの程度行きますか</t>
    <rPh sb="2" eb="4">
      <t>テイド</t>
    </rPh>
    <rPh sb="4" eb="5">
      <t>イ</t>
    </rPh>
    <phoneticPr fontId="2"/>
  </si>
  <si>
    <t>In81102</t>
  </si>
  <si>
    <t>In81103</t>
  </si>
  <si>
    <t>1：とてもいい（18km/L以上）</t>
    <rPh sb="14" eb="16">
      <t>イジョウ</t>
    </rPh>
    <phoneticPr fontId="2"/>
  </si>
  <si>
    <t>2：いい（13～17km/L）</t>
    <phoneticPr fontId="2"/>
  </si>
  <si>
    <t>3：ふつう（10～12km/L)</t>
    <phoneticPr fontId="2"/>
  </si>
  <si>
    <t>4：少し悪い（7～9km/L)</t>
    <rPh sb="2" eb="3">
      <t>スコ</t>
    </rPh>
    <rPh sb="4" eb="5">
      <t>ワル</t>
    </rPh>
    <phoneticPr fontId="2"/>
  </si>
  <si>
    <t>5：悪い（6km/L以下）</t>
    <rPh sb="2" eb="3">
      <t>ワル</t>
    </rPh>
    <rPh sb="10" eb="12">
      <t>イカ</t>
    </rPh>
    <phoneticPr fontId="2"/>
  </si>
  <si>
    <t>6：わからない</t>
    <phoneticPr fontId="2"/>
  </si>
  <si>
    <t>In812</t>
    <phoneticPr fontId="2"/>
  </si>
  <si>
    <t>都市ガス</t>
    <rPh sb="0" eb="2">
      <t>トシ</t>
    </rPh>
    <phoneticPr fontId="2"/>
  </si>
  <si>
    <t>LPガス</t>
    <phoneticPr fontId="2"/>
  </si>
  <si>
    <t>ガス</t>
    <phoneticPr fontId="2"/>
  </si>
  <si>
    <t>電気</t>
    <rPh sb="0" eb="2">
      <t>デンキ</t>
    </rPh>
    <phoneticPr fontId="2"/>
  </si>
  <si>
    <t>灯油</t>
    <rPh sb="0" eb="2">
      <t>トウユ</t>
    </rPh>
    <phoneticPr fontId="2"/>
  </si>
  <si>
    <t>薪</t>
    <rPh sb="0" eb="1">
      <t>マキ</t>
    </rPh>
    <phoneticPr fontId="2"/>
  </si>
  <si>
    <t>地域熱</t>
    <rPh sb="0" eb="2">
      <t>チイキ</t>
    </rPh>
    <rPh sb="2" eb="3">
      <t>ネツ</t>
    </rPh>
    <phoneticPr fontId="2"/>
  </si>
  <si>
    <t>ない</t>
    <phoneticPr fontId="2"/>
  </si>
  <si>
    <t>冷蔵庫を壁から離す</t>
    <rPh sb="0" eb="3">
      <t>レイゾウコ</t>
    </rPh>
    <rPh sb="4" eb="5">
      <t>カベ</t>
    </rPh>
    <rPh sb="7" eb="8">
      <t>ハナ</t>
    </rPh>
    <phoneticPr fontId="2"/>
  </si>
  <si>
    <t>冷蔵庫</t>
    <rPh sb="0" eb="3">
      <t>レイゾウコ</t>
    </rPh>
    <phoneticPr fontId="2"/>
  </si>
  <si>
    <t>照明</t>
    <rPh sb="0" eb="2">
      <t>ショウメイ</t>
    </rPh>
    <phoneticPr fontId="2"/>
  </si>
  <si>
    <t>給湯</t>
    <rPh sb="0" eb="2">
      <t>キュウトウ</t>
    </rPh>
    <phoneticPr fontId="2"/>
  </si>
  <si>
    <t>洗濯・衣類乾燥</t>
    <rPh sb="0" eb="2">
      <t>センタク</t>
    </rPh>
    <rPh sb="3" eb="5">
      <t>イルイ</t>
    </rPh>
    <rPh sb="5" eb="7">
      <t>カンソウ</t>
    </rPh>
    <phoneticPr fontId="2"/>
  </si>
  <si>
    <t>換気</t>
    <rPh sb="0" eb="2">
      <t>カンキ</t>
    </rPh>
    <phoneticPr fontId="2"/>
  </si>
  <si>
    <t>テレビ</t>
    <phoneticPr fontId="2"/>
  </si>
  <si>
    <t>太陽光発電</t>
    <rPh sb="0" eb="3">
      <t>タイヨウコウ</t>
    </rPh>
    <rPh sb="3" eb="5">
      <t>ハツデン</t>
    </rPh>
    <phoneticPr fontId="2"/>
  </si>
  <si>
    <t>自家用車</t>
    <rPh sb="0" eb="4">
      <t>ジカヨウシャ</t>
    </rPh>
    <phoneticPr fontId="2"/>
  </si>
  <si>
    <t>基準-80％</t>
    <rPh sb="0" eb="2">
      <t>キジュン</t>
    </rPh>
    <phoneticPr fontId="2"/>
  </si>
  <si>
    <t>基準CO2</t>
    <rPh sb="0" eb="2">
      <t>キジュン</t>
    </rPh>
    <phoneticPr fontId="2"/>
  </si>
  <si>
    <t>ret[10]</t>
    <phoneticPr fontId="2"/>
  </si>
  <si>
    <t>投資額（円/年）（String)</t>
    <rPh sb="0" eb="3">
      <t>トウシガク</t>
    </rPh>
    <rPh sb="4" eb="5">
      <t>エン</t>
    </rPh>
    <rPh sb="6" eb="7">
      <t>ネン</t>
    </rPh>
    <phoneticPr fontId="2"/>
  </si>
  <si>
    <t>CO2削減量</t>
    <rPh sb="3" eb="6">
      <t>サクゲンリョウ</t>
    </rPh>
    <phoneticPr fontId="2"/>
  </si>
  <si>
    <t>CO2基準値</t>
    <rPh sb="3" eb="5">
      <t>キジュン</t>
    </rPh>
    <rPh sb="5" eb="6">
      <t>アタイ</t>
    </rPh>
    <phoneticPr fontId="2"/>
  </si>
  <si>
    <t>In906</t>
    <phoneticPr fontId="2"/>
  </si>
  <si>
    <t>太陽熱温水器を設置していますか</t>
    <phoneticPr fontId="2"/>
  </si>
  <si>
    <t>太陽熱温水器を利用していますか</t>
    <rPh sb="7" eb="9">
      <t>リヨウ</t>
    </rPh>
    <phoneticPr fontId="2"/>
  </si>
  <si>
    <t>節水シャワーヘッドを使っていますか</t>
    <rPh sb="0" eb="2">
      <t>セッスイ</t>
    </rPh>
    <rPh sb="10" eb="11">
      <t>ツカ</t>
    </rPh>
    <phoneticPr fontId="2"/>
  </si>
  <si>
    <t>断熱式の浴槽ですか</t>
    <rPh sb="0" eb="2">
      <t>ダンネツ</t>
    </rPh>
    <rPh sb="2" eb="3">
      <t>シキ</t>
    </rPh>
    <rPh sb="4" eb="6">
      <t>ヨクソウ</t>
    </rPh>
    <phoneticPr fontId="2"/>
  </si>
  <si>
    <t>食器洗い機を使っていますか</t>
    <phoneticPr fontId="2"/>
  </si>
  <si>
    <t>In10801</t>
    <phoneticPr fontId="2"/>
  </si>
  <si>
    <t>夏場食器洗いでお湯を使いますか</t>
    <rPh sb="0" eb="2">
      <t>ナツバ</t>
    </rPh>
    <phoneticPr fontId="2"/>
  </si>
  <si>
    <t>In109</t>
    <phoneticPr fontId="2"/>
  </si>
  <si>
    <t>風呂とは別に台所に温水器がありますか</t>
    <rPh sb="0" eb="2">
      <t>フロ</t>
    </rPh>
    <rPh sb="4" eb="5">
      <t>ベツ</t>
    </rPh>
    <rPh sb="6" eb="8">
      <t>ダイドコロ</t>
    </rPh>
    <rPh sb="9" eb="12">
      <t>オンスイキ</t>
    </rPh>
    <phoneticPr fontId="2"/>
  </si>
  <si>
    <t>In110</t>
    <phoneticPr fontId="2"/>
  </si>
  <si>
    <t>1日に何分くらい食器洗いでお湯を使いますか</t>
    <rPh sb="1" eb="2">
      <t>ニチ</t>
    </rPh>
    <rPh sb="3" eb="4">
      <t>ナン</t>
    </rPh>
    <rPh sb="4" eb="5">
      <t>フン</t>
    </rPh>
    <rPh sb="8" eb="10">
      <t>ショッキ</t>
    </rPh>
    <rPh sb="10" eb="11">
      <t>アラ</t>
    </rPh>
    <rPh sb="14" eb="15">
      <t>ユ</t>
    </rPh>
    <rPh sb="16" eb="17">
      <t>ツカ</t>
    </rPh>
    <phoneticPr fontId="2"/>
  </si>
  <si>
    <t>分/日</t>
    <rPh sb="0" eb="1">
      <t>フン</t>
    </rPh>
    <rPh sb="2" eb="3">
      <t>ニチ</t>
    </rPh>
    <phoneticPr fontId="2"/>
  </si>
  <si>
    <t>In112</t>
    <phoneticPr fontId="2"/>
  </si>
  <si>
    <t>In909</t>
    <phoneticPr fontId="2"/>
  </si>
  <si>
    <t>1：毎日</t>
    <rPh sb="2" eb="4">
      <t>マイニチ</t>
    </rPh>
    <phoneticPr fontId="2"/>
  </si>
  <si>
    <t>2：2日に1回</t>
    <rPh sb="3" eb="4">
      <t>ニチ</t>
    </rPh>
    <rPh sb="6" eb="7">
      <t>カイ</t>
    </rPh>
    <phoneticPr fontId="2"/>
  </si>
  <si>
    <t>3：週1～2回</t>
    <rPh sb="2" eb="3">
      <t>シュウ</t>
    </rPh>
    <rPh sb="6" eb="7">
      <t>カイ</t>
    </rPh>
    <phoneticPr fontId="2"/>
  </si>
  <si>
    <t>4：月1～3回</t>
    <rPh sb="2" eb="3">
      <t>ツキ</t>
    </rPh>
    <rPh sb="6" eb="7">
      <t>カイ</t>
    </rPh>
    <phoneticPr fontId="2"/>
  </si>
  <si>
    <t>In30402</t>
    <phoneticPr fontId="2"/>
  </si>
  <si>
    <t>In31101</t>
    <phoneticPr fontId="2"/>
  </si>
  <si>
    <t>In31102</t>
    <phoneticPr fontId="2"/>
  </si>
  <si>
    <t>測定法</t>
    <rPh sb="0" eb="3">
      <t>ソクテイホウ</t>
    </rPh>
    <phoneticPr fontId="2"/>
  </si>
  <si>
    <t>1:A法</t>
    <rPh sb="3" eb="4">
      <t>ホウ</t>
    </rPh>
    <phoneticPr fontId="2"/>
  </si>
  <si>
    <t>2:B法</t>
    <rPh sb="3" eb="4">
      <t>ホウ</t>
    </rPh>
    <phoneticPr fontId="2"/>
  </si>
  <si>
    <t>3:C法</t>
    <rPh sb="3" eb="4">
      <t>ホウ</t>
    </rPh>
    <phoneticPr fontId="2"/>
  </si>
  <si>
    <t>4：新JIS</t>
    <rPh sb="2" eb="3">
      <t>シン</t>
    </rPh>
    <phoneticPr fontId="2"/>
  </si>
  <si>
    <t>5：わからない</t>
    <phoneticPr fontId="2"/>
  </si>
  <si>
    <t>定格内容量</t>
    <rPh sb="0" eb="2">
      <t>テイカク</t>
    </rPh>
    <rPh sb="2" eb="5">
      <t>ナイヨウリョウ</t>
    </rPh>
    <phoneticPr fontId="2"/>
  </si>
  <si>
    <t>リットル</t>
    <phoneticPr fontId="2"/>
  </si>
  <si>
    <t>In30801</t>
    <phoneticPr fontId="2"/>
  </si>
  <si>
    <t>In30802</t>
    <phoneticPr fontId="2"/>
  </si>
  <si>
    <t>側面裏のすきまはありますか</t>
    <rPh sb="0" eb="2">
      <t>ソクメン</t>
    </rPh>
    <rPh sb="2" eb="3">
      <t>ウラ</t>
    </rPh>
    <phoneticPr fontId="2"/>
  </si>
  <si>
    <t>In30901</t>
    <phoneticPr fontId="2"/>
  </si>
  <si>
    <t>In30902</t>
    <phoneticPr fontId="2"/>
  </si>
  <si>
    <t>温度設定</t>
    <rPh sb="0" eb="2">
      <t>オンド</t>
    </rPh>
    <rPh sb="2" eb="4">
      <t>セッテイ</t>
    </rPh>
    <phoneticPr fontId="2"/>
  </si>
  <si>
    <t>2:中</t>
    <rPh sb="2" eb="3">
      <t>チュウ</t>
    </rPh>
    <phoneticPr fontId="2"/>
  </si>
  <si>
    <t>1:高</t>
    <rPh sb="2" eb="3">
      <t>タカ</t>
    </rPh>
    <phoneticPr fontId="2"/>
  </si>
  <si>
    <t>地点・施設名</t>
    <rPh sb="0" eb="2">
      <t>チテン</t>
    </rPh>
    <rPh sb="3" eb="6">
      <t>シセツメイ</t>
    </rPh>
    <phoneticPr fontId="2"/>
  </si>
  <si>
    <t>主に使う車の燃費</t>
    <rPh sb="0" eb="1">
      <t>オモ</t>
    </rPh>
    <rPh sb="2" eb="3">
      <t>ツカ</t>
    </rPh>
    <rPh sb="4" eb="5">
      <t>クルマ</t>
    </rPh>
    <rPh sb="6" eb="8">
      <t>ネンピ</t>
    </rPh>
    <phoneticPr fontId="2"/>
  </si>
  <si>
    <t>A</t>
    <phoneticPr fontId="2"/>
  </si>
  <si>
    <t>B</t>
    <phoneticPr fontId="2"/>
  </si>
  <si>
    <t>C</t>
    <phoneticPr fontId="2"/>
  </si>
  <si>
    <t>使う車の記号</t>
    <rPh sb="0" eb="1">
      <t>ツカ</t>
    </rPh>
    <rPh sb="2" eb="3">
      <t>クルマ</t>
    </rPh>
    <rPh sb="4" eb="6">
      <t>キゴウ</t>
    </rPh>
    <phoneticPr fontId="2"/>
  </si>
  <si>
    <t>代替交通の種類</t>
    <rPh sb="0" eb="2">
      <t>ダイタイ</t>
    </rPh>
    <rPh sb="2" eb="4">
      <t>コウツウ</t>
    </rPh>
    <rPh sb="5" eb="7">
      <t>シュルイ</t>
    </rPh>
    <phoneticPr fontId="2"/>
  </si>
  <si>
    <t>In81101～05</t>
    <phoneticPr fontId="2"/>
  </si>
  <si>
    <t>※アンケートと重複</t>
    <rPh sb="7" eb="9">
      <t>ジュウフク</t>
    </rPh>
    <phoneticPr fontId="2"/>
  </si>
  <si>
    <t>In81001～05</t>
    <phoneticPr fontId="2"/>
  </si>
  <si>
    <t>5:2kW（12畳）</t>
    <rPh sb="8" eb="9">
      <t>ジョウ</t>
    </rPh>
    <phoneticPr fontId="2"/>
  </si>
  <si>
    <t>※太陽光発電の「元が取れる？」画面入力</t>
    <rPh sb="1" eb="4">
      <t>タイヨウコウ</t>
    </rPh>
    <rPh sb="4" eb="6">
      <t>ハツデン</t>
    </rPh>
    <rPh sb="8" eb="9">
      <t>モト</t>
    </rPh>
    <rPh sb="10" eb="11">
      <t>ト</t>
    </rPh>
    <rPh sb="15" eb="17">
      <t>ガメン</t>
    </rPh>
    <rPh sb="17" eb="19">
      <t>ニュウリョク</t>
    </rPh>
    <phoneticPr fontId="2"/>
  </si>
  <si>
    <t>Rep_adviserName</t>
    <phoneticPr fontId="2"/>
  </si>
  <si>
    <t>Rep_personOther</t>
    <phoneticPr fontId="2"/>
  </si>
  <si>
    <t>Rep_impression</t>
    <phoneticPr fontId="2"/>
  </si>
  <si>
    <t>Rep_improve</t>
    <phoneticPr fontId="2"/>
  </si>
  <si>
    <t>Rep_numberPerson</t>
    <phoneticPr fontId="2"/>
  </si>
  <si>
    <t>Rep_person1</t>
    <phoneticPr fontId="2"/>
  </si>
  <si>
    <t>Rep_person2</t>
    <phoneticPr fontId="2"/>
  </si>
  <si>
    <t>★現在はつかわない</t>
    <rPh sb="1" eb="3">
      <t>ゲンザイ</t>
    </rPh>
    <phoneticPr fontId="2"/>
  </si>
  <si>
    <t>5:5%</t>
    <phoneticPr fontId="2"/>
  </si>
  <si>
    <t>10:10%</t>
    <phoneticPr fontId="2"/>
  </si>
  <si>
    <t>15:15%</t>
    <phoneticPr fontId="2"/>
  </si>
  <si>
    <t>20:20%</t>
    <phoneticPr fontId="2"/>
  </si>
  <si>
    <t>5-20</t>
    <phoneticPr fontId="2"/>
  </si>
  <si>
    <t>12:12回</t>
    <rPh sb="5" eb="6">
      <t>カイ</t>
    </rPh>
    <phoneticPr fontId="2"/>
  </si>
  <si>
    <t>24:24回</t>
    <rPh sb="5" eb="6">
      <t>カイ</t>
    </rPh>
    <phoneticPr fontId="2"/>
  </si>
  <si>
    <t>36:36回</t>
    <rPh sb="5" eb="6">
      <t>カイ</t>
    </rPh>
    <phoneticPr fontId="2"/>
  </si>
  <si>
    <t>48:48回</t>
    <rPh sb="5" eb="6">
      <t>カイ</t>
    </rPh>
    <phoneticPr fontId="2"/>
  </si>
  <si>
    <t>60:60回</t>
    <rPh sb="5" eb="6">
      <t>カイ</t>
    </rPh>
    <phoneticPr fontId="2"/>
  </si>
  <si>
    <t>120:120回</t>
    <rPh sb="7" eb="8">
      <t>カイ</t>
    </rPh>
    <phoneticPr fontId="2"/>
  </si>
  <si>
    <t>180:180回</t>
    <rPh sb="7" eb="8">
      <t>カイ</t>
    </rPh>
    <phoneticPr fontId="2"/>
  </si>
  <si>
    <t>12-180</t>
    <phoneticPr fontId="2"/>
  </si>
  <si>
    <t>位</t>
    <rPh sb="0" eb="1">
      <t>イ</t>
    </rPh>
    <phoneticPr fontId="2"/>
  </si>
  <si>
    <t>selectedMesString</t>
    <phoneticPr fontId="2"/>
  </si>
  <si>
    <t>選択対策</t>
    <rPh sb="0" eb="2">
      <t>センタク</t>
    </rPh>
    <rPh sb="2" eb="4">
      <t>タイサク</t>
    </rPh>
    <phoneticPr fontId="2"/>
  </si>
  <si>
    <t>-</t>
    <phoneticPr fontId="2"/>
  </si>
  <si>
    <t>自動設定　選択された対策番号を3桁ずつ文字列にして記録</t>
    <rPh sb="0" eb="2">
      <t>ジドウ</t>
    </rPh>
    <rPh sb="2" eb="4">
      <t>セッテイ</t>
    </rPh>
    <rPh sb="5" eb="7">
      <t>センタク</t>
    </rPh>
    <rPh sb="10" eb="12">
      <t>タイサク</t>
    </rPh>
    <rPh sb="12" eb="14">
      <t>バンゴウ</t>
    </rPh>
    <rPh sb="16" eb="17">
      <t>ケタ</t>
    </rPh>
    <rPh sb="19" eb="22">
      <t>モジレツ</t>
    </rPh>
    <rPh sb="25" eb="27">
      <t>キロク</t>
    </rPh>
    <phoneticPr fontId="2"/>
  </si>
  <si>
    <t>目標設定画面で設定　0:0％削減、1：25％削減、2:50％削減、3:80％削減</t>
    <rPh sb="0" eb="2">
      <t>モクヒョウ</t>
    </rPh>
    <rPh sb="2" eb="4">
      <t>セッテイ</t>
    </rPh>
    <rPh sb="4" eb="6">
      <t>ガメン</t>
    </rPh>
    <rPh sb="7" eb="9">
      <t>セッテイ</t>
    </rPh>
    <rPh sb="14" eb="16">
      <t>サクゲン</t>
    </rPh>
    <rPh sb="22" eb="24">
      <t>サクゲン</t>
    </rPh>
    <rPh sb="30" eb="32">
      <t>サクゲン</t>
    </rPh>
    <rPh sb="38" eb="40">
      <t>サクゲン</t>
    </rPh>
    <phoneticPr fontId="2"/>
  </si>
  <si>
    <t>日／週</t>
    <rPh sb="0" eb="1">
      <t>ニチ</t>
    </rPh>
    <rPh sb="2" eb="3">
      <t>シュウ</t>
    </rPh>
    <phoneticPr fontId="2"/>
  </si>
  <si>
    <t>In10101</t>
    <phoneticPr fontId="2"/>
  </si>
  <si>
    <t>In10102</t>
  </si>
  <si>
    <t>浴槽にためる日数（夏以外）</t>
    <rPh sb="6" eb="8">
      <t>ニッスウ</t>
    </rPh>
    <rPh sb="9" eb="10">
      <t>ナツ</t>
    </rPh>
    <rPh sb="10" eb="12">
      <t>イガイ</t>
    </rPh>
    <phoneticPr fontId="2"/>
  </si>
  <si>
    <t>In106</t>
    <phoneticPr fontId="2"/>
  </si>
  <si>
    <t>浴槽の大きさ</t>
    <rPh sb="0" eb="2">
      <t>ヨクソウ</t>
    </rPh>
    <rPh sb="3" eb="4">
      <t>オオ</t>
    </rPh>
    <phoneticPr fontId="2"/>
  </si>
  <si>
    <t>整数</t>
    <rPh sb="0" eb="2">
      <t>セイスウ</t>
    </rPh>
    <phoneticPr fontId="2"/>
  </si>
  <si>
    <t>familyTel</t>
    <phoneticPr fontId="2"/>
  </si>
  <si>
    <t>電話番号</t>
    <rPh sb="0" eb="2">
      <t>デンワ</t>
    </rPh>
    <rPh sb="2" eb="4">
      <t>バンゴウ</t>
    </rPh>
    <phoneticPr fontId="2"/>
  </si>
  <si>
    <t>60：60分</t>
    <rPh sb="5" eb="6">
      <t>フン</t>
    </rPh>
    <phoneticPr fontId="2"/>
  </si>
  <si>
    <t>家全体</t>
    <rPh sb="0" eb="1">
      <t>イエ</t>
    </rPh>
    <rPh sb="1" eb="3">
      <t>ゼンタイ</t>
    </rPh>
    <phoneticPr fontId="2"/>
  </si>
  <si>
    <t>半分くらい</t>
    <rPh sb="0" eb="2">
      <t>ハンブン</t>
    </rPh>
    <phoneticPr fontId="2"/>
  </si>
  <si>
    <t>一部の部屋</t>
    <rPh sb="0" eb="2">
      <t>イチブ</t>
    </rPh>
    <rPh sb="3" eb="5">
      <t>ヘヤ</t>
    </rPh>
    <phoneticPr fontId="2"/>
  </si>
  <si>
    <t>1部屋のみ</t>
    <rPh sb="1" eb="3">
      <t>ヘヤ</t>
    </rPh>
    <phoneticPr fontId="2"/>
  </si>
  <si>
    <t>部屋暖房をしない</t>
    <rPh sb="0" eb="2">
      <t>ヘヤ</t>
    </rPh>
    <rPh sb="2" eb="4">
      <t>ダンボウ</t>
    </rPh>
    <phoneticPr fontId="2"/>
  </si>
  <si>
    <t>1：1ヶ月</t>
    <rPh sb="4" eb="5">
      <t>ゲツ</t>
    </rPh>
    <phoneticPr fontId="2"/>
  </si>
  <si>
    <t>2：2ヶ月</t>
    <rPh sb="4" eb="5">
      <t>ゲツ</t>
    </rPh>
    <phoneticPr fontId="2"/>
  </si>
  <si>
    <t>3：3ヶ月</t>
    <rPh sb="4" eb="5">
      <t>ゲツ</t>
    </rPh>
    <phoneticPr fontId="2"/>
  </si>
  <si>
    <t>4：4ヶ月</t>
    <rPh sb="4" eb="5">
      <t>ゲツ</t>
    </rPh>
    <phoneticPr fontId="2"/>
  </si>
  <si>
    <t>6：6ヶ月</t>
    <rPh sb="4" eb="5">
      <t>ゲツ</t>
    </rPh>
    <phoneticPr fontId="2"/>
  </si>
  <si>
    <t>8：8ヶ月</t>
    <rPh sb="4" eb="5">
      <t>ゲツ</t>
    </rPh>
    <phoneticPr fontId="2"/>
  </si>
  <si>
    <t>1：1時間</t>
    <rPh sb="3" eb="5">
      <t>ジカン</t>
    </rPh>
    <phoneticPr fontId="2"/>
  </si>
  <si>
    <t>2：2時間</t>
    <rPh sb="3" eb="5">
      <t>ジカン</t>
    </rPh>
    <phoneticPr fontId="2"/>
  </si>
  <si>
    <t>3：3時間</t>
    <rPh sb="3" eb="5">
      <t>ジカン</t>
    </rPh>
    <phoneticPr fontId="2"/>
  </si>
  <si>
    <t>4：4時間</t>
    <rPh sb="3" eb="5">
      <t>ジカン</t>
    </rPh>
    <phoneticPr fontId="2"/>
  </si>
  <si>
    <t>6：6時間</t>
    <rPh sb="3" eb="5">
      <t>ジカン</t>
    </rPh>
    <phoneticPr fontId="2"/>
  </si>
  <si>
    <t>8：8時間</t>
    <rPh sb="3" eb="5">
      <t>ジカン</t>
    </rPh>
    <phoneticPr fontId="2"/>
  </si>
  <si>
    <t>12：12時間</t>
    <rPh sb="5" eb="7">
      <t>ジカン</t>
    </rPh>
    <phoneticPr fontId="2"/>
  </si>
  <si>
    <t>16：16時間</t>
    <rPh sb="5" eb="7">
      <t>ジカン</t>
    </rPh>
    <phoneticPr fontId="2"/>
  </si>
  <si>
    <t>24：24時間</t>
    <rPh sb="5" eb="7">
      <t>ジカン</t>
    </rPh>
    <phoneticPr fontId="2"/>
  </si>
  <si>
    <t>12:12時間程度</t>
    <rPh sb="5" eb="7">
      <t>ジカン</t>
    </rPh>
    <rPh sb="7" eb="9">
      <t>テイド</t>
    </rPh>
    <phoneticPr fontId="2"/>
  </si>
  <si>
    <t>2:通常のもの</t>
    <rPh sb="2" eb="4">
      <t>ツウジョウ</t>
    </rPh>
    <phoneticPr fontId="2"/>
  </si>
  <si>
    <t>3:わからない</t>
    <phoneticPr fontId="2"/>
  </si>
  <si>
    <t>1：通年している</t>
    <rPh sb="2" eb="4">
      <t>ツウネン</t>
    </rPh>
    <phoneticPr fontId="2"/>
  </si>
  <si>
    <t>2：夏以外している</t>
    <rPh sb="2" eb="3">
      <t>ナツ</t>
    </rPh>
    <rPh sb="3" eb="5">
      <t>イガイ</t>
    </rPh>
    <phoneticPr fontId="2"/>
  </si>
  <si>
    <t>3：冬のみしている</t>
    <rPh sb="2" eb="3">
      <t>フユ</t>
    </rPh>
    <phoneticPr fontId="2"/>
  </si>
  <si>
    <t>4していない</t>
    <phoneticPr fontId="2"/>
  </si>
  <si>
    <t>1：高め</t>
    <rPh sb="2" eb="3">
      <t>タカ</t>
    </rPh>
    <phoneticPr fontId="2"/>
  </si>
  <si>
    <t>2：ふつう</t>
    <phoneticPr fontId="2"/>
  </si>
  <si>
    <t>3：低め</t>
    <rPh sb="2" eb="3">
      <t>ヒク</t>
    </rPh>
    <phoneticPr fontId="2"/>
  </si>
  <si>
    <t>4：わからない</t>
    <phoneticPr fontId="2"/>
  </si>
  <si>
    <t>In310</t>
    <phoneticPr fontId="2"/>
  </si>
  <si>
    <t>In311</t>
    <phoneticPr fontId="2"/>
  </si>
  <si>
    <t>In313</t>
    <phoneticPr fontId="2"/>
  </si>
  <si>
    <t>In702</t>
    <phoneticPr fontId="2"/>
  </si>
  <si>
    <t>フィルター掃除</t>
    <phoneticPr fontId="2"/>
  </si>
  <si>
    <t>暖房1時間短縮</t>
    <phoneticPr fontId="2"/>
  </si>
  <si>
    <t>こたつ・ホットカーペット</t>
    <phoneticPr fontId="2"/>
  </si>
  <si>
    <t>家族だんらん</t>
    <phoneticPr fontId="2"/>
  </si>
  <si>
    <t>mHTbiomass</t>
    <phoneticPr fontId="2"/>
  </si>
  <si>
    <t>薪・ペレットストーブ</t>
    <phoneticPr fontId="2"/>
  </si>
  <si>
    <t>未使用部屋の暖房温度</t>
    <phoneticPr fontId="2"/>
  </si>
  <si>
    <t>冷蔵庫停止</t>
    <phoneticPr fontId="2"/>
  </si>
  <si>
    <t>冷蔵庫位置</t>
    <phoneticPr fontId="2"/>
  </si>
  <si>
    <t>冷蔵温度</t>
    <phoneticPr fontId="2"/>
  </si>
  <si>
    <t>センサー照明</t>
    <phoneticPr fontId="2"/>
  </si>
  <si>
    <t>照明短縮</t>
    <phoneticPr fontId="2"/>
  </si>
  <si>
    <t>LED電球</t>
    <phoneticPr fontId="2"/>
  </si>
  <si>
    <t>ラジオ</t>
    <phoneticPr fontId="2"/>
  </si>
  <si>
    <t>テレビ短縮</t>
    <phoneticPr fontId="2"/>
  </si>
  <si>
    <t>テレビ明るさ調節</t>
    <phoneticPr fontId="2"/>
  </si>
  <si>
    <t>エコキュート</t>
    <phoneticPr fontId="2"/>
  </si>
  <si>
    <t>自動保温を続けるのでなく、次の人が入る直前に沸かし直す</t>
    <rPh sb="0" eb="2">
      <t>ジドウ</t>
    </rPh>
    <rPh sb="2" eb="4">
      <t>ホオン</t>
    </rPh>
    <rPh sb="5" eb="6">
      <t>ツヅ</t>
    </rPh>
    <rPh sb="13" eb="14">
      <t>ツギ</t>
    </rPh>
    <rPh sb="15" eb="16">
      <t>ヒト</t>
    </rPh>
    <rPh sb="17" eb="18">
      <t>ハイ</t>
    </rPh>
    <rPh sb="19" eb="21">
      <t>チョクゼン</t>
    </rPh>
    <rPh sb="22" eb="23">
      <t>ワ</t>
    </rPh>
    <rPh sb="25" eb="26">
      <t>ナオ</t>
    </rPh>
    <phoneticPr fontId="2"/>
  </si>
  <si>
    <t>自動保温をしない</t>
    <phoneticPr fontId="2"/>
  </si>
  <si>
    <t>断熱型の浴槽にリフォームする</t>
    <rPh sb="0" eb="2">
      <t>ダンネツ</t>
    </rPh>
    <rPh sb="2" eb="3">
      <t>カタ</t>
    </rPh>
    <rPh sb="4" eb="6">
      <t>ヨクソウ</t>
    </rPh>
    <phoneticPr fontId="2"/>
  </si>
  <si>
    <t>断熱浴槽</t>
  </si>
  <si>
    <t>計算クラスと、量クラスを区分する</t>
    <rPh sb="0" eb="2">
      <t>ケイサン</t>
    </rPh>
    <rPh sb="7" eb="8">
      <t>リョウ</t>
    </rPh>
    <rPh sb="12" eb="14">
      <t>クブン</t>
    </rPh>
    <phoneticPr fontId="2"/>
  </si>
  <si>
    <t>例：テレビの買いかえ計算クラス　－　消費量クラス（インスタンスはテレビ買い替えn台目）</t>
    <rPh sb="0" eb="1">
      <t>レイ</t>
    </rPh>
    <rPh sb="6" eb="7">
      <t>カ</t>
    </rPh>
    <rPh sb="10" eb="12">
      <t>ケイサン</t>
    </rPh>
    <rPh sb="18" eb="21">
      <t>ショウヒリョウ</t>
    </rPh>
    <rPh sb="35" eb="36">
      <t>カ</t>
    </rPh>
    <rPh sb="37" eb="38">
      <t>カ</t>
    </rPh>
    <rPh sb="40" eb="42">
      <t>ダイメ</t>
    </rPh>
    <phoneticPr fontId="2"/>
  </si>
  <si>
    <t>設定値は計算クラスに設定</t>
    <rPh sb="0" eb="2">
      <t>セッテイ</t>
    </rPh>
    <rPh sb="2" eb="3">
      <t>アタイ</t>
    </rPh>
    <rPh sb="4" eb="6">
      <t>ケイサン</t>
    </rPh>
    <rPh sb="10" eb="12">
      <t>セッテイ</t>
    </rPh>
    <phoneticPr fontId="2"/>
  </si>
  <si>
    <t>例：テレビの価格、テレビの性能等</t>
    <rPh sb="0" eb="1">
      <t>レイ</t>
    </rPh>
    <rPh sb="6" eb="8">
      <t>カカク</t>
    </rPh>
    <rPh sb="13" eb="15">
      <t>セイノウ</t>
    </rPh>
    <rPh sb="15" eb="16">
      <t>トウ</t>
    </rPh>
    <phoneticPr fontId="2"/>
  </si>
  <si>
    <t>対策計算では、なるべく「削減率」を通じて削減計算をする</t>
    <rPh sb="0" eb="2">
      <t>タイサク</t>
    </rPh>
    <rPh sb="2" eb="4">
      <t>ケイサン</t>
    </rPh>
    <rPh sb="12" eb="15">
      <t>サクゲンリツ</t>
    </rPh>
    <rPh sb="17" eb="18">
      <t>ツウ</t>
    </rPh>
    <rPh sb="20" eb="22">
      <t>サクゲン</t>
    </rPh>
    <rPh sb="22" eb="24">
      <t>ケイサン</t>
    </rPh>
    <phoneticPr fontId="2"/>
  </si>
  <si>
    <t>関数があればそれを選ぶ</t>
    <rPh sb="0" eb="2">
      <t>カンスウ</t>
    </rPh>
    <rPh sb="9" eb="10">
      <t>エラ</t>
    </rPh>
    <phoneticPr fontId="2"/>
  </si>
  <si>
    <t>削減率の配列があればそれを選ぶ（Consで計算）</t>
    <rPh sb="0" eb="3">
      <t>サクゲンリツ</t>
    </rPh>
    <rPh sb="4" eb="6">
      <t>ハイレツ</t>
    </rPh>
    <rPh sb="13" eb="14">
      <t>エラ</t>
    </rPh>
    <rPh sb="21" eb="23">
      <t>ケイサン</t>
    </rPh>
    <phoneticPr fontId="2"/>
  </si>
  <si>
    <t>設定値があればそれを選ぶ（ConsStrategy固定値）</t>
    <rPh sb="0" eb="2">
      <t>セッテイ</t>
    </rPh>
    <rPh sb="2" eb="3">
      <t>アタイ</t>
    </rPh>
    <rPh sb="10" eb="11">
      <t>エラ</t>
    </rPh>
    <rPh sb="25" eb="27">
      <t>コテイ</t>
    </rPh>
    <rPh sb="27" eb="28">
      <t>アタイ</t>
    </rPh>
    <phoneticPr fontId="2"/>
  </si>
  <si>
    <t>In100</t>
    <phoneticPr fontId="2"/>
  </si>
  <si>
    <t>ex.</t>
    <phoneticPr fontId="2"/>
  </si>
  <si>
    <t>mLIExchange</t>
    <phoneticPr fontId="2"/>
  </si>
  <si>
    <t>分野コード</t>
    <rPh sb="0" eb="2">
      <t>ブンヤ</t>
    </rPh>
    <phoneticPr fontId="2"/>
  </si>
  <si>
    <t>給湯・水道</t>
    <rPh sb="0" eb="2">
      <t>キュウトウ</t>
    </rPh>
    <rPh sb="3" eb="5">
      <t>スイドウ</t>
    </rPh>
    <phoneticPr fontId="2"/>
  </si>
  <si>
    <t>待機電力・その他</t>
    <rPh sb="0" eb="2">
      <t>タイキ</t>
    </rPh>
    <rPh sb="2" eb="4">
      <t>デンリョク</t>
    </rPh>
    <rPh sb="7" eb="8">
      <t>タ</t>
    </rPh>
    <phoneticPr fontId="2"/>
  </si>
  <si>
    <t>太陽光・契約</t>
    <rPh sb="0" eb="3">
      <t>タイヨウコウ</t>
    </rPh>
    <rPh sb="4" eb="6">
      <t>ケイヤク</t>
    </rPh>
    <phoneticPr fontId="2"/>
  </si>
  <si>
    <t>洗濯・乾燥</t>
    <rPh sb="0" eb="2">
      <t>センタク</t>
    </rPh>
    <rPh sb="3" eb="5">
      <t>カンソウ</t>
    </rPh>
    <phoneticPr fontId="2"/>
  </si>
  <si>
    <t>OT</t>
    <phoneticPr fontId="2"/>
  </si>
  <si>
    <t>待機・その他</t>
    <rPh sb="0" eb="2">
      <t>タイキ</t>
    </rPh>
    <rPh sb="5" eb="6">
      <t>タ</t>
    </rPh>
    <phoneticPr fontId="2"/>
  </si>
  <si>
    <t>OT</t>
    <phoneticPr fontId="2"/>
  </si>
  <si>
    <t>色</t>
    <rPh sb="0" eb="1">
      <t>イロ</t>
    </rPh>
    <phoneticPr fontId="2"/>
  </si>
  <si>
    <t>0xa9a9a9</t>
  </si>
  <si>
    <t>0xff0000</t>
  </si>
  <si>
    <t>0x0000ff</t>
  </si>
  <si>
    <t>0xffb700</t>
  </si>
  <si>
    <t>0x80ff80</t>
  </si>
  <si>
    <t>0x00ffff</t>
  </si>
  <si>
    <t>0xffff00</t>
  </si>
  <si>
    <t>0x00ff00</t>
  </si>
  <si>
    <t>0xee82ee</t>
  </si>
  <si>
    <t>0xd2691e</t>
  </si>
  <si>
    <t>0xffe4b5</t>
  </si>
  <si>
    <t>洗濯</t>
    <rPh sb="0" eb="2">
      <t>センタク</t>
    </rPh>
    <phoneticPr fontId="2"/>
  </si>
  <si>
    <t>乾燥</t>
    <phoneticPr fontId="2"/>
  </si>
  <si>
    <t>暖房が、各部屋の合計にならない場合には、部屋を1つ追加して「その他差分」を設定しておく。</t>
    <rPh sb="0" eb="2">
      <t>ダンボウ</t>
    </rPh>
    <rPh sb="4" eb="7">
      <t>カクヘヤ</t>
    </rPh>
    <rPh sb="8" eb="10">
      <t>ゴウケイ</t>
    </rPh>
    <rPh sb="15" eb="17">
      <t>バアイ</t>
    </rPh>
    <rPh sb="20" eb="22">
      <t>ヘヤ</t>
    </rPh>
    <rPh sb="25" eb="27">
      <t>ツイカ</t>
    </rPh>
    <rPh sb="32" eb="33">
      <t>タ</t>
    </rPh>
    <rPh sb="33" eb="35">
      <t>サブン</t>
    </rPh>
    <rPh sb="37" eb="39">
      <t>セッテイ</t>
    </rPh>
    <phoneticPr fontId="2"/>
  </si>
  <si>
    <t>各機器まで落とすことができるかどうか</t>
    <rPh sb="0" eb="1">
      <t>カク</t>
    </rPh>
    <rPh sb="1" eb="3">
      <t>キキ</t>
    </rPh>
    <rPh sb="5" eb="6">
      <t>オ</t>
    </rPh>
    <phoneticPr fontId="2"/>
  </si>
  <si>
    <t>簡素レベル</t>
    <rPh sb="0" eb="2">
      <t>カンソ</t>
    </rPh>
    <phoneticPr fontId="2"/>
  </si>
  <si>
    <t xml:space="preserve"> </t>
    <phoneticPr fontId="2"/>
  </si>
  <si>
    <t>calcCO2</t>
    <phoneticPr fontId="2"/>
  </si>
  <si>
    <t>calc</t>
    <phoneticPr fontId="2"/>
  </si>
  <si>
    <t>measures</t>
    <phoneticPr fontId="2"/>
  </si>
  <si>
    <t>calcCO2Change</t>
    <phoneticPr fontId="2"/>
  </si>
  <si>
    <t>cons</t>
    <phoneticPr fontId="2"/>
  </si>
  <si>
    <t>calc</t>
    <phoneticPr fontId="2"/>
  </si>
  <si>
    <t>dispDetail</t>
    <phoneticPr fontId="2"/>
  </si>
  <si>
    <t>対策ごとに、詳細について値を得ることができる</t>
    <rPh sb="0" eb="2">
      <t>タイサク</t>
    </rPh>
    <rPh sb="6" eb="8">
      <t>ショウサイ</t>
    </rPh>
    <rPh sb="12" eb="13">
      <t>アタイ</t>
    </rPh>
    <rPh sb="14" eb="15">
      <t>エ</t>
    </rPh>
    <phoneticPr fontId="2"/>
  </si>
  <si>
    <t>消費量は確定している状態で、対策の計算を一括で行う</t>
    <rPh sb="0" eb="3">
      <t>ショウヒリョウ</t>
    </rPh>
    <rPh sb="4" eb="6">
      <t>カクテイ</t>
    </rPh>
    <rPh sb="10" eb="12">
      <t>ジョウタイ</t>
    </rPh>
    <rPh sb="14" eb="16">
      <t>タイサク</t>
    </rPh>
    <rPh sb="17" eb="19">
      <t>ケイサン</t>
    </rPh>
    <rPh sb="20" eb="22">
      <t>イッカツ</t>
    </rPh>
    <rPh sb="23" eb="24">
      <t>オコナ</t>
    </rPh>
    <phoneticPr fontId="2"/>
  </si>
  <si>
    <t>消費量と対策を一括して計算をする</t>
    <rPh sb="0" eb="3">
      <t>ショウヒリョウ</t>
    </rPh>
    <rPh sb="4" eb="6">
      <t>タイサク</t>
    </rPh>
    <rPh sb="7" eb="9">
      <t>イッカツ</t>
    </rPh>
    <rPh sb="11" eb="13">
      <t>ケイサン</t>
    </rPh>
    <phoneticPr fontId="2"/>
  </si>
  <si>
    <t>分野の追加をする（追加をして、他の入力の追加も対応する）</t>
    <rPh sb="0" eb="2">
      <t>ブンヤ</t>
    </rPh>
    <rPh sb="3" eb="5">
      <t>ツイカ</t>
    </rPh>
    <rPh sb="9" eb="11">
      <t>ツイカ</t>
    </rPh>
    <rPh sb="15" eb="16">
      <t>ホカ</t>
    </rPh>
    <rPh sb="17" eb="19">
      <t>ニュウリョク</t>
    </rPh>
    <rPh sb="20" eb="22">
      <t>ツイカ</t>
    </rPh>
    <rPh sb="23" eb="25">
      <t>タイオウ</t>
    </rPh>
    <phoneticPr fontId="2"/>
  </si>
  <si>
    <t>初期実装数 0は増加できない</t>
    <rPh sb="0" eb="2">
      <t>ショキ</t>
    </rPh>
    <rPh sb="2" eb="4">
      <t>ジッソウ</t>
    </rPh>
    <rPh sb="4" eb="5">
      <t>スウ</t>
    </rPh>
    <rPh sb="8" eb="10">
      <t>ゾウカ</t>
    </rPh>
    <phoneticPr fontId="2"/>
  </si>
  <si>
    <t>消費クラス定義</t>
    <rPh sb="0" eb="2">
      <t>ショウヒ</t>
    </rPh>
    <rPh sb="5" eb="7">
      <t>テイギ</t>
    </rPh>
    <phoneticPr fontId="2"/>
  </si>
  <si>
    <t>40000h</t>
    <phoneticPr fontId="2"/>
  </si>
  <si>
    <t>冷房の温度設定を控えめ（28℃）にする</t>
  </si>
  <si>
    <t>暖房時に、窓用の断熱シートを貼る</t>
  </si>
  <si>
    <t>PHPとActionscriptの両方に対応</t>
    <rPh sb="17" eb="19">
      <t>リョウホウ</t>
    </rPh>
    <rPh sb="20" eb="22">
      <t>タイオウ</t>
    </rPh>
    <phoneticPr fontId="2"/>
  </si>
  <si>
    <t>消費計算クラス実装AS</t>
    <rPh sb="0" eb="2">
      <t>ショウヒ</t>
    </rPh>
    <rPh sb="2" eb="4">
      <t>ケイサン</t>
    </rPh>
    <rPh sb="7" eb="9">
      <t>ジッソウ</t>
    </rPh>
    <phoneticPr fontId="2"/>
  </si>
  <si>
    <t>機器のサイズクラス</t>
  </si>
  <si>
    <t>getOldPerformance</t>
  </si>
  <si>
    <t>消費クラスで定義、詳細条件は消費クラスで定義</t>
  </si>
  <si>
    <t>getNewPerformance</t>
  </si>
  <si>
    <t>※消費クラスで機器が1つではない場合どうする？</t>
  </si>
  <si>
    <t>プログラムコード</t>
  </si>
  <si>
    <t>eqCode</t>
  </si>
  <si>
    <t>rID</t>
  </si>
  <si>
    <t>size</t>
  </si>
  <si>
    <t>oldPerform</t>
  </si>
  <si>
    <t>bestPerform</t>
  </si>
  <si>
    <t>bestPrice</t>
  </si>
  <si>
    <t>ordinalPerform</t>
  </si>
  <si>
    <t>ordinalPrice</t>
  </si>
  <si>
    <t>機器コード</t>
  </si>
  <si>
    <t>機器名</t>
  </si>
  <si>
    <t>所属消費クラス</t>
  </si>
  <si>
    <t>ランク単位</t>
  </si>
  <si>
    <t>性能単位</t>
  </si>
  <si>
    <t>ランクID</t>
  </si>
  <si>
    <t>ランク・サイズ</t>
  </si>
  <si>
    <t>過去性能</t>
  </si>
  <si>
    <t>省エネ型性能</t>
  </si>
  <si>
    <t>省エネ型価格</t>
  </si>
  <si>
    <t>標準性能</t>
  </si>
  <si>
    <t>標準価格</t>
  </si>
  <si>
    <t>TV</t>
  </si>
  <si>
    <t>テレビ</t>
  </si>
  <si>
    <t>ConsTV</t>
  </si>
  <si>
    <t>インチ</t>
  </si>
  <si>
    <t>kWh/年</t>
  </si>
  <si>
    <t>defEquipment</t>
  </si>
  <si>
    <t>defEquipmentSize</t>
  </si>
  <si>
    <t>// 0</t>
  </si>
  <si>
    <t>// 1</t>
  </si>
  <si>
    <t>// 2</t>
  </si>
  <si>
    <t>// 3</t>
  </si>
  <si>
    <t>LI_FB</t>
  </si>
  <si>
    <t>ConsLI</t>
  </si>
  <si>
    <t>型</t>
  </si>
  <si>
    <t>W</t>
  </si>
  <si>
    <t>// 4</t>
  </si>
  <si>
    <t>// 5</t>
  </si>
  <si>
    <t>LI_LED</t>
  </si>
  <si>
    <t>LED電球</t>
  </si>
  <si>
    <t>Simpleでは使用せず</t>
  </si>
  <si>
    <t>String</t>
  </si>
  <si>
    <t>Number</t>
  </si>
  <si>
    <t>Boolean</t>
  </si>
  <si>
    <t>inputType</t>
  </si>
  <si>
    <t>right</t>
  </si>
  <si>
    <t>postfix</t>
  </si>
  <si>
    <t>nodata</t>
  </si>
  <si>
    <t>min</t>
  </si>
  <si>
    <t>max</t>
  </si>
  <si>
    <t>title</t>
  </si>
  <si>
    <t>consLI</t>
  </si>
  <si>
    <t>照明の場所</t>
  </si>
  <si>
    <t>1球（本）の消費電力</t>
  </si>
  <si>
    <t>球数・本数</t>
  </si>
  <si>
    <t>球・本</t>
  </si>
  <si>
    <t>時間/日</t>
  </si>
  <si>
    <t>i009</t>
  </si>
  <si>
    <t>都道府県</t>
  </si>
  <si>
    <t>consTotal</t>
  </si>
  <si>
    <t>i001</t>
  </si>
  <si>
    <t>家族人数</t>
  </si>
  <si>
    <t>人</t>
  </si>
  <si>
    <t>i003</t>
  </si>
  <si>
    <t>家の広さ</t>
  </si>
  <si>
    <t>m2</t>
  </si>
  <si>
    <t>家の延べ床面積で、いちばん近い数値を選んで下さい。</t>
  </si>
  <si>
    <t>i004</t>
  </si>
  <si>
    <t>太陽光の設置</t>
  </si>
  <si>
    <t>kW</t>
  </si>
  <si>
    <t>円</t>
  </si>
  <si>
    <t>i006</t>
  </si>
  <si>
    <t>i007</t>
  </si>
  <si>
    <t>consLIsum</t>
  </si>
  <si>
    <t>i501</t>
  </si>
  <si>
    <t>consTVsum</t>
  </si>
  <si>
    <t>テレビの時間</t>
  </si>
  <si>
    <t>時間</t>
  </si>
  <si>
    <t>i201</t>
  </si>
  <si>
    <t>よく暖房をする範囲は、家全体のどのくらいになりますか。</t>
  </si>
  <si>
    <t>i202</t>
  </si>
  <si>
    <t>暖房時間</t>
  </si>
  <si>
    <t>冬に暖房は1日に何時間くらい使いますか。</t>
  </si>
  <si>
    <t>i204</t>
  </si>
  <si>
    <t>暖房設定温度</t>
  </si>
  <si>
    <t>℃</t>
  </si>
  <si>
    <t>i205</t>
  </si>
  <si>
    <t>冷房時間</t>
  </si>
  <si>
    <t>consHWsum</t>
  </si>
  <si>
    <t>i101</t>
  </si>
  <si>
    <t>給湯器の種類</t>
  </si>
  <si>
    <t>お風呂のお湯を沸かす給湯器は、どんな機器ですか。</t>
  </si>
  <si>
    <t>日/週</t>
  </si>
  <si>
    <t>お風呂を沸かすのは、1週間に何日くらいですか。</t>
  </si>
  <si>
    <t>分/日</t>
  </si>
  <si>
    <t>家族全員でシャワーを使う時間は、1日何分くらいですか。平均的には1人5分程度です。</t>
  </si>
  <si>
    <t>consDRsum</t>
  </si>
  <si>
    <t>i401</t>
  </si>
  <si>
    <t>洗濯の乾燥機や乾燥機能を使っていますか。使っている場合にはどの程度使うのか選んで下さい。</t>
  </si>
  <si>
    <t>consRFsum</t>
  </si>
  <si>
    <t>i701</t>
  </si>
  <si>
    <t>冷蔵庫の台数</t>
  </si>
  <si>
    <t>台</t>
  </si>
  <si>
    <t>冷蔵庫を何台使っていますか。ストッカー（冷凍庫）も1台と数えて下さい。</t>
  </si>
  <si>
    <t>i005</t>
  </si>
  <si>
    <t>i206</t>
  </si>
  <si>
    <t>冷房設定温度</t>
  </si>
  <si>
    <t>冷房をするときには何℃に設定しますか。</t>
  </si>
  <si>
    <t>選択表示</t>
  </si>
  <si>
    <t>1時間</t>
  </si>
  <si>
    <t>2時間</t>
  </si>
  <si>
    <t>3時間</t>
  </si>
  <si>
    <t>4時間</t>
  </si>
  <si>
    <t>6時間</t>
  </si>
  <si>
    <t>8時間</t>
  </si>
  <si>
    <t>12時間</t>
  </si>
  <si>
    <t>16時間</t>
  </si>
  <si>
    <t>24時間</t>
  </si>
  <si>
    <t>1人</t>
  </si>
  <si>
    <t>2人</t>
  </si>
  <si>
    <t>3人</t>
  </si>
  <si>
    <t>4人</t>
  </si>
  <si>
    <t>5人</t>
  </si>
  <si>
    <t>6人</t>
  </si>
  <si>
    <t>7人</t>
  </si>
  <si>
    <t>8人</t>
  </si>
  <si>
    <t>9人以上</t>
  </si>
  <si>
    <t>はい</t>
  </si>
  <si>
    <t>いいえ</t>
  </si>
  <si>
    <t>15m2</t>
  </si>
  <si>
    <t>30m2</t>
  </si>
  <si>
    <t>50m2</t>
  </si>
  <si>
    <t>70m2</t>
  </si>
  <si>
    <t>100m2</t>
  </si>
  <si>
    <t>120m2</t>
  </si>
  <si>
    <t>していない</t>
  </si>
  <si>
    <t>している（～3kW）</t>
  </si>
  <si>
    <t>している（4kW)</t>
  </si>
  <si>
    <t>している（5kW)</t>
  </si>
  <si>
    <t>1000円</t>
  </si>
  <si>
    <t>2000円</t>
  </si>
  <si>
    <t>3000円</t>
  </si>
  <si>
    <t>5000円</t>
  </si>
  <si>
    <t>7000円</t>
  </si>
  <si>
    <t>1万円</t>
  </si>
  <si>
    <t>1万2000円</t>
  </si>
  <si>
    <t>1万5000円</t>
  </si>
  <si>
    <t>2万円</t>
  </si>
  <si>
    <t>3万円</t>
  </si>
  <si>
    <t>それ以上</t>
  </si>
  <si>
    <t>オール電化（使わない）</t>
  </si>
  <si>
    <t>使わない</t>
  </si>
  <si>
    <t>2ヶ月で1缶（9L)</t>
  </si>
  <si>
    <t>月1缶（18L)</t>
  </si>
  <si>
    <t>月2缶（36L)</t>
  </si>
  <si>
    <t>月3缶（54L)</t>
  </si>
  <si>
    <t>週1缶（72L)</t>
  </si>
  <si>
    <t>5日で1缶（108L)</t>
  </si>
  <si>
    <t>週2缶（144L)</t>
  </si>
  <si>
    <t>週3缶（216L)</t>
  </si>
  <si>
    <t>sel501</t>
  </si>
  <si>
    <t>白熱電球</t>
  </si>
  <si>
    <t>32時間</t>
  </si>
  <si>
    <t>40時間</t>
  </si>
  <si>
    <t>家全体</t>
  </si>
  <si>
    <t>家の半分くらい</t>
  </si>
  <si>
    <t>家の一部</t>
  </si>
  <si>
    <t>1部屋のみ</t>
  </si>
  <si>
    <t>部屋の暖房をしない</t>
  </si>
  <si>
    <t>電気熱暖房</t>
  </si>
  <si>
    <t>ガス</t>
  </si>
  <si>
    <t>灯油</t>
  </si>
  <si>
    <t>薪・ペレットストーブ</t>
  </si>
  <si>
    <t>こたつやホットカーペットのみ</t>
  </si>
  <si>
    <t>18℃</t>
  </si>
  <si>
    <t>19℃</t>
  </si>
  <si>
    <t>20℃</t>
  </si>
  <si>
    <t>21℃</t>
  </si>
  <si>
    <t>22℃</t>
  </si>
  <si>
    <t>23℃</t>
  </si>
  <si>
    <t>24℃</t>
  </si>
  <si>
    <t>25℃</t>
  </si>
  <si>
    <t>26℃</t>
  </si>
  <si>
    <t>エコジョーズ（ガス潜熱回収型）</t>
  </si>
  <si>
    <t>灯油給湯器</t>
  </si>
  <si>
    <t>エコフィール（灯油潜熱回収型）</t>
  </si>
  <si>
    <t>電気温水器</t>
  </si>
  <si>
    <t>エコウィル（コジェネ）</t>
  </si>
  <si>
    <t>エネファーム（燃料電池）</t>
  </si>
  <si>
    <t>薪</t>
  </si>
  <si>
    <t>お湯をためない</t>
  </si>
  <si>
    <t>週1日</t>
  </si>
  <si>
    <t>週2日</t>
  </si>
  <si>
    <t>2日に1回程度</t>
  </si>
  <si>
    <t>週5～6日</t>
  </si>
  <si>
    <t>毎日</t>
  </si>
  <si>
    <t>5分</t>
  </si>
  <si>
    <t>10分</t>
  </si>
  <si>
    <t>15分</t>
  </si>
  <si>
    <t>20分</t>
  </si>
  <si>
    <t>30分</t>
  </si>
  <si>
    <t>40分</t>
  </si>
  <si>
    <t>60分</t>
  </si>
  <si>
    <t>月1～3回</t>
  </si>
  <si>
    <t>週1～2回</t>
  </si>
  <si>
    <t>2日に1回</t>
  </si>
  <si>
    <t>持っていない</t>
  </si>
  <si>
    <t>1台</t>
  </si>
  <si>
    <t>2台</t>
  </si>
  <si>
    <t>3台</t>
  </si>
  <si>
    <t>27℃</t>
  </si>
  <si>
    <t>28℃</t>
  </si>
  <si>
    <t>29℃</t>
  </si>
  <si>
    <t>30℃</t>
  </si>
  <si>
    <t>上記をASにするとActionScript　それ以外はPHP</t>
    <rPh sb="0" eb="2">
      <t>ジョウキ</t>
    </rPh>
    <rPh sb="24" eb="26">
      <t>イガイ</t>
    </rPh>
    <phoneticPr fontId="2"/>
  </si>
  <si>
    <t>消費量クラスでASかPHPかの記述を変更可能</t>
    <rPh sb="0" eb="3">
      <t>ショウヒリョウ</t>
    </rPh>
    <rPh sb="15" eb="17">
      <t>キジュツ</t>
    </rPh>
    <rPh sb="18" eb="20">
      <t>ヘンコウ</t>
    </rPh>
    <rPh sb="20" eb="22">
      <t>カノウ</t>
    </rPh>
    <phoneticPr fontId="2"/>
  </si>
  <si>
    <t>おおよその1ヶ月のガソリン代（軽油代）を選んで下さい。家族全員分になります。</t>
    <rPh sb="7" eb="8">
      <t>ゲツ</t>
    </rPh>
    <phoneticPr fontId="2"/>
  </si>
  <si>
    <t>照明の使用時間</t>
    <rPh sb="0" eb="2">
      <t>ショウメイ</t>
    </rPh>
    <phoneticPr fontId="2"/>
  </si>
  <si>
    <t>蛍光灯</t>
    <rPh sb="0" eb="3">
      <t>ケイコウトウ</t>
    </rPh>
    <phoneticPr fontId="2"/>
  </si>
  <si>
    <t>LED</t>
    <phoneticPr fontId="2"/>
  </si>
  <si>
    <t>白熱電球</t>
    <rPh sb="0" eb="2">
      <t>ハクネツ</t>
    </rPh>
    <phoneticPr fontId="2"/>
  </si>
  <si>
    <t>細管蛍光灯</t>
    <rPh sb="0" eb="1">
      <t>ホソ</t>
    </rPh>
    <rPh sb="1" eb="2">
      <t>カン</t>
    </rPh>
    <rPh sb="2" eb="5">
      <t>ケイコウトウ</t>
    </rPh>
    <phoneticPr fontId="2"/>
  </si>
  <si>
    <t>電球形蛍光灯</t>
    <rPh sb="0" eb="3">
      <t>デンキュウガタ</t>
    </rPh>
    <rPh sb="3" eb="6">
      <t>ケイコウトウ</t>
    </rPh>
    <phoneticPr fontId="2"/>
  </si>
  <si>
    <t>センサー式ライト</t>
    <rPh sb="4" eb="5">
      <t>シキ</t>
    </rPh>
    <phoneticPr fontId="2"/>
  </si>
  <si>
    <t>5W</t>
    <phoneticPr fontId="2"/>
  </si>
  <si>
    <t>10W</t>
    <phoneticPr fontId="2"/>
  </si>
  <si>
    <t>15W</t>
    <phoneticPr fontId="2"/>
  </si>
  <si>
    <t>20W</t>
    <phoneticPr fontId="2"/>
  </si>
  <si>
    <t>30W</t>
    <phoneticPr fontId="2"/>
  </si>
  <si>
    <t>60W</t>
    <phoneticPr fontId="2"/>
  </si>
  <si>
    <t>80W</t>
    <phoneticPr fontId="2"/>
  </si>
  <si>
    <t>100W</t>
    <phoneticPr fontId="2"/>
  </si>
  <si>
    <t>40W</t>
    <phoneticPr fontId="2"/>
  </si>
  <si>
    <t>1球・本</t>
    <rPh sb="1" eb="2">
      <t>キュウ</t>
    </rPh>
    <rPh sb="3" eb="4">
      <t>ホン</t>
    </rPh>
    <phoneticPr fontId="2"/>
  </si>
  <si>
    <t>2球・本</t>
    <rPh sb="1" eb="2">
      <t>キュウ</t>
    </rPh>
    <rPh sb="3" eb="4">
      <t>ホン</t>
    </rPh>
    <phoneticPr fontId="2"/>
  </si>
  <si>
    <t>3球・本</t>
    <rPh sb="1" eb="2">
      <t>キュウ</t>
    </rPh>
    <rPh sb="3" eb="4">
      <t>ホン</t>
    </rPh>
    <phoneticPr fontId="2"/>
  </si>
  <si>
    <t>4球・本</t>
    <rPh sb="1" eb="2">
      <t>キュウ</t>
    </rPh>
    <rPh sb="3" eb="4">
      <t>ホン</t>
    </rPh>
    <phoneticPr fontId="2"/>
  </si>
  <si>
    <t>6球・本</t>
    <rPh sb="1" eb="2">
      <t>キュウ</t>
    </rPh>
    <rPh sb="3" eb="4">
      <t>ホン</t>
    </rPh>
    <phoneticPr fontId="2"/>
  </si>
  <si>
    <t>8球・本</t>
    <rPh sb="1" eb="2">
      <t>キュウ</t>
    </rPh>
    <rPh sb="3" eb="4">
      <t>ホン</t>
    </rPh>
    <phoneticPr fontId="2"/>
  </si>
  <si>
    <t>10球・本</t>
    <rPh sb="2" eb="3">
      <t>キュウ</t>
    </rPh>
    <rPh sb="4" eb="5">
      <t>ホン</t>
    </rPh>
    <phoneticPr fontId="2"/>
  </si>
  <si>
    <t>15球・本</t>
    <rPh sb="2" eb="3">
      <t>キュウ</t>
    </rPh>
    <rPh sb="4" eb="5">
      <t>ホン</t>
    </rPh>
    <phoneticPr fontId="2"/>
  </si>
  <si>
    <t>20球・本</t>
    <rPh sb="2" eb="3">
      <t>キュウ</t>
    </rPh>
    <rPh sb="4" eb="5">
      <t>ホン</t>
    </rPh>
    <phoneticPr fontId="2"/>
  </si>
  <si>
    <t>30球・本</t>
    <rPh sb="2" eb="3">
      <t>キュウ</t>
    </rPh>
    <rPh sb="4" eb="5">
      <t>ホン</t>
    </rPh>
    <phoneticPr fontId="2"/>
  </si>
  <si>
    <t>consHWshower</t>
  </si>
  <si>
    <t>consHWtoilet</t>
  </si>
  <si>
    <t>consHTsum</t>
  </si>
  <si>
    <t>consHW</t>
  </si>
  <si>
    <t>consCOsum</t>
  </si>
  <si>
    <t>consAC</t>
  </si>
  <si>
    <t>consACheat</t>
  </si>
  <si>
    <t>consACcool</t>
  </si>
  <si>
    <t>consSum</t>
  </si>
  <si>
    <t>consRF</t>
  </si>
  <si>
    <t>consCKsum</t>
  </si>
  <si>
    <t>consCKcook</t>
  </si>
  <si>
    <t>consCKplug</t>
  </si>
  <si>
    <t>consCKpot</t>
  </si>
  <si>
    <t>consCKrice</t>
  </si>
  <si>
    <t>consDRwash</t>
  </si>
  <si>
    <t>consDRdry</t>
  </si>
  <si>
    <t>consTV</t>
  </si>
  <si>
    <t>consCRsum</t>
  </si>
  <si>
    <t>consCRtrip</t>
  </si>
  <si>
    <t>consOTsum</t>
  </si>
  <si>
    <t>consOT</t>
  </si>
  <si>
    <t>consHWsum</t>
    <phoneticPr fontId="2"/>
  </si>
  <si>
    <t>consDRsum</t>
    <phoneticPr fontId="2"/>
  </si>
  <si>
    <t>consCR</t>
    <phoneticPr fontId="2"/>
  </si>
  <si>
    <t>mHWdishTank</t>
  </si>
  <si>
    <t>mHWecocute</t>
    <phoneticPr fontId="2"/>
  </si>
  <si>
    <t>mHWecofeel</t>
    <phoneticPr fontId="2"/>
  </si>
  <si>
    <t>mHWecojoze</t>
    <phoneticPr fontId="2"/>
  </si>
  <si>
    <t>mHWenefarm</t>
    <phoneticPr fontId="2"/>
  </si>
  <si>
    <t>mHWsolarHeater</t>
    <phoneticPr fontId="2"/>
  </si>
  <si>
    <t>mHWkeep</t>
  </si>
  <si>
    <t>mACreplaceHeat</t>
    <phoneticPr fontId="2"/>
  </si>
  <si>
    <t>mHTchangeHeat</t>
    <phoneticPr fontId="2"/>
  </si>
  <si>
    <t>mHTdanran</t>
    <phoneticPr fontId="2"/>
  </si>
  <si>
    <t>mHTdouble</t>
    <phoneticPr fontId="2"/>
  </si>
  <si>
    <t>mHTwindowSheet</t>
    <phoneticPr fontId="2"/>
  </si>
  <si>
    <t>mHTtemplature</t>
  </si>
  <si>
    <t>mCOtemplature</t>
  </si>
  <si>
    <t>mDRsolar</t>
  </si>
  <si>
    <t>mLILED</t>
    <phoneticPr fontId="2"/>
  </si>
  <si>
    <t>consLI</t>
    <phoneticPr fontId="2"/>
  </si>
  <si>
    <t>mRFwall</t>
  </si>
  <si>
    <t>mCRtrain</t>
  </si>
  <si>
    <t>mCRwalk</t>
  </si>
  <si>
    <t>mHWinsulation</t>
  </si>
  <si>
    <t>mHWsaveMode</t>
    <phoneticPr fontId="2"/>
  </si>
  <si>
    <t>エコキュートを「節約モード」に設定する</t>
    <phoneticPr fontId="2"/>
  </si>
  <si>
    <t>給湯節約モード</t>
    <rPh sb="0" eb="2">
      <t>キュウトウ</t>
    </rPh>
    <rPh sb="2" eb="4">
      <t>セツヤク</t>
    </rPh>
    <phoneticPr fontId="2"/>
  </si>
  <si>
    <t>mTVbright</t>
    <phoneticPr fontId="2"/>
  </si>
  <si>
    <t>近くの場合には車でなく、自転車や徒歩で行く</t>
    <phoneticPr fontId="2"/>
  </si>
  <si>
    <t>自転車や徒歩</t>
  </si>
  <si>
    <t>AS</t>
    <phoneticPr fontId="2"/>
  </si>
  <si>
    <t>PHP</t>
    <phoneticPr fontId="2"/>
  </si>
  <si>
    <t>consHWdishwash</t>
    <phoneticPr fontId="2"/>
  </si>
  <si>
    <t>consHWtub</t>
    <phoneticPr fontId="2"/>
  </si>
  <si>
    <t>consHWshower</t>
    <phoneticPr fontId="2"/>
  </si>
  <si>
    <t>consHWtub</t>
    <phoneticPr fontId="2"/>
  </si>
  <si>
    <t>consHWdresser</t>
    <phoneticPr fontId="2"/>
  </si>
  <si>
    <t>PHP</t>
    <phoneticPr fontId="2"/>
  </si>
  <si>
    <t>name</t>
    <phoneticPr fontId="2"/>
  </si>
  <si>
    <t>title</t>
    <phoneticPr fontId="2"/>
  </si>
  <si>
    <t>sumClass</t>
    <phoneticPr fontId="2"/>
  </si>
  <si>
    <t>refClass</t>
    <phoneticPr fontId="2"/>
  </si>
  <si>
    <t>code</t>
    <phoneticPr fontId="2"/>
  </si>
  <si>
    <t>color</t>
    <phoneticPr fontId="2"/>
  </si>
  <si>
    <t>level</t>
    <phoneticPr fontId="2"/>
  </si>
  <si>
    <t>substituteClass</t>
    <phoneticPr fontId="2"/>
  </si>
  <si>
    <t>AS  { par1:data1, par2:data2…..} PHP ( para1=&gt;data1, para2=&gt;data2…..)</t>
    <phoneticPr fontId="2"/>
  </si>
  <si>
    <t>nameCode</t>
    <phoneticPr fontId="2"/>
  </si>
  <si>
    <t>count</t>
    <phoneticPr fontId="2"/>
  </si>
  <si>
    <t>不要</t>
    <rPh sb="0" eb="2">
      <t>フヨウ</t>
    </rPh>
    <phoneticPr fontId="2"/>
  </si>
  <si>
    <t>unit</t>
    <phoneticPr fontId="2"/>
  </si>
  <si>
    <t>consCRsum</t>
    <phoneticPr fontId="2"/>
  </si>
  <si>
    <t>Diagnosis</t>
    <phoneticPr fontId="2"/>
  </si>
  <si>
    <t>setSenario</t>
    <phoneticPr fontId="2"/>
  </si>
  <si>
    <t>コンストラクタ</t>
    <phoneticPr fontId="2"/>
  </si>
  <si>
    <t>初期構造設定</t>
    <rPh sb="0" eb="2">
      <t>ショキ</t>
    </rPh>
    <rPh sb="2" eb="4">
      <t>コウゾウ</t>
    </rPh>
    <rPh sb="4" eb="6">
      <t>セッテイ</t>
    </rPh>
    <phoneticPr fontId="2"/>
  </si>
  <si>
    <t>消費量計算クラスの実装</t>
    <rPh sb="0" eb="3">
      <t>ショウヒリョウ</t>
    </rPh>
    <rPh sb="3" eb="5">
      <t>ケイサン</t>
    </rPh>
    <rPh sb="9" eb="11">
      <t>ジッソウ</t>
    </rPh>
    <phoneticPr fontId="2"/>
  </si>
  <si>
    <t>消費量クラスの実装</t>
    <rPh sb="0" eb="3">
      <t>ショウヒリョウ</t>
    </rPh>
    <rPh sb="7" eb="9">
      <t>ジッソウ</t>
    </rPh>
    <phoneticPr fontId="2"/>
  </si>
  <si>
    <t>消費量クラスの関連構造設定</t>
    <rPh sb="0" eb="3">
      <t>ショウヒリョウ</t>
    </rPh>
    <rPh sb="7" eb="9">
      <t>カンレン</t>
    </rPh>
    <rPh sb="9" eb="11">
      <t>コウゾウ</t>
    </rPh>
    <rPh sb="11" eb="13">
      <t>セッテイ</t>
    </rPh>
    <phoneticPr fontId="2"/>
  </si>
  <si>
    <t>対策クラスの実装</t>
    <rPh sb="0" eb="2">
      <t>タイサク</t>
    </rPh>
    <rPh sb="6" eb="8">
      <t>ジッソウ</t>
    </rPh>
    <phoneticPr fontId="2"/>
  </si>
  <si>
    <t>入力変数の展開</t>
    <rPh sb="0" eb="2">
      <t>ニュウリョク</t>
    </rPh>
    <rPh sb="2" eb="4">
      <t>ヘンスウ</t>
    </rPh>
    <rPh sb="5" eb="7">
      <t>テンカイ</t>
    </rPh>
    <phoneticPr fontId="2"/>
  </si>
  <si>
    <t>質問リストの作成</t>
    <rPh sb="0" eb="2">
      <t>シツモン</t>
    </rPh>
    <rPh sb="6" eb="8">
      <t>サクセイ</t>
    </rPh>
    <phoneticPr fontId="2"/>
  </si>
  <si>
    <t>対策１個の追加</t>
    <rPh sb="0" eb="2">
      <t>タイサク</t>
    </rPh>
    <rPh sb="3" eb="4">
      <t>コ</t>
    </rPh>
    <rPh sb="5" eb="7">
      <t>ツイカ</t>
    </rPh>
    <phoneticPr fontId="2"/>
  </si>
  <si>
    <t>addMeasureOneConsを複数回呼び出す</t>
    <rPh sb="18" eb="20">
      <t>フクスウ</t>
    </rPh>
    <rPh sb="20" eb="21">
      <t>カイ</t>
    </rPh>
    <rPh sb="21" eb="22">
      <t>ヨ</t>
    </rPh>
    <rPh sb="23" eb="24">
      <t>ダ</t>
    </rPh>
    <phoneticPr fontId="2"/>
  </si>
  <si>
    <t>addMeasureAllCons</t>
    <phoneticPr fontId="2"/>
  </si>
  <si>
    <t>対策クラスの実装（addMeasureAllCons）</t>
    <rPh sb="0" eb="2">
      <t>タイサク</t>
    </rPh>
    <rPh sb="6" eb="8">
      <t>ジッソウ</t>
    </rPh>
    <phoneticPr fontId="2"/>
  </si>
  <si>
    <t>addCons</t>
    <phoneticPr fontId="2"/>
  </si>
  <si>
    <t>分野の追加</t>
    <rPh sb="0" eb="2">
      <t>ブンヤ</t>
    </rPh>
    <rPh sb="3" eb="5">
      <t>ツイカ</t>
    </rPh>
    <phoneticPr fontId="2"/>
  </si>
  <si>
    <t>addMeasureOneCons</t>
    <phoneticPr fontId="2"/>
  </si>
  <si>
    <t>addMeasureOneConsを呼び出して対策を追加する</t>
    <rPh sb="18" eb="19">
      <t>ヨ</t>
    </rPh>
    <rPh sb="20" eb="21">
      <t>ダ</t>
    </rPh>
    <rPh sb="23" eb="25">
      <t>タイサク</t>
    </rPh>
    <rPh sb="26" eb="28">
      <t>ツイカ</t>
    </rPh>
    <phoneticPr fontId="2"/>
  </si>
  <si>
    <t>変数の追加</t>
    <rPh sb="0" eb="2">
      <t>ヘンスウ</t>
    </rPh>
    <rPh sb="3" eb="5">
      <t>ツイカ</t>
    </rPh>
    <phoneticPr fontId="2"/>
  </si>
  <si>
    <t>calcCons</t>
    <phoneticPr fontId="2"/>
  </si>
  <si>
    <t>消費量計算</t>
    <rPh sb="0" eb="3">
      <t>ショウヒリョウ</t>
    </rPh>
    <rPh sb="3" eb="5">
      <t>ケイサン</t>
    </rPh>
    <phoneticPr fontId="2"/>
  </si>
  <si>
    <t>消費量計算の整合性</t>
    <rPh sb="0" eb="3">
      <t>ショウヒリョウ</t>
    </rPh>
    <rPh sb="3" eb="5">
      <t>ケイサン</t>
    </rPh>
    <rPh sb="6" eb="9">
      <t>セイゴウセイ</t>
    </rPh>
    <phoneticPr fontId="2"/>
  </si>
  <si>
    <t>世帯人数・地域設定</t>
    <rPh sb="0" eb="2">
      <t>セタイ</t>
    </rPh>
    <rPh sb="2" eb="4">
      <t>ニンズウ</t>
    </rPh>
    <rPh sb="5" eb="7">
      <t>チイキ</t>
    </rPh>
    <rPh sb="7" eb="9">
      <t>セッテイ</t>
    </rPh>
    <phoneticPr fontId="2"/>
  </si>
  <si>
    <t>初期計算</t>
    <rPh sb="0" eb="2">
      <t>ショキ</t>
    </rPh>
    <rPh sb="2" eb="4">
      <t>ケイサン</t>
    </rPh>
    <phoneticPr fontId="2"/>
  </si>
  <si>
    <t>分野間関連計算</t>
    <rPh sb="0" eb="3">
      <t>ブンヤカン</t>
    </rPh>
    <rPh sb="3" eb="5">
      <t>カンレン</t>
    </rPh>
    <rPh sb="5" eb="7">
      <t>ケイサン</t>
    </rPh>
    <phoneticPr fontId="2"/>
  </si>
  <si>
    <t>calcConsAdjust</t>
    <phoneticPr fontId="2"/>
  </si>
  <si>
    <t>消費量計算の整合性（calcConsAdjust)</t>
    <rPh sb="0" eb="3">
      <t>ショウヒリョウ</t>
    </rPh>
    <rPh sb="3" eb="5">
      <t>ケイサン</t>
    </rPh>
    <rPh sb="6" eb="9">
      <t>セイゴウセイ</t>
    </rPh>
    <phoneticPr fontId="2"/>
  </si>
  <si>
    <t>価格計算</t>
    <rPh sb="0" eb="2">
      <t>カカク</t>
    </rPh>
    <rPh sb="2" eb="4">
      <t>ケイサン</t>
    </rPh>
    <phoneticPr fontId="2"/>
  </si>
  <si>
    <t>calcMeasures</t>
    <phoneticPr fontId="2"/>
  </si>
  <si>
    <t>対策自動計算</t>
    <rPh sb="0" eb="2">
      <t>タイサク</t>
    </rPh>
    <rPh sb="2" eb="6">
      <t>ジドウケイサン</t>
    </rPh>
    <phoneticPr fontId="2"/>
  </si>
  <si>
    <t>選択状態の保存</t>
    <rPh sb="0" eb="2">
      <t>センタク</t>
    </rPh>
    <rPh sb="2" eb="4">
      <t>ジョウタイ</t>
    </rPh>
    <rPh sb="5" eb="7">
      <t>ホゾン</t>
    </rPh>
    <phoneticPr fontId="2"/>
  </si>
  <si>
    <t>選択状態のクリア</t>
    <rPh sb="0" eb="2">
      <t>センタク</t>
    </rPh>
    <rPh sb="2" eb="4">
      <t>ジョウタイ</t>
    </rPh>
    <phoneticPr fontId="2"/>
  </si>
  <si>
    <t>１つずつ追加しての計算　cons.addReduction()</t>
    <rPh sb="4" eb="6">
      <t>ツイカ</t>
    </rPh>
    <rPh sb="9" eb="11">
      <t>ケイサン</t>
    </rPh>
    <phoneticPr fontId="2"/>
  </si>
  <si>
    <t>選択条件を戻す</t>
    <rPh sb="0" eb="4">
      <t>センタクジョウケン</t>
    </rPh>
    <rPh sb="5" eb="6">
      <t>モド</t>
    </rPh>
    <phoneticPr fontId="2"/>
  </si>
  <si>
    <t>calcMeasuresLifestyle</t>
    <phoneticPr fontId="2"/>
  </si>
  <si>
    <t>ライフスタイル対策のみ自動計算</t>
    <rPh sb="7" eb="9">
      <t>タイサク</t>
    </rPh>
    <rPh sb="11" eb="13">
      <t>ジドウ</t>
    </rPh>
    <rPh sb="13" eb="15">
      <t>ケイサン</t>
    </rPh>
    <phoneticPr fontId="2"/>
  </si>
  <si>
    <t>現状の対策計算</t>
    <rPh sb="0" eb="2">
      <t>ゲンジョウ</t>
    </rPh>
    <rPh sb="3" eb="5">
      <t>タイサク</t>
    </rPh>
    <rPh sb="5" eb="7">
      <t>ケイサン</t>
    </rPh>
    <phoneticPr fontId="2"/>
  </si>
  <si>
    <t>現状状態で１回だけ計算をする</t>
    <rPh sb="0" eb="2">
      <t>ゲンジョウ</t>
    </rPh>
    <rPh sb="2" eb="4">
      <t>ジョウタイ</t>
    </rPh>
    <rPh sb="6" eb="7">
      <t>カイ</t>
    </rPh>
    <rPh sb="9" eb="11">
      <t>ケイサン</t>
    </rPh>
    <phoneticPr fontId="2"/>
  </si>
  <si>
    <t>measureAdd</t>
    <phoneticPr fontId="2"/>
  </si>
  <si>
    <t>measureDelete</t>
    <phoneticPr fontId="2"/>
  </si>
  <si>
    <t>対策選択を追加</t>
    <rPh sb="0" eb="2">
      <t>タイサク</t>
    </rPh>
    <rPh sb="2" eb="4">
      <t>センタク</t>
    </rPh>
    <rPh sb="5" eb="7">
      <t>ツイカ</t>
    </rPh>
    <phoneticPr fontId="2"/>
  </si>
  <si>
    <t>対策選択を削除</t>
    <rPh sb="0" eb="2">
      <t>タイサク</t>
    </rPh>
    <rPh sb="2" eb="4">
      <t>センタク</t>
    </rPh>
    <rPh sb="5" eb="7">
      <t>サクジョ</t>
    </rPh>
    <phoneticPr fontId="2"/>
  </si>
  <si>
    <t>フラグの設定</t>
    <rPh sb="4" eb="6">
      <t>セッテイ</t>
    </rPh>
    <phoneticPr fontId="2"/>
  </si>
  <si>
    <t>calcMeasuresOne</t>
    <phoneticPr fontId="2"/>
  </si>
  <si>
    <t>calcMeasuresOneの実行</t>
    <rPh sb="16" eb="18">
      <t>ジッコウ</t>
    </rPh>
    <phoneticPr fontId="2"/>
  </si>
  <si>
    <t>積み上げ直しcalcMeasuresの実行</t>
    <rPh sb="0" eb="1">
      <t>ツ</t>
    </rPh>
    <rPh sb="2" eb="3">
      <t>ア</t>
    </rPh>
    <rPh sb="4" eb="5">
      <t>ナオ</t>
    </rPh>
    <rPh sb="19" eb="21">
      <t>ジッコウ</t>
    </rPh>
    <phoneticPr fontId="2"/>
  </si>
  <si>
    <t>clearSelectedMeasures</t>
  </si>
  <si>
    <t>全対策を削除</t>
    <rPh sb="0" eb="3">
      <t>ゼンタイサク</t>
    </rPh>
    <rPh sb="4" eb="6">
      <t>サクジョ</t>
    </rPh>
    <phoneticPr fontId="2"/>
  </si>
  <si>
    <t>フラグをすべて解除</t>
    <rPh sb="7" eb="9">
      <t>カイジョ</t>
    </rPh>
    <phoneticPr fontId="2"/>
  </si>
  <si>
    <t>rankIn100</t>
    <phoneticPr fontId="2"/>
  </si>
  <si>
    <t>100世帯中順位</t>
    <rPh sb="3" eb="6">
      <t>セタイチュウ</t>
    </rPh>
    <rPh sb="6" eb="8">
      <t>ジュンイ</t>
    </rPh>
    <phoneticPr fontId="2"/>
  </si>
  <si>
    <t>順位計算</t>
    <rPh sb="0" eb="2">
      <t>ジュンイ</t>
    </rPh>
    <rPh sb="2" eb="4">
      <t>ケイサン</t>
    </rPh>
    <phoneticPr fontId="2"/>
  </si>
  <si>
    <t>全てのクラス実体の保持。計算実行。</t>
    <rPh sb="0" eb="1">
      <t>スベ</t>
    </rPh>
    <rPh sb="6" eb="8">
      <t>ジッタイ</t>
    </rPh>
    <rPh sb="9" eb="11">
      <t>ホジ</t>
    </rPh>
    <rPh sb="12" eb="14">
      <t>ケイサン</t>
    </rPh>
    <rPh sb="14" eb="16">
      <t>ジッコウ</t>
    </rPh>
    <phoneticPr fontId="2"/>
  </si>
  <si>
    <t>Cons extended Energy</t>
    <phoneticPr fontId="2"/>
  </si>
  <si>
    <t>calc</t>
    <phoneticPr fontId="2"/>
  </si>
  <si>
    <t>calc2nd</t>
    <phoneticPr fontId="2"/>
  </si>
  <si>
    <t>他の分野との整合性</t>
    <rPh sb="0" eb="1">
      <t>ホカ</t>
    </rPh>
    <rPh sb="2" eb="4">
      <t>ブンヤ</t>
    </rPh>
    <rPh sb="6" eb="9">
      <t>セイゴウセイ</t>
    </rPh>
    <phoneticPr fontId="2"/>
  </si>
  <si>
    <t>calcMeasure</t>
    <phoneticPr fontId="2"/>
  </si>
  <si>
    <t>対策の計算</t>
    <rPh sb="0" eb="2">
      <t>タイサク</t>
    </rPh>
    <rPh sb="3" eb="5">
      <t>ケイサン</t>
    </rPh>
    <phoneticPr fontId="2"/>
  </si>
  <si>
    <t>削減率計算</t>
    <rPh sb="0" eb="2">
      <t>サクゲン</t>
    </rPh>
    <rPh sb="2" eb="3">
      <t>リツ</t>
    </rPh>
    <rPh sb="3" eb="5">
      <t>ケイサン</t>
    </rPh>
    <phoneticPr fontId="2"/>
  </si>
  <si>
    <t>計算クラスを呼び出す</t>
    <rPh sb="0" eb="2">
      <t>ケイサン</t>
    </rPh>
    <rPh sb="6" eb="7">
      <t>ヨ</t>
    </rPh>
    <rPh sb="8" eb="9">
      <t>ダ</t>
    </rPh>
    <phoneticPr fontId="2"/>
  </si>
  <si>
    <t>計算クラスを呼び出す（削減率の計算と設定）</t>
    <rPh sb="0" eb="2">
      <t>ケイサン</t>
    </rPh>
    <rPh sb="6" eb="7">
      <t>ヨ</t>
    </rPh>
    <rPh sb="8" eb="9">
      <t>ダ</t>
    </rPh>
    <rPh sb="11" eb="14">
      <t>サクゲンリツ</t>
    </rPh>
    <rPh sb="15" eb="17">
      <t>ケイサン</t>
    </rPh>
    <rPh sb="18" eb="20">
      <t>セッテイ</t>
    </rPh>
    <phoneticPr fontId="2"/>
  </si>
  <si>
    <t>Cons* extended logicBase</t>
    <phoneticPr fontId="2"/>
  </si>
  <si>
    <t>消費量計算、対策計算の実体</t>
    <rPh sb="0" eb="3">
      <t>ショウヒリョウ</t>
    </rPh>
    <rPh sb="3" eb="5">
      <t>ケイサン</t>
    </rPh>
    <rPh sb="6" eb="8">
      <t>タイサク</t>
    </rPh>
    <rPh sb="8" eb="10">
      <t>ケイサン</t>
    </rPh>
    <rPh sb="11" eb="13">
      <t>ジッタイ</t>
    </rPh>
    <phoneticPr fontId="2"/>
  </si>
  <si>
    <t>energy</t>
    <phoneticPr fontId="2"/>
  </si>
  <si>
    <t>エネルギー種別の消費量</t>
    <rPh sb="5" eb="7">
      <t>シュベツ</t>
    </rPh>
    <rPh sb="8" eb="11">
      <t>ショウヒリョウ</t>
    </rPh>
    <phoneticPr fontId="2"/>
  </si>
  <si>
    <t>value</t>
    <phoneticPr fontId="2"/>
  </si>
  <si>
    <t>対策計算等で使われる変数の保持</t>
    <rPh sb="0" eb="2">
      <t>タイサク</t>
    </rPh>
    <rPh sb="2" eb="4">
      <t>ケイサン</t>
    </rPh>
    <rPh sb="4" eb="5">
      <t>トウ</t>
    </rPh>
    <rPh sb="6" eb="7">
      <t>ツカ</t>
    </rPh>
    <rPh sb="10" eb="12">
      <t>ヘンスウ</t>
    </rPh>
    <rPh sb="13" eb="15">
      <t>ホジ</t>
    </rPh>
    <phoneticPr fontId="2"/>
  </si>
  <si>
    <t>logic</t>
    <phoneticPr fontId="2"/>
  </si>
  <si>
    <t>計算クラスへのリンク</t>
    <rPh sb="0" eb="2">
      <t>ケイサン</t>
    </rPh>
    <phoneticPr fontId="2"/>
  </si>
  <si>
    <t>linkMeasure</t>
    <phoneticPr fontId="2"/>
  </si>
  <si>
    <t>対策クラスの配列へのリンク</t>
    <rPh sb="0" eb="2">
      <t>タイサク</t>
    </rPh>
    <rPh sb="6" eb="8">
      <t>ハイレツ</t>
    </rPh>
    <phoneticPr fontId="2"/>
  </si>
  <si>
    <t>Measure extended Energy</t>
    <phoneticPr fontId="2"/>
  </si>
  <si>
    <t>消費量値の実体、計算指示はこの実体に対して行われるが、計算は計算クラスに渡される。</t>
    <rPh sb="0" eb="3">
      <t>ショウヒリョウ</t>
    </rPh>
    <rPh sb="3" eb="4">
      <t>アタイ</t>
    </rPh>
    <rPh sb="5" eb="7">
      <t>ジッタイ</t>
    </rPh>
    <rPh sb="8" eb="10">
      <t>ケイサン</t>
    </rPh>
    <rPh sb="10" eb="12">
      <t>シジ</t>
    </rPh>
    <rPh sb="15" eb="17">
      <t>ジッタイ</t>
    </rPh>
    <rPh sb="18" eb="19">
      <t>タイ</t>
    </rPh>
    <rPh sb="21" eb="22">
      <t>オコナ</t>
    </rPh>
    <rPh sb="27" eb="29">
      <t>ケイサン</t>
    </rPh>
    <rPh sb="30" eb="32">
      <t>ケイサン</t>
    </rPh>
    <rPh sb="36" eb="37">
      <t>ワタ</t>
    </rPh>
    <phoneticPr fontId="2"/>
  </si>
  <si>
    <t>入力値を参考に、消費量の計算、固定の削減率設定</t>
    <rPh sb="0" eb="2">
      <t>ニュウリョク</t>
    </rPh>
    <rPh sb="2" eb="3">
      <t>アタイ</t>
    </rPh>
    <rPh sb="4" eb="6">
      <t>サンコウ</t>
    </rPh>
    <rPh sb="8" eb="11">
      <t>ショウヒリョウ</t>
    </rPh>
    <rPh sb="12" eb="14">
      <t>ケイサン</t>
    </rPh>
    <rPh sb="15" eb="17">
      <t>コテイ</t>
    </rPh>
    <rPh sb="18" eb="21">
      <t>サクゲンリツ</t>
    </rPh>
    <rPh sb="21" eb="23">
      <t>セッテイ</t>
    </rPh>
    <phoneticPr fontId="2"/>
  </si>
  <si>
    <t>暖房など他の消費との調整が必要な対策のみ</t>
    <rPh sb="0" eb="2">
      <t>ダンボウ</t>
    </rPh>
    <rPh sb="4" eb="5">
      <t>ホカ</t>
    </rPh>
    <rPh sb="6" eb="8">
      <t>ショウヒ</t>
    </rPh>
    <rPh sb="10" eb="12">
      <t>チョウセイ</t>
    </rPh>
    <rPh sb="13" eb="15">
      <t>ヒツヨウ</t>
    </rPh>
    <rPh sb="16" eb="18">
      <t>タイサク</t>
    </rPh>
    <phoneticPr fontId="2"/>
  </si>
  <si>
    <t>削減率の計算</t>
    <rPh sb="0" eb="3">
      <t>サクゲンリツ</t>
    </rPh>
    <rPh sb="4" eb="6">
      <t>ケイサン</t>
    </rPh>
    <phoneticPr fontId="2"/>
  </si>
  <si>
    <t>削減率を用いた対策効果計算の一括実行</t>
    <rPh sb="0" eb="2">
      <t>サクゲン</t>
    </rPh>
    <rPh sb="2" eb="3">
      <t>リツ</t>
    </rPh>
    <rPh sb="4" eb="5">
      <t>モチ</t>
    </rPh>
    <rPh sb="7" eb="9">
      <t>タイサク</t>
    </rPh>
    <rPh sb="9" eb="11">
      <t>コウカ</t>
    </rPh>
    <rPh sb="11" eb="13">
      <t>ケイサン</t>
    </rPh>
    <rPh sb="14" eb="16">
      <t>イッカツ</t>
    </rPh>
    <rPh sb="16" eb="18">
      <t>ジッッコウ</t>
    </rPh>
    <phoneticPr fontId="2"/>
  </si>
  <si>
    <t>消費量の実体</t>
    <rPh sb="0" eb="3">
      <t>ショウヒリョウ</t>
    </rPh>
    <rPh sb="4" eb="6">
      <t>ジッタイ</t>
    </rPh>
    <phoneticPr fontId="2"/>
  </si>
  <si>
    <t>cvalue</t>
    <phoneticPr fontId="2"/>
  </si>
  <si>
    <t>消費量クラスに保存される値の入れ物（cons.valueと同じ）</t>
    <rPh sb="0" eb="3">
      <t>ショウヒリョウ</t>
    </rPh>
    <rPh sb="7" eb="9">
      <t>ホゾン</t>
    </rPh>
    <rPh sb="12" eb="13">
      <t>アタイ</t>
    </rPh>
    <rPh sb="14" eb="15">
      <t>イ</t>
    </rPh>
    <rPh sb="16" eb="17">
      <t>モノ</t>
    </rPh>
    <rPh sb="29" eb="30">
      <t>オナ</t>
    </rPh>
    <phoneticPr fontId="2"/>
  </si>
  <si>
    <t>diagnosisクラスに配列として保持されている</t>
    <rPh sb="13" eb="15">
      <t>ハイレツ</t>
    </rPh>
    <rPh sb="18" eb="20">
      <t>ホジ</t>
    </rPh>
    <phoneticPr fontId="2"/>
  </si>
  <si>
    <t>主にこのクラスの記述をすることで、計算方法を積み上げていく</t>
    <rPh sb="0" eb="1">
      <t>オモ</t>
    </rPh>
    <rPh sb="8" eb="10">
      <t>キジュツ</t>
    </rPh>
    <rPh sb="17" eb="19">
      <t>ケイサン</t>
    </rPh>
    <rPh sb="19" eb="21">
      <t>ホウホウ</t>
    </rPh>
    <rPh sb="22" eb="23">
      <t>ツ</t>
    </rPh>
    <rPh sb="24" eb="25">
      <t>ア</t>
    </rPh>
    <phoneticPr fontId="2"/>
  </si>
  <si>
    <t>calcSave</t>
    <phoneticPr fontId="2"/>
  </si>
  <si>
    <t>削減量の算出</t>
    <rPh sb="0" eb="2">
      <t>サクゲン</t>
    </rPh>
    <rPh sb="2" eb="3">
      <t>リョウ</t>
    </rPh>
    <rPh sb="4" eb="6">
      <t>サンシュツ</t>
    </rPh>
    <phoneticPr fontId="2"/>
  </si>
  <si>
    <t>addReduction</t>
    <phoneticPr fontId="2"/>
  </si>
  <si>
    <t>diagnosisクラスに配列として保持されている。</t>
    <rPh sb="13" eb="15">
      <t>ハイレツ</t>
    </rPh>
    <rPh sb="18" eb="20">
      <t>ホジ</t>
    </rPh>
    <phoneticPr fontId="2"/>
  </si>
  <si>
    <t>対策として選択する場合に、個別に関数を実行する。</t>
    <rPh sb="0" eb="2">
      <t>タイサク</t>
    </rPh>
    <rPh sb="5" eb="7">
      <t>センタク</t>
    </rPh>
    <rPh sb="9" eb="11">
      <t>バアイ</t>
    </rPh>
    <rPh sb="13" eb="15">
      <t>コベツ</t>
    </rPh>
    <rPh sb="16" eb="18">
      <t>カンスウ</t>
    </rPh>
    <rPh sb="19" eb="21">
      <t>ジッコウ</t>
    </rPh>
    <phoneticPr fontId="2"/>
  </si>
  <si>
    <t>現在からの削減量を算出する</t>
    <rPh sb="0" eb="2">
      <t>ゲンザイ</t>
    </rPh>
    <rPh sb="5" eb="8">
      <t>サクゲンリョウ</t>
    </rPh>
    <rPh sb="9" eb="11">
      <t>サンシュツ</t>
    </rPh>
    <phoneticPr fontId="2"/>
  </si>
  <si>
    <t>対策による効果（CO2、コスト等）を表示する。</t>
    <rPh sb="0" eb="2">
      <t>タイサク</t>
    </rPh>
    <rPh sb="5" eb="7">
      <t>コウカ</t>
    </rPh>
    <rPh sb="15" eb="16">
      <t>トウ</t>
    </rPh>
    <rPh sb="18" eb="20">
      <t>ヒョウジ</t>
    </rPh>
    <phoneticPr fontId="2"/>
  </si>
  <si>
    <t>選択による計算</t>
    <rPh sb="0" eb="2">
      <t>センタク</t>
    </rPh>
    <rPh sb="5" eb="7">
      <t>ケイサン</t>
    </rPh>
    <phoneticPr fontId="2"/>
  </si>
  <si>
    <t>消費量を書き換えるとともに、関連する分野も削減する</t>
    <rPh sb="0" eb="3">
      <t>ショウヒリョウ</t>
    </rPh>
    <rPh sb="4" eb="5">
      <t>カ</t>
    </rPh>
    <rPh sb="6" eb="7">
      <t>カ</t>
    </rPh>
    <rPh sb="14" eb="16">
      <t>カンレン</t>
    </rPh>
    <rPh sb="18" eb="20">
      <t>ブンヤ</t>
    </rPh>
    <rPh sb="21" eb="23">
      <t>サクゲン</t>
    </rPh>
    <phoneticPr fontId="2"/>
  </si>
  <si>
    <t>calcAdjust</t>
    <phoneticPr fontId="2"/>
  </si>
  <si>
    <t>補正実行</t>
    <rPh sb="0" eb="2">
      <t>ホセイ</t>
    </rPh>
    <rPh sb="2" eb="4">
      <t>ジッコウ</t>
    </rPh>
    <phoneticPr fontId="2"/>
  </si>
  <si>
    <t>cons::calcAdjustの呼び出し</t>
    <rPh sb="17" eb="18">
      <t>ヨ</t>
    </rPh>
    <rPh sb="19" eb="20">
      <t>ダ</t>
    </rPh>
    <phoneticPr fontId="2"/>
  </si>
  <si>
    <t>補正率の算出</t>
    <rPh sb="0" eb="3">
      <t>ホセイリツ</t>
    </rPh>
    <rPh sb="4" eb="6">
      <t>サンシュツ</t>
    </rPh>
    <phoneticPr fontId="2"/>
  </si>
  <si>
    <t>割引の実行</t>
    <rPh sb="0" eb="2">
      <t>ワリビキ</t>
    </rPh>
    <rPh sb="3" eb="5">
      <t>ジッコウ</t>
    </rPh>
    <phoneticPr fontId="2"/>
  </si>
  <si>
    <t>各消費量ごとにcalcAdjustStrategyを実行</t>
    <rPh sb="0" eb="1">
      <t>カク</t>
    </rPh>
    <rPh sb="1" eb="4">
      <t>ショウヒリョウ</t>
    </rPh>
    <rPh sb="26" eb="28">
      <t>ジッコウ</t>
    </rPh>
    <phoneticPr fontId="2"/>
  </si>
  <si>
    <t>calcMeasureCommon</t>
    <phoneticPr fontId="2"/>
  </si>
  <si>
    <t>calcMeasureCommonの実行</t>
    <rPh sb="18" eb="20">
      <t>ジッコウ</t>
    </rPh>
    <phoneticPr fontId="2"/>
  </si>
  <si>
    <t>1年未満</t>
    <rPh sb="1" eb="2">
      <t>ネン</t>
    </rPh>
    <rPh sb="2" eb="4">
      <t>ミマン</t>
    </rPh>
    <phoneticPr fontId="2"/>
  </si>
  <si>
    <t>持っていない</t>
    <phoneticPr fontId="2"/>
  </si>
  <si>
    <t>3年未満</t>
    <rPh sb="1" eb="2">
      <t>ネン</t>
    </rPh>
    <rPh sb="2" eb="4">
      <t>ミマン</t>
    </rPh>
    <phoneticPr fontId="2"/>
  </si>
  <si>
    <t>5年未満</t>
    <rPh sb="1" eb="2">
      <t>ネン</t>
    </rPh>
    <rPh sb="2" eb="4">
      <t>ミマン</t>
    </rPh>
    <phoneticPr fontId="2"/>
  </si>
  <si>
    <t>7年未満</t>
    <rPh sb="1" eb="2">
      <t>ネン</t>
    </rPh>
    <rPh sb="2" eb="4">
      <t>ミマン</t>
    </rPh>
    <phoneticPr fontId="2"/>
  </si>
  <si>
    <t>10年未満</t>
    <rPh sb="2" eb="3">
      <t>ネン</t>
    </rPh>
    <rPh sb="3" eb="5">
      <t>ミマン</t>
    </rPh>
    <phoneticPr fontId="2"/>
  </si>
  <si>
    <t>15年未満</t>
    <rPh sb="2" eb="3">
      <t>ネン</t>
    </rPh>
    <rPh sb="3" eb="5">
      <t>ミマン</t>
    </rPh>
    <phoneticPr fontId="2"/>
  </si>
  <si>
    <t>20年未満</t>
    <rPh sb="2" eb="3">
      <t>ネン</t>
    </rPh>
    <rPh sb="3" eb="5">
      <t>ミマン</t>
    </rPh>
    <phoneticPr fontId="2"/>
  </si>
  <si>
    <t>20年以上</t>
    <rPh sb="2" eb="3">
      <t>ネン</t>
    </rPh>
    <rPh sb="3" eb="5">
      <t>イジョウ</t>
    </rPh>
    <phoneticPr fontId="2"/>
  </si>
  <si>
    <t>選んで下さい</t>
    <phoneticPr fontId="2"/>
  </si>
  <si>
    <t>defaultValue</t>
    <phoneticPr fontId="2"/>
  </si>
  <si>
    <t>mCKflame</t>
    <phoneticPr fontId="2"/>
  </si>
  <si>
    <t>食器洗い乾燥機を使う</t>
    <phoneticPr fontId="2"/>
  </si>
  <si>
    <t>太陽光発電を設置する</t>
    <rPh sb="0" eb="3">
      <t>タイヨウコウ</t>
    </rPh>
    <rPh sb="3" eb="5">
      <t>ハツデン</t>
    </rPh>
    <rPh sb="6" eb="8">
      <t>セッチ</t>
    </rPh>
    <phoneticPr fontId="2"/>
  </si>
  <si>
    <t>給湯器をエコキュートに買い換える</t>
    <rPh sb="11" eb="12">
      <t>カ</t>
    </rPh>
    <rPh sb="13" eb="14">
      <t>カ</t>
    </rPh>
    <phoneticPr fontId="2"/>
  </si>
  <si>
    <t>給湯器をエコジョーズ（潜熱回収型）に買い換える</t>
    <rPh sb="18" eb="19">
      <t>カ</t>
    </rPh>
    <rPh sb="20" eb="21">
      <t>カ</t>
    </rPh>
    <phoneticPr fontId="2"/>
  </si>
  <si>
    <t>給湯器をエコフィール（潜熱回収型）に買い換える</t>
    <rPh sb="18" eb="19">
      <t>カ</t>
    </rPh>
    <rPh sb="20" eb="21">
      <t>カ</t>
    </rPh>
    <phoneticPr fontId="2"/>
  </si>
  <si>
    <t>給湯器をエネファーム（燃料電池）に買い換える</t>
    <rPh sb="0" eb="3">
      <t>キュウトウキ</t>
    </rPh>
    <rPh sb="11" eb="15">
      <t>ネンリョウデンチ</t>
    </rPh>
    <rPh sb="17" eb="18">
      <t>カ</t>
    </rPh>
    <rPh sb="19" eb="20">
      <t>カ</t>
    </rPh>
    <phoneticPr fontId="2"/>
  </si>
  <si>
    <t>風呂に家族が続けて入り追い焚きをしない</t>
    <rPh sb="3" eb="5">
      <t>カゾク</t>
    </rPh>
    <rPh sb="6" eb="7">
      <t>ツヅ</t>
    </rPh>
    <rPh sb="9" eb="10">
      <t>ハイ</t>
    </rPh>
    <rPh sb="11" eb="12">
      <t>オ</t>
    </rPh>
    <rPh sb="13" eb="14">
      <t>ダ</t>
    </rPh>
    <phoneticPr fontId="2"/>
  </si>
  <si>
    <t>家の窓全体の断熱工事をする場合、工事にかかった費用に応じて、固定資産税の控除や、ローン残高に応じた所得税控除の制度があります。</t>
    <rPh sb="0" eb="1">
      <t>イエ</t>
    </rPh>
    <rPh sb="3" eb="5">
      <t>ゼンタイ</t>
    </rPh>
    <rPh sb="6" eb="10">
      <t>ダンネツコウジ</t>
    </rPh>
    <rPh sb="13" eb="15">
      <t>バアイ</t>
    </rPh>
    <rPh sb="16" eb="18">
      <t>コウジ</t>
    </rPh>
    <rPh sb="23" eb="25">
      <t>ヒヨウ</t>
    </rPh>
    <rPh sb="26" eb="27">
      <t>オウ</t>
    </rPh>
    <rPh sb="30" eb="35">
      <t>コテイシサンゼイ</t>
    </rPh>
    <rPh sb="36" eb="38">
      <t>コウジョ</t>
    </rPh>
    <rPh sb="43" eb="45">
      <t>ザンダカ</t>
    </rPh>
    <rPh sb="46" eb="47">
      <t>オウ</t>
    </rPh>
    <rPh sb="52" eb="54">
      <t>コウジョ</t>
    </rPh>
    <rPh sb="55" eb="57">
      <t>セイド</t>
    </rPh>
    <phoneticPr fontId="2"/>
  </si>
  <si>
    <t>冷蔵庫のうち１台を止める</t>
    <rPh sb="0" eb="3">
      <t>レイゾウコ</t>
    </rPh>
    <rPh sb="7" eb="8">
      <t>ダイ</t>
    </rPh>
    <rPh sb="9" eb="10">
      <t>ト</t>
    </rPh>
    <phoneticPr fontId="2"/>
  </si>
  <si>
    <t>冷蔵庫の温度設定を控えめにする</t>
    <rPh sb="0" eb="3">
      <t>レイゾウコ</t>
    </rPh>
    <rPh sb="4" eb="6">
      <t>オンド</t>
    </rPh>
    <rPh sb="6" eb="8">
      <t>セッテイ</t>
    </rPh>
    <rPh sb="9" eb="10">
      <t>ヒカ</t>
    </rPh>
    <phoneticPr fontId="2"/>
  </si>
  <si>
    <t>consCRsum</t>
    <phoneticPr fontId="2"/>
  </si>
  <si>
    <t>エコカーに買い替える</t>
    <rPh sb="5" eb="6">
      <t>カ</t>
    </rPh>
    <rPh sb="7" eb="8">
      <t>カ</t>
    </rPh>
    <phoneticPr fontId="2"/>
  </si>
  <si>
    <t>エコカーの導入にあたっては、「減税」のメリットが得られます。</t>
    <phoneticPr fontId="2"/>
  </si>
  <si>
    <t>暖房をエアコンでする</t>
    <rPh sb="0" eb="2">
      <t>ダンボウ</t>
    </rPh>
    <phoneticPr fontId="2"/>
  </si>
  <si>
    <t>厚着をして暖房の温度設定を控えめ（20℃）にする</t>
    <rPh sb="0" eb="2">
      <t>アツギ</t>
    </rPh>
    <phoneticPr fontId="2"/>
  </si>
  <si>
    <t>mPTstopRiceCooker</t>
    <phoneticPr fontId="2"/>
  </si>
  <si>
    <t>mPTstopPlug</t>
    <phoneticPr fontId="2"/>
  </si>
  <si>
    <t>晴れた日は衣類乾燥機や乾燥機能を使わずに天日乾燥させる</t>
    <rPh sb="0" eb="1">
      <t>ハ</t>
    </rPh>
    <rPh sb="3" eb="4">
      <t>ヒ</t>
    </rPh>
    <rPh sb="5" eb="7">
      <t>イルイ</t>
    </rPh>
    <rPh sb="7" eb="10">
      <t>カンソウキ</t>
    </rPh>
    <rPh sb="11" eb="13">
      <t>カンソウ</t>
    </rPh>
    <rPh sb="13" eb="15">
      <t>キノウ</t>
    </rPh>
    <rPh sb="16" eb="17">
      <t>ツカ</t>
    </rPh>
    <rPh sb="20" eb="22">
      <t>テンピ</t>
    </rPh>
    <rPh sb="22" eb="24">
      <t>カンソウ</t>
    </rPh>
    <phoneticPr fontId="2"/>
  </si>
  <si>
    <t>wss</t>
    <phoneticPr fontId="2"/>
  </si>
  <si>
    <t>mid</t>
    <phoneticPr fontId="2"/>
  </si>
  <si>
    <t>name</t>
    <phoneticPr fontId="2"/>
  </si>
  <si>
    <t>title</t>
    <phoneticPr fontId="2"/>
  </si>
  <si>
    <t>titleShort</t>
    <phoneticPr fontId="2"/>
  </si>
  <si>
    <t>level</t>
    <phoneticPr fontId="2"/>
  </si>
  <si>
    <t>figNum</t>
    <phoneticPr fontId="2"/>
  </si>
  <si>
    <t>lifeTime</t>
    <phoneticPr fontId="2"/>
  </si>
  <si>
    <t>price</t>
    <phoneticPr fontId="2"/>
  </si>
  <si>
    <t>roanShow</t>
    <phoneticPr fontId="2"/>
  </si>
  <si>
    <t>standardType</t>
    <phoneticPr fontId="2"/>
  </si>
  <si>
    <t>advice</t>
    <phoneticPr fontId="2"/>
  </si>
  <si>
    <t>lifestyle</t>
    <phoneticPr fontId="2"/>
  </si>
  <si>
    <t>season</t>
    <phoneticPr fontId="2"/>
  </si>
  <si>
    <t>お住いは、戸建てですか、集合住宅ですか</t>
    <rPh sb="1" eb="2">
      <t>スマ</t>
    </rPh>
    <rPh sb="5" eb="7">
      <t>コダ</t>
    </rPh>
    <rPh sb="12" eb="16">
      <t>シュウゴウジュウタク</t>
    </rPh>
    <phoneticPr fontId="2"/>
  </si>
  <si>
    <t>暖房をつけるまえにまず厚着をするよう心がけていますか</t>
    <rPh sb="0" eb="2">
      <t>ダンボウ</t>
    </rPh>
    <rPh sb="11" eb="13">
      <t>アツギ</t>
    </rPh>
    <rPh sb="18" eb="19">
      <t>ココロ</t>
    </rPh>
    <phoneticPr fontId="2"/>
  </si>
  <si>
    <t>不在部屋の暖房</t>
    <rPh sb="0" eb="2">
      <t>フザイ</t>
    </rPh>
    <rPh sb="2" eb="4">
      <t>ベヤ</t>
    </rPh>
    <phoneticPr fontId="2"/>
  </si>
  <si>
    <t>人がいない部屋を暖房しないようにしていますか</t>
    <rPh sb="0" eb="1">
      <t>ヒト</t>
    </rPh>
    <rPh sb="5" eb="7">
      <t>ヘヤ</t>
    </rPh>
    <rPh sb="8" eb="10">
      <t>ダンボウ</t>
    </rPh>
    <phoneticPr fontId="2"/>
  </si>
  <si>
    <t>扇風機利用</t>
    <rPh sb="0" eb="3">
      <t>センプウキ</t>
    </rPh>
    <rPh sb="3" eb="5">
      <t>リヨウ</t>
    </rPh>
    <phoneticPr fontId="2"/>
  </si>
  <si>
    <t>扇風機を活用するなどしてエアコンをなるべく使わないようにしていますか</t>
    <rPh sb="0" eb="3">
      <t>センプウキ</t>
    </rPh>
    <rPh sb="4" eb="6">
      <t>カツヨウ</t>
    </rPh>
    <rPh sb="21" eb="22">
      <t>ツカ</t>
    </rPh>
    <phoneticPr fontId="2"/>
  </si>
  <si>
    <t>日射カット</t>
    <rPh sb="0" eb="2">
      <t>ニッシャ</t>
    </rPh>
    <phoneticPr fontId="2"/>
  </si>
  <si>
    <t>西日や朝日が入ると部屋が暑くなります。日射が入らないように工夫していますか</t>
    <rPh sb="0" eb="2">
      <t>ニシビ</t>
    </rPh>
    <rPh sb="3" eb="4">
      <t>アサ</t>
    </rPh>
    <rPh sb="4" eb="5">
      <t>ヒ</t>
    </rPh>
    <rPh sb="6" eb="7">
      <t>ハイ</t>
    </rPh>
    <rPh sb="9" eb="11">
      <t>ヘヤ</t>
    </rPh>
    <rPh sb="12" eb="13">
      <t>アツ</t>
    </rPh>
    <rPh sb="19" eb="21">
      <t>ニッシャ</t>
    </rPh>
    <rPh sb="22" eb="23">
      <t>ハイ</t>
    </rPh>
    <rPh sb="29" eb="31">
      <t>クフウ</t>
    </rPh>
    <phoneticPr fontId="2"/>
  </si>
  <si>
    <t>常にしている</t>
    <rPh sb="0" eb="1">
      <t>ツネ</t>
    </rPh>
    <phoneticPr fontId="2"/>
  </si>
  <si>
    <t>だいたいしている</t>
    <phoneticPr fontId="2"/>
  </si>
  <si>
    <t>時々している</t>
    <rPh sb="0" eb="2">
      <t>トキドキ</t>
    </rPh>
    <phoneticPr fontId="2"/>
  </si>
  <si>
    <t>していない</t>
    <phoneticPr fontId="2"/>
  </si>
  <si>
    <t>3000円</t>
    <rPh sb="4" eb="5">
      <t>エン</t>
    </rPh>
    <phoneticPr fontId="2"/>
  </si>
  <si>
    <t>5000円</t>
    <rPh sb="4" eb="5">
      <t>エン</t>
    </rPh>
    <phoneticPr fontId="2"/>
  </si>
  <si>
    <t>7000円</t>
    <rPh sb="4" eb="5">
      <t>エン</t>
    </rPh>
    <phoneticPr fontId="2"/>
  </si>
  <si>
    <t>1万円</t>
    <rPh sb="1" eb="3">
      <t>マンエン</t>
    </rPh>
    <phoneticPr fontId="2"/>
  </si>
  <si>
    <t>mCRreplaceElec</t>
    <phoneticPr fontId="2"/>
  </si>
  <si>
    <t>consCR</t>
    <phoneticPr fontId="2"/>
  </si>
  <si>
    <t>電気自動車</t>
    <rPh sb="0" eb="5">
      <t>デンキジドウシャ</t>
    </rPh>
    <phoneticPr fontId="2"/>
  </si>
  <si>
    <t>wss</t>
    <phoneticPr fontId="2"/>
  </si>
  <si>
    <t>電気自動車を導入する</t>
    <rPh sb="0" eb="5">
      <t>デンキジドウシャ</t>
    </rPh>
    <rPh sb="6" eb="8">
      <t>ドウニュウ</t>
    </rPh>
    <phoneticPr fontId="2"/>
  </si>
  <si>
    <t>consHWdishwash</t>
    <phoneticPr fontId="2"/>
  </si>
  <si>
    <t>あなたを含めて、いっしょに住んでいる人数を選んで下さい。</t>
    <phoneticPr fontId="2"/>
  </si>
  <si>
    <t>i002</t>
    <phoneticPr fontId="2"/>
  </si>
  <si>
    <t>車燃料代</t>
    <rPh sb="0" eb="1">
      <t>クルマ</t>
    </rPh>
    <phoneticPr fontId="2"/>
  </si>
  <si>
    <t>暖房する範囲</t>
    <rPh sb="4" eb="6">
      <t>ハンイ</t>
    </rPh>
    <phoneticPr fontId="2"/>
  </si>
  <si>
    <t>部屋を暖めるために最もよく使う暖房器具のエネルギー源は何ですか。床暖房の場合は熱源で選んでください。</t>
    <rPh sb="32" eb="35">
      <t>ユカダンボウ</t>
    </rPh>
    <rPh sb="36" eb="38">
      <t>バアイ</t>
    </rPh>
    <rPh sb="39" eb="41">
      <t>ネツゲン</t>
    </rPh>
    <rPh sb="42" eb="43">
      <t>エラ</t>
    </rPh>
    <phoneticPr fontId="2"/>
  </si>
  <si>
    <t>暖房をするときには何℃に設定しますか。設定できない場合はおよそ何℃になっていますか。</t>
    <rPh sb="19" eb="21">
      <t>セッテイ</t>
    </rPh>
    <rPh sb="25" eb="27">
      <t>バアイ</t>
    </rPh>
    <rPh sb="31" eb="33">
      <t>ナンド</t>
    </rPh>
    <phoneticPr fontId="2"/>
  </si>
  <si>
    <t>リビングの照明</t>
    <rPh sb="5" eb="7">
      <t>ショウメイ</t>
    </rPh>
    <phoneticPr fontId="2"/>
  </si>
  <si>
    <t>リビングの照明器具には、主に何を使っていますか。</t>
    <rPh sb="12" eb="13">
      <t>オモ</t>
    </rPh>
    <phoneticPr fontId="2"/>
  </si>
  <si>
    <t>家にある全てのテレビの合計で、１日に何時間点けていますか。テレビゲームの時間も含めて下さい。</t>
    <rPh sb="16" eb="17">
      <t>ニチ</t>
    </rPh>
    <phoneticPr fontId="2"/>
  </si>
  <si>
    <t>ポットの保温</t>
    <phoneticPr fontId="2"/>
  </si>
  <si>
    <t>厚着の工夫</t>
    <phoneticPr fontId="2"/>
  </si>
  <si>
    <t>不在部屋の照明</t>
    <rPh sb="0" eb="2">
      <t>フザイ</t>
    </rPh>
    <rPh sb="2" eb="4">
      <t>ヘヤ</t>
    </rPh>
    <rPh sb="5" eb="7">
      <t>ショウメイ</t>
    </rPh>
    <phoneticPr fontId="2"/>
  </si>
  <si>
    <t>人がいない部屋の照明は消していますか</t>
    <rPh sb="0" eb="1">
      <t>ヒト</t>
    </rPh>
    <rPh sb="5" eb="7">
      <t>ヘヤ</t>
    </rPh>
    <rPh sb="8" eb="10">
      <t>ショウメイ</t>
    </rPh>
    <rPh sb="11" eb="12">
      <t>ケ</t>
    </rPh>
    <phoneticPr fontId="2"/>
  </si>
  <si>
    <t>i502</t>
    <phoneticPr fontId="2"/>
  </si>
  <si>
    <t>お住まいの都道府県を選んで下さい。</t>
    <phoneticPr fontId="2"/>
  </si>
  <si>
    <t>i601</t>
    <phoneticPr fontId="2"/>
  </si>
  <si>
    <t>蛍光灯器具をLEDシーリングライトに付け替える</t>
    <rPh sb="0" eb="3">
      <t>ケイコウトウ</t>
    </rPh>
    <rPh sb="3" eb="5">
      <t>キグ</t>
    </rPh>
    <rPh sb="18" eb="19">
      <t>ツ</t>
    </rPh>
    <rPh sb="20" eb="21">
      <t>カ</t>
    </rPh>
    <phoneticPr fontId="2"/>
  </si>
  <si>
    <t>LEDライト</t>
    <phoneticPr fontId="2"/>
  </si>
  <si>
    <t>ソーラーシステム</t>
    <phoneticPr fontId="2"/>
  </si>
  <si>
    <t>ソーラーシステム（強制循環式）を設置して利用する</t>
    <rPh sb="9" eb="13">
      <t>キョウセイジュンカン</t>
    </rPh>
    <rPh sb="13" eb="14">
      <t>シキ</t>
    </rPh>
    <rPh sb="16" eb="18">
      <t>セッチ</t>
    </rPh>
    <rPh sb="20" eb="22">
      <t>リヨウ</t>
    </rPh>
    <phoneticPr fontId="2"/>
  </si>
  <si>
    <t>太陽熱温水器（自然循環式）を設置して利用する</t>
    <rPh sb="0" eb="3">
      <t>タイヨウネツ</t>
    </rPh>
    <rPh sb="3" eb="6">
      <t>オンスイキ</t>
    </rPh>
    <rPh sb="7" eb="9">
      <t>シゼン</t>
    </rPh>
    <rPh sb="9" eb="12">
      <t>ジュンカンシキ</t>
    </rPh>
    <rPh sb="14" eb="16">
      <t>セッチ</t>
    </rPh>
    <rPh sb="18" eb="20">
      <t>リヨウ</t>
    </rPh>
    <phoneticPr fontId="2"/>
  </si>
  <si>
    <t>mHWtap</t>
    <phoneticPr fontId="2"/>
  </si>
  <si>
    <t>台所・洗面所に節湯水栓を設置する</t>
    <rPh sb="0" eb="2">
      <t>ダイドコロ</t>
    </rPh>
    <rPh sb="3" eb="5">
      <t>センメン</t>
    </rPh>
    <rPh sb="5" eb="6">
      <t>ジョ</t>
    </rPh>
    <rPh sb="7" eb="9">
      <t>セツユ</t>
    </rPh>
    <rPh sb="9" eb="11">
      <t>スイセン</t>
    </rPh>
    <rPh sb="12" eb="14">
      <t>セッチ</t>
    </rPh>
    <phoneticPr fontId="2"/>
  </si>
  <si>
    <t>consHWsum</t>
    <phoneticPr fontId="2"/>
  </si>
  <si>
    <t>節湯水栓</t>
    <rPh sb="0" eb="2">
      <t>セツユ</t>
    </rPh>
    <rPh sb="2" eb="4">
      <t>スイセン</t>
    </rPh>
    <phoneticPr fontId="2"/>
  </si>
  <si>
    <t>wss</t>
    <phoneticPr fontId="2"/>
  </si>
  <si>
    <t>mHTkanki</t>
    <phoneticPr fontId="2"/>
  </si>
  <si>
    <t>全熱交換換気装置を設置する</t>
    <rPh sb="0" eb="2">
      <t>ゼンネツ</t>
    </rPh>
    <rPh sb="2" eb="4">
      <t>コウカン</t>
    </rPh>
    <rPh sb="4" eb="6">
      <t>カンキ</t>
    </rPh>
    <rPh sb="6" eb="8">
      <t>ソウチ</t>
    </rPh>
    <rPh sb="9" eb="11">
      <t>セッチ</t>
    </rPh>
    <phoneticPr fontId="2"/>
  </si>
  <si>
    <t>全熱交換換気</t>
    <rPh sb="0" eb="2">
      <t>ゼンネツ</t>
    </rPh>
    <rPh sb="2" eb="4">
      <t>コウカン</t>
    </rPh>
    <rPh sb="4" eb="6">
      <t>カンキ</t>
    </rPh>
    <phoneticPr fontId="2"/>
  </si>
  <si>
    <t>wss</t>
    <phoneticPr fontId="2"/>
  </si>
  <si>
    <t>mHTlowe</t>
    <phoneticPr fontId="2"/>
  </si>
  <si>
    <t>樹脂枠low-Eガラス</t>
    <rPh sb="0" eb="3">
      <t>ジュシワク</t>
    </rPh>
    <phoneticPr fontId="2"/>
  </si>
  <si>
    <t>窓・サッシを樹脂枠low-Eガラスにする</t>
    <rPh sb="0" eb="1">
      <t>マド</t>
    </rPh>
    <rPh sb="6" eb="9">
      <t>ジュシワク</t>
    </rPh>
    <phoneticPr fontId="2"/>
  </si>
  <si>
    <t>全ての部屋の窓・サッシを樹脂枠low-Eガラスにする</t>
    <rPh sb="0" eb="1">
      <t>スベ</t>
    </rPh>
    <rPh sb="3" eb="5">
      <t>ヘヤ</t>
    </rPh>
    <rPh sb="6" eb="7">
      <t>マド</t>
    </rPh>
    <rPh sb="12" eb="15">
      <t>ジュシワク</t>
    </rPh>
    <phoneticPr fontId="2"/>
  </si>
  <si>
    <t>HEMS装置を設置する</t>
    <rPh sb="4" eb="6">
      <t>ソウチ</t>
    </rPh>
    <rPh sb="7" eb="9">
      <t>セッチ</t>
    </rPh>
    <phoneticPr fontId="2"/>
  </si>
  <si>
    <t>HEMS装置</t>
    <rPh sb="4" eb="6">
      <t>ソウチ</t>
    </rPh>
    <phoneticPr fontId="2"/>
  </si>
  <si>
    <t>wss</t>
    <phoneticPr fontId="2"/>
  </si>
  <si>
    <t>mHWreplaceToilet5</t>
    <phoneticPr fontId="2"/>
  </si>
  <si>
    <t>consHWtoilet</t>
    <phoneticPr fontId="2"/>
  </si>
  <si>
    <t>節水トイレ</t>
    <rPh sb="0" eb="2">
      <t>セッスイ</t>
    </rPh>
    <phoneticPr fontId="2"/>
  </si>
  <si>
    <t>wss</t>
    <phoneticPr fontId="2"/>
  </si>
  <si>
    <t>節水トイレを設置する</t>
    <rPh sb="0" eb="2">
      <t>セッスイ</t>
    </rPh>
    <rPh sb="6" eb="8">
      <t>セッチ</t>
    </rPh>
    <phoneticPr fontId="2"/>
  </si>
  <si>
    <t>mLIoff</t>
    <phoneticPr fontId="2"/>
  </si>
  <si>
    <t>照明消灯</t>
    <rPh sb="2" eb="4">
      <t>ショウトウ</t>
    </rPh>
    <phoneticPr fontId="2"/>
  </si>
  <si>
    <t>AS</t>
    <phoneticPr fontId="2"/>
  </si>
  <si>
    <t>電力会社</t>
    <rPh sb="0" eb="4">
      <t>デンリョクガイシャ</t>
    </rPh>
    <phoneticPr fontId="2"/>
  </si>
  <si>
    <t>電力会社を選んでください</t>
    <rPh sb="0" eb="4">
      <t>デンリョクガイシャ</t>
    </rPh>
    <rPh sb="5" eb="6">
      <t>エラ</t>
    </rPh>
    <phoneticPr fontId="2"/>
  </si>
  <si>
    <t>電気契約</t>
    <rPh sb="0" eb="2">
      <t>デンキ</t>
    </rPh>
    <rPh sb="2" eb="4">
      <t>ケイヤク</t>
    </rPh>
    <phoneticPr fontId="2"/>
  </si>
  <si>
    <t>電気の契約種類を選んでください</t>
    <rPh sb="0" eb="2">
      <t>デンキ</t>
    </rPh>
    <rPh sb="3" eb="5">
      <t>ケイヤク</t>
    </rPh>
    <rPh sb="5" eb="7">
      <t>シュルイ</t>
    </rPh>
    <rPh sb="8" eb="9">
      <t>エラ</t>
    </rPh>
    <phoneticPr fontId="2"/>
  </si>
  <si>
    <t>ガス種類</t>
    <rPh sb="2" eb="4">
      <t>シュルイ</t>
    </rPh>
    <phoneticPr fontId="2"/>
  </si>
  <si>
    <t>ガスの種類を選んでください</t>
    <rPh sb="3" eb="5">
      <t>シュルイ</t>
    </rPh>
    <rPh sb="6" eb="7">
      <t>エラ</t>
    </rPh>
    <phoneticPr fontId="2"/>
  </si>
  <si>
    <t>天井が屋根面（最上階）か</t>
    <rPh sb="0" eb="2">
      <t>テンジョウ</t>
    </rPh>
    <rPh sb="3" eb="6">
      <t>ヤネメン</t>
    </rPh>
    <rPh sb="7" eb="10">
      <t>サイジョウカイ</t>
    </rPh>
    <phoneticPr fontId="3"/>
  </si>
  <si>
    <t>居室数</t>
    <rPh sb="0" eb="2">
      <t>キョシツ</t>
    </rPh>
    <rPh sb="2" eb="3">
      <t>スウ</t>
    </rPh>
    <phoneticPr fontId="3"/>
  </si>
  <si>
    <t>部屋</t>
    <rPh sb="0" eb="2">
      <t>ヘヤ</t>
    </rPh>
    <phoneticPr fontId="2"/>
  </si>
  <si>
    <t>築年数</t>
    <rPh sb="0" eb="2">
      <t>チクネン</t>
    </rPh>
    <rPh sb="1" eb="2">
      <t>トシ</t>
    </rPh>
    <rPh sb="2" eb="3">
      <t>スウ</t>
    </rPh>
    <phoneticPr fontId="3"/>
  </si>
  <si>
    <t>建築年代</t>
    <rPh sb="0" eb="2">
      <t>ケンチク</t>
    </rPh>
    <rPh sb="2" eb="4">
      <t>ネンダイ</t>
    </rPh>
    <phoneticPr fontId="3"/>
  </si>
  <si>
    <t>i041</t>
  </si>
  <si>
    <t>窓の断熱性能</t>
    <rPh sb="0" eb="1">
      <t>マド</t>
    </rPh>
    <rPh sb="2" eb="4">
      <t>ダンネツ</t>
    </rPh>
    <rPh sb="4" eb="6">
      <t>セイノウ</t>
    </rPh>
    <phoneticPr fontId="3"/>
  </si>
  <si>
    <t>上下水道代</t>
    <rPh sb="0" eb="2">
      <t>ジョウゲ</t>
    </rPh>
    <rPh sb="2" eb="5">
      <t>スイドウダイ</t>
    </rPh>
    <phoneticPr fontId="2"/>
  </si>
  <si>
    <t>1ヶ月あたりのおおよその上下水道代を選んでください。</t>
    <rPh sb="2" eb="3">
      <t>ゲツ</t>
    </rPh>
    <rPh sb="12" eb="14">
      <t>ジョウゲ</t>
    </rPh>
    <rPh sb="14" eb="16">
      <t>スイドウ</t>
    </rPh>
    <rPh sb="16" eb="17">
      <t>ダイ</t>
    </rPh>
    <rPh sb="18" eb="19">
      <t>エラ</t>
    </rPh>
    <phoneticPr fontId="2"/>
  </si>
  <si>
    <t>主に使う暖房器具</t>
    <rPh sb="0" eb="1">
      <t>オモ</t>
    </rPh>
    <rPh sb="2" eb="3">
      <t>ツカ</t>
    </rPh>
    <phoneticPr fontId="2"/>
  </si>
  <si>
    <t>i231</t>
    <phoneticPr fontId="2"/>
  </si>
  <si>
    <t>補助的に使う暖房器具</t>
    <rPh sb="0" eb="3">
      <t>ホジョテキ</t>
    </rPh>
    <rPh sb="4" eb="5">
      <t>ツカ</t>
    </rPh>
    <rPh sb="6" eb="8">
      <t>ダンボウ</t>
    </rPh>
    <rPh sb="8" eb="10">
      <t>キグ</t>
    </rPh>
    <phoneticPr fontId="3"/>
  </si>
  <si>
    <t>i235</t>
  </si>
  <si>
    <t>エアコンの使用年数</t>
    <rPh sb="5" eb="7">
      <t>シヨウ</t>
    </rPh>
    <rPh sb="7" eb="9">
      <t>ネンスウ</t>
    </rPh>
    <phoneticPr fontId="3"/>
  </si>
  <si>
    <t>i631</t>
    <phoneticPr fontId="2"/>
  </si>
  <si>
    <t>i632</t>
    <phoneticPr fontId="2"/>
  </si>
  <si>
    <t>テレビの使用年数</t>
    <rPh sb="4" eb="8">
      <t>シヨウネンスウ</t>
    </rPh>
    <phoneticPr fontId="2"/>
  </si>
  <si>
    <t>冷蔵庫の使用年数</t>
    <rPh sb="0" eb="3">
      <t>レイゾウコ</t>
    </rPh>
    <rPh sb="4" eb="8">
      <t>シヨウネンスウ</t>
    </rPh>
    <phoneticPr fontId="2"/>
  </si>
  <si>
    <t>consCKcook</t>
    <phoneticPr fontId="2"/>
  </si>
  <si>
    <t>調理の頻度</t>
    <rPh sb="0" eb="2">
      <t>チョウリ</t>
    </rPh>
    <rPh sb="3" eb="5">
      <t>ヒンド</t>
    </rPh>
    <phoneticPr fontId="3"/>
  </si>
  <si>
    <t>割</t>
    <rPh sb="0" eb="1">
      <t>ワリ</t>
    </rPh>
    <phoneticPr fontId="2"/>
  </si>
  <si>
    <t>持っていない</t>
    <phoneticPr fontId="3"/>
  </si>
  <si>
    <t>20インチ未満</t>
    <rPh sb="5" eb="7">
      <t>ミマン</t>
    </rPh>
    <phoneticPr fontId="3"/>
  </si>
  <si>
    <t>20～30インチ</t>
    <phoneticPr fontId="3"/>
  </si>
  <si>
    <t>30～40インチ</t>
    <phoneticPr fontId="3"/>
  </si>
  <si>
    <t>40～50インチ</t>
    <phoneticPr fontId="2"/>
  </si>
  <si>
    <t>1年未満</t>
    <rPh sb="1" eb="2">
      <t>ネン</t>
    </rPh>
    <rPh sb="2" eb="4">
      <t>ミマン</t>
    </rPh>
    <phoneticPr fontId="4"/>
  </si>
  <si>
    <t>3年未満</t>
    <rPh sb="1" eb="2">
      <t>ネン</t>
    </rPh>
    <rPh sb="2" eb="4">
      <t>ミマン</t>
    </rPh>
    <phoneticPr fontId="4"/>
  </si>
  <si>
    <t>5年未満</t>
    <rPh sb="1" eb="2">
      <t>ネン</t>
    </rPh>
    <rPh sb="2" eb="4">
      <t>ミマン</t>
    </rPh>
    <phoneticPr fontId="4"/>
  </si>
  <si>
    <t>7年未満</t>
    <rPh sb="1" eb="2">
      <t>ネン</t>
    </rPh>
    <rPh sb="2" eb="4">
      <t>ミマン</t>
    </rPh>
    <phoneticPr fontId="4"/>
  </si>
  <si>
    <t>10年未満</t>
    <rPh sb="2" eb="3">
      <t>ネン</t>
    </rPh>
    <rPh sb="3" eb="5">
      <t>ミマン</t>
    </rPh>
    <phoneticPr fontId="4"/>
  </si>
  <si>
    <t>15年未満</t>
    <rPh sb="2" eb="3">
      <t>ネン</t>
    </rPh>
    <rPh sb="3" eb="5">
      <t>ミマン</t>
    </rPh>
    <phoneticPr fontId="4"/>
  </si>
  <si>
    <t>20年未満</t>
    <rPh sb="2" eb="3">
      <t>ネン</t>
    </rPh>
    <rPh sb="3" eb="5">
      <t>ミマン</t>
    </rPh>
    <phoneticPr fontId="4"/>
  </si>
  <si>
    <t>20年以上</t>
    <rPh sb="2" eb="3">
      <t>ネン</t>
    </rPh>
    <rPh sb="3" eb="5">
      <t>イジョウ</t>
    </rPh>
    <phoneticPr fontId="4"/>
  </si>
  <si>
    <t>最上階（上は屋根）</t>
    <rPh sb="0" eb="3">
      <t>サイジョウカイ</t>
    </rPh>
    <rPh sb="4" eb="5">
      <t>ウエ</t>
    </rPh>
    <rPh sb="6" eb="8">
      <t>ヤネ</t>
    </rPh>
    <phoneticPr fontId="3"/>
  </si>
  <si>
    <t>最上階でない（上に部屋がある）</t>
    <rPh sb="0" eb="3">
      <t>サイジョウカイ</t>
    </rPh>
    <rPh sb="7" eb="8">
      <t>ウエ</t>
    </rPh>
    <rPh sb="9" eb="11">
      <t>ヘヤ</t>
    </rPh>
    <phoneticPr fontId="3"/>
  </si>
  <si>
    <t>東北電力</t>
    <rPh sb="0" eb="4">
      <t>トウホクデンリョク</t>
    </rPh>
    <phoneticPr fontId="2"/>
  </si>
  <si>
    <t>東京電力</t>
    <rPh sb="0" eb="4">
      <t>トウキョウデンリョク</t>
    </rPh>
    <phoneticPr fontId="2"/>
  </si>
  <si>
    <t>中部電力</t>
    <rPh sb="0" eb="2">
      <t>チュブ</t>
    </rPh>
    <rPh sb="2" eb="4">
      <t>デンリョク</t>
    </rPh>
    <phoneticPr fontId="2"/>
  </si>
  <si>
    <t>北陸電力</t>
    <rPh sb="0" eb="4">
      <t>ホクリクデンリョク</t>
    </rPh>
    <phoneticPr fontId="2"/>
  </si>
  <si>
    <t>中部電力</t>
    <rPh sb="0" eb="4">
      <t>チュウブデンリョク</t>
    </rPh>
    <phoneticPr fontId="2"/>
  </si>
  <si>
    <t>九州電力</t>
    <rPh sb="0" eb="4">
      <t>キュウシュウデンリョク</t>
    </rPh>
    <phoneticPr fontId="2"/>
  </si>
  <si>
    <t>通常の家庭用（従量）</t>
    <rPh sb="0" eb="2">
      <t>ツウジョウ</t>
    </rPh>
    <rPh sb="3" eb="6">
      <t>カテイヨウ</t>
    </rPh>
    <rPh sb="7" eb="9">
      <t>ジュウリョウ</t>
    </rPh>
    <phoneticPr fontId="2"/>
  </si>
  <si>
    <t>時間帯別契約</t>
    <rPh sb="0" eb="4">
      <t>ジカンタイベツ</t>
    </rPh>
    <rPh sb="4" eb="6">
      <t>ケイヤク</t>
    </rPh>
    <phoneticPr fontId="2"/>
  </si>
  <si>
    <t>平屋建て</t>
    <rPh sb="0" eb="3">
      <t>ヒラヤダ</t>
    </rPh>
    <phoneticPr fontId="3"/>
  </si>
  <si>
    <t>2階建て</t>
    <rPh sb="1" eb="2">
      <t>カイ</t>
    </rPh>
    <rPh sb="2" eb="3">
      <t>ダ</t>
    </rPh>
    <phoneticPr fontId="3"/>
  </si>
  <si>
    <t>3階以上</t>
    <rPh sb="1" eb="2">
      <t>カイ</t>
    </rPh>
    <rPh sb="2" eb="4">
      <t>イジョウ</t>
    </rPh>
    <phoneticPr fontId="3"/>
  </si>
  <si>
    <t>1部屋</t>
    <rPh sb="1" eb="3">
      <t>ヘヤ</t>
    </rPh>
    <phoneticPr fontId="2"/>
  </si>
  <si>
    <t>2部屋</t>
    <rPh sb="1" eb="3">
      <t>ヘヤ</t>
    </rPh>
    <phoneticPr fontId="2"/>
  </si>
  <si>
    <t>3部屋</t>
    <rPh sb="1" eb="3">
      <t>ヘヤ</t>
    </rPh>
    <phoneticPr fontId="2"/>
  </si>
  <si>
    <t>4部屋</t>
    <rPh sb="1" eb="3">
      <t>ヘヤ</t>
    </rPh>
    <phoneticPr fontId="2"/>
  </si>
  <si>
    <t>5部屋</t>
    <rPh sb="1" eb="3">
      <t>ヘヤ</t>
    </rPh>
    <phoneticPr fontId="2"/>
  </si>
  <si>
    <t>6部屋</t>
    <rPh sb="1" eb="3">
      <t>ヘヤ</t>
    </rPh>
    <phoneticPr fontId="2"/>
  </si>
  <si>
    <t>7部屋</t>
    <rPh sb="1" eb="3">
      <t>ヘヤ</t>
    </rPh>
    <phoneticPr fontId="2"/>
  </si>
  <si>
    <t>8部屋以上</t>
    <rPh sb="1" eb="3">
      <t>ヘヤ</t>
    </rPh>
    <rPh sb="3" eb="5">
      <t>イジョウ</t>
    </rPh>
    <phoneticPr fontId="2"/>
  </si>
  <si>
    <t>5年未満</t>
    <rPh sb="1" eb="2">
      <t>ネン</t>
    </rPh>
    <rPh sb="2" eb="4">
      <t>ミマン</t>
    </rPh>
    <phoneticPr fontId="3"/>
  </si>
  <si>
    <t>5-10年未満</t>
    <rPh sb="4" eb="5">
      <t>ネン</t>
    </rPh>
    <rPh sb="5" eb="7">
      <t>ミマン</t>
    </rPh>
    <phoneticPr fontId="3"/>
  </si>
  <si>
    <t>10-20年未満</t>
    <rPh sb="5" eb="6">
      <t>ネン</t>
    </rPh>
    <rPh sb="6" eb="8">
      <t>ミマン</t>
    </rPh>
    <phoneticPr fontId="3"/>
  </si>
  <si>
    <t>20年以上</t>
    <rPh sb="2" eb="3">
      <t>ネン</t>
    </rPh>
    <rPh sb="3" eb="5">
      <t>イジョウ</t>
    </rPh>
    <phoneticPr fontId="3"/>
  </si>
  <si>
    <t>わからない</t>
  </si>
  <si>
    <t>樹脂枠三重ガラス</t>
    <rPh sb="0" eb="3">
      <t>ジュシワク</t>
    </rPh>
    <rPh sb="3" eb="5">
      <t>サンジュウ</t>
    </rPh>
    <phoneticPr fontId="3"/>
  </si>
  <si>
    <t>樹脂枠low-Eガラス</t>
    <rPh sb="0" eb="3">
      <t>ジュシワク</t>
    </rPh>
    <phoneticPr fontId="3"/>
  </si>
  <si>
    <t>樹脂アルミ複合/樹脂枠二重ガラス</t>
    <rPh sb="0" eb="2">
      <t>ジュシ</t>
    </rPh>
    <rPh sb="5" eb="7">
      <t>フクゴウ</t>
    </rPh>
    <rPh sb="8" eb="10">
      <t>ジュシ</t>
    </rPh>
    <rPh sb="10" eb="11">
      <t>ワク</t>
    </rPh>
    <rPh sb="11" eb="13">
      <t>ニジュウ</t>
    </rPh>
    <phoneticPr fontId="3"/>
  </si>
  <si>
    <t>アルミ枠二重ガラス</t>
    <rPh sb="3" eb="4">
      <t>ワク</t>
    </rPh>
    <rPh sb="4" eb="6">
      <t>ニジュウ</t>
    </rPh>
    <phoneticPr fontId="3"/>
  </si>
  <si>
    <t>アルミ枠単板ガラス</t>
    <rPh sb="3" eb="4">
      <t>ワク</t>
    </rPh>
    <rPh sb="4" eb="6">
      <t>タンバン</t>
    </rPh>
    <phoneticPr fontId="3"/>
  </si>
  <si>
    <t>500円</t>
    <phoneticPr fontId="2"/>
  </si>
  <si>
    <t>1000円</t>
    <phoneticPr fontId="2"/>
  </si>
  <si>
    <t>1500円</t>
    <rPh sb="4" eb="5">
      <t>エン</t>
    </rPh>
    <phoneticPr fontId="2"/>
  </si>
  <si>
    <t>2000円</t>
    <rPh sb="4" eb="5">
      <t>エン</t>
    </rPh>
    <phoneticPr fontId="2"/>
  </si>
  <si>
    <t>4000円</t>
    <rPh sb="4" eb="5">
      <t>エン</t>
    </rPh>
    <phoneticPr fontId="2"/>
  </si>
  <si>
    <t>1万5000円</t>
    <rPh sb="1" eb="2">
      <t>マン</t>
    </rPh>
    <rPh sb="6" eb="7">
      <t>エン</t>
    </rPh>
    <phoneticPr fontId="2"/>
  </si>
  <si>
    <t>ガスを使わない</t>
    <rPh sb="3" eb="4">
      <t>ツカ</t>
    </rPh>
    <phoneticPr fontId="2"/>
  </si>
  <si>
    <t>しない</t>
  </si>
  <si>
    <t>週１食以下</t>
    <rPh sb="0" eb="1">
      <t>シュウ</t>
    </rPh>
    <rPh sb="2" eb="3">
      <t>ショク</t>
    </rPh>
    <rPh sb="3" eb="5">
      <t>イカ</t>
    </rPh>
    <phoneticPr fontId="3"/>
  </si>
  <si>
    <t>週に2-3食</t>
    <rPh sb="0" eb="1">
      <t>シュウ</t>
    </rPh>
    <rPh sb="5" eb="6">
      <t>ショク</t>
    </rPh>
    <phoneticPr fontId="3"/>
  </si>
  <si>
    <t>1日1食</t>
    <rPh sb="1" eb="2">
      <t>ニチ</t>
    </rPh>
    <rPh sb="3" eb="4">
      <t>ショク</t>
    </rPh>
    <phoneticPr fontId="3"/>
  </si>
  <si>
    <t>1日2食</t>
    <rPh sb="1" eb="2">
      <t>ニチ</t>
    </rPh>
    <rPh sb="3" eb="4">
      <t>ショク</t>
    </rPh>
    <phoneticPr fontId="3"/>
  </si>
  <si>
    <t>1日3食</t>
    <rPh sb="1" eb="2">
      <t>ニチ</t>
    </rPh>
    <rPh sb="3" eb="4">
      <t>ショク</t>
    </rPh>
    <phoneticPr fontId="3"/>
  </si>
  <si>
    <t>車の種類</t>
    <rPh sb="0" eb="1">
      <t>クルマ</t>
    </rPh>
    <rPh sb="2" eb="4">
      <t>シュルイ</t>
    </rPh>
    <phoneticPr fontId="2"/>
  </si>
  <si>
    <t>保存値</t>
    <rPh sb="0" eb="2">
      <t>ホゾン</t>
    </rPh>
    <rPh sb="2" eb="3">
      <t>アタイ</t>
    </rPh>
    <phoneticPr fontId="2"/>
  </si>
  <si>
    <t>天井が屋根面（最上階）ですか</t>
    <rPh sb="0" eb="2">
      <t>テンジョウ</t>
    </rPh>
    <rPh sb="3" eb="6">
      <t>ヤネメン</t>
    </rPh>
    <rPh sb="7" eb="10">
      <t>サイジョウカイ</t>
    </rPh>
    <phoneticPr fontId="3"/>
  </si>
  <si>
    <t>屋根の日当たり</t>
    <rPh sb="0" eb="2">
      <t>ヤネ</t>
    </rPh>
    <rPh sb="3" eb="5">
      <t>ヒア</t>
    </rPh>
    <phoneticPr fontId="2"/>
  </si>
  <si>
    <t>屋根の日当たりはいいですか</t>
    <rPh sb="0" eb="2">
      <t>ヤネ</t>
    </rPh>
    <rPh sb="3" eb="5">
      <t>ヒア</t>
    </rPh>
    <phoneticPr fontId="2"/>
  </si>
  <si>
    <t>階数</t>
    <rPh sb="0" eb="2">
      <t>カイスウ</t>
    </rPh>
    <phoneticPr fontId="2"/>
  </si>
  <si>
    <t>太陽光発電の設置年</t>
    <rPh sb="0" eb="5">
      <t>タイヨウコウハツデン</t>
    </rPh>
    <rPh sb="6" eb="9">
      <t>セッチネン</t>
    </rPh>
    <phoneticPr fontId="2"/>
  </si>
  <si>
    <t>している（6～10kW)</t>
    <phoneticPr fontId="2"/>
  </si>
  <si>
    <t>している（10kW以上）</t>
    <rPh sb="9" eb="11">
      <t>イジョウ</t>
    </rPh>
    <phoneticPr fontId="2"/>
  </si>
  <si>
    <t>窓の断熱リフォーム</t>
    <rPh sb="0" eb="1">
      <t>マド</t>
    </rPh>
    <rPh sb="2" eb="4">
      <t>ダンネツ</t>
    </rPh>
    <phoneticPr fontId="2"/>
  </si>
  <si>
    <t>窓の断熱リフォームをしましかたか</t>
    <rPh sb="0" eb="1">
      <t>マド</t>
    </rPh>
    <rPh sb="2" eb="4">
      <t>ダンネツ</t>
    </rPh>
    <phoneticPr fontId="2"/>
  </si>
  <si>
    <t>壁天井断熱リフォーム</t>
    <rPh sb="0" eb="1">
      <t>カベ</t>
    </rPh>
    <rPh sb="1" eb="3">
      <t>テンジョウ</t>
    </rPh>
    <rPh sb="3" eb="5">
      <t>ダンネツ</t>
    </rPh>
    <phoneticPr fontId="2"/>
  </si>
  <si>
    <t>壁・天井・床などの断熱リフォームをしましたか</t>
    <rPh sb="0" eb="1">
      <t>カベ</t>
    </rPh>
    <rPh sb="2" eb="4">
      <t>テンジョウ</t>
    </rPh>
    <rPh sb="5" eb="6">
      <t>ユカ</t>
    </rPh>
    <rPh sb="9" eb="11">
      <t>ダンネツ</t>
    </rPh>
    <phoneticPr fontId="2"/>
  </si>
  <si>
    <t>i051</t>
    <phoneticPr fontId="2"/>
  </si>
  <si>
    <t>全面的にした</t>
    <rPh sb="0" eb="3">
      <t>ゼンメンテキ</t>
    </rPh>
    <phoneticPr fontId="2"/>
  </si>
  <si>
    <t>一部した</t>
    <rPh sb="0" eb="2">
      <t>イチブ</t>
    </rPh>
    <phoneticPr fontId="2"/>
  </si>
  <si>
    <t>i801</t>
    <phoneticPr fontId="2"/>
  </si>
  <si>
    <t>コンロの熱源</t>
    <rPh sb="4" eb="6">
      <t>ネツゲン</t>
    </rPh>
    <phoneticPr fontId="2"/>
  </si>
  <si>
    <t>コンロの熱源は</t>
    <rPh sb="4" eb="6">
      <t>ネツゲン</t>
    </rPh>
    <phoneticPr fontId="2"/>
  </si>
  <si>
    <t>電気(IHなど）</t>
    <rPh sb="0" eb="2">
      <t>デンキ</t>
    </rPh>
    <phoneticPr fontId="2"/>
  </si>
  <si>
    <t>年3回以下</t>
    <rPh sb="0" eb="1">
      <t>ネン</t>
    </rPh>
    <rPh sb="2" eb="3">
      <t>カイ</t>
    </rPh>
    <rPh sb="3" eb="5">
      <t>イカ</t>
    </rPh>
    <phoneticPr fontId="2"/>
  </si>
  <si>
    <t>年4-6回</t>
    <rPh sb="0" eb="1">
      <t>ネン</t>
    </rPh>
    <rPh sb="4" eb="5">
      <t>カイ</t>
    </rPh>
    <phoneticPr fontId="2"/>
  </si>
  <si>
    <t>年7-10回</t>
    <rPh sb="0" eb="1">
      <t>ネン</t>
    </rPh>
    <rPh sb="5" eb="6">
      <t>カイ</t>
    </rPh>
    <phoneticPr fontId="2"/>
  </si>
  <si>
    <t>年11-15回</t>
    <rPh sb="0" eb="1">
      <t>ネン</t>
    </rPh>
    <rPh sb="6" eb="7">
      <t>カイ</t>
    </rPh>
    <phoneticPr fontId="2"/>
  </si>
  <si>
    <t>年16-20回</t>
    <rPh sb="0" eb="1">
      <t>ネン</t>
    </rPh>
    <rPh sb="6" eb="7">
      <t>カイ</t>
    </rPh>
    <phoneticPr fontId="2"/>
  </si>
  <si>
    <t>年21回以上</t>
    <rPh sb="0" eb="1">
      <t>ネン</t>
    </rPh>
    <rPh sb="3" eb="4">
      <t>カイ</t>
    </rPh>
    <rPh sb="4" eb="6">
      <t>イジョウ</t>
    </rPh>
    <phoneticPr fontId="2"/>
  </si>
  <si>
    <t>灯油を使っていますか</t>
    <rPh sb="0" eb="2">
      <t>トウユ</t>
    </rPh>
    <rPh sb="3" eb="4">
      <t>ツカ</t>
    </rPh>
    <phoneticPr fontId="2"/>
  </si>
  <si>
    <t>はい</t>
    <phoneticPr fontId="2"/>
  </si>
  <si>
    <t>いいえ</t>
    <phoneticPr fontId="2"/>
  </si>
  <si>
    <t>セントラルヒーティングですか</t>
    <phoneticPr fontId="2"/>
  </si>
  <si>
    <t>セントラルヒーティング</t>
    <phoneticPr fontId="2"/>
  </si>
  <si>
    <t>セントラル熱源</t>
    <rPh sb="5" eb="7">
      <t>ネツゲン</t>
    </rPh>
    <phoneticPr fontId="2"/>
  </si>
  <si>
    <t>セントラルヒーティングの熱源は</t>
    <rPh sb="12" eb="14">
      <t>ネツゲン</t>
    </rPh>
    <phoneticPr fontId="2"/>
  </si>
  <si>
    <t>ロードヒーティング</t>
    <phoneticPr fontId="2"/>
  </si>
  <si>
    <t>ロードヒーティングを使っていますか</t>
    <rPh sb="10" eb="11">
      <t>ツカ</t>
    </rPh>
    <phoneticPr fontId="2"/>
  </si>
  <si>
    <t>ロードヒーティング熱源</t>
    <rPh sb="9" eb="11">
      <t>ネツゲン</t>
    </rPh>
    <phoneticPr fontId="2"/>
  </si>
  <si>
    <t>ロードヒーティングの熱源</t>
    <rPh sb="10" eb="12">
      <t>ネツゲン</t>
    </rPh>
    <phoneticPr fontId="2"/>
  </si>
  <si>
    <t>ロードヒーティング面積</t>
    <rPh sb="9" eb="11">
      <t>メンセキ</t>
    </rPh>
    <phoneticPr fontId="2"/>
  </si>
  <si>
    <t>変数定義</t>
    <rPh sb="0" eb="2">
      <t>ヘンスウ</t>
    </rPh>
    <rPh sb="2" eb="4">
      <t>テイギ</t>
    </rPh>
    <phoneticPr fontId="2"/>
  </si>
  <si>
    <t>とてもよい</t>
    <phoneticPr fontId="2"/>
  </si>
  <si>
    <t>ときどき陰る</t>
    <rPh sb="4" eb="5">
      <t>カゲ</t>
    </rPh>
    <phoneticPr fontId="2"/>
  </si>
  <si>
    <t>よくない</t>
    <phoneticPr fontId="2"/>
  </si>
  <si>
    <t>2010年度以前</t>
    <rPh sb="4" eb="5">
      <t>ネン</t>
    </rPh>
    <rPh sb="5" eb="6">
      <t>ド</t>
    </rPh>
    <rPh sb="6" eb="8">
      <t>イゼン</t>
    </rPh>
    <phoneticPr fontId="2"/>
  </si>
  <si>
    <t>2011-2012年度</t>
    <rPh sb="9" eb="11">
      <t>ネンド</t>
    </rPh>
    <phoneticPr fontId="2"/>
  </si>
  <si>
    <t>2013年度</t>
    <rPh sb="4" eb="6">
      <t>ネンド</t>
    </rPh>
    <phoneticPr fontId="2"/>
  </si>
  <si>
    <t>2014年度</t>
    <rPh sb="4" eb="6">
      <t>ネンド</t>
    </rPh>
    <phoneticPr fontId="2"/>
  </si>
  <si>
    <t>詳細地域</t>
    <rPh sb="0" eb="2">
      <t>ショウサイ</t>
    </rPh>
    <rPh sb="2" eb="4">
      <t>チイキ</t>
    </rPh>
    <phoneticPr fontId="2"/>
  </si>
  <si>
    <t>家の所有</t>
    <rPh sb="0" eb="1">
      <t>イエ</t>
    </rPh>
    <rPh sb="2" eb="4">
      <t>ショユウ</t>
    </rPh>
    <phoneticPr fontId="2"/>
  </si>
  <si>
    <t>持ち家ですか、賃貸ですか</t>
    <rPh sb="0" eb="1">
      <t>モ</t>
    </rPh>
    <rPh sb="2" eb="3">
      <t>イエ</t>
    </rPh>
    <rPh sb="7" eb="9">
      <t>チンタイ</t>
    </rPh>
    <phoneticPr fontId="2"/>
  </si>
  <si>
    <t>賃貸</t>
    <rPh sb="0" eb="2">
      <t>チンタイ</t>
    </rPh>
    <phoneticPr fontId="2"/>
  </si>
  <si>
    <t>電気</t>
  </si>
  <si>
    <t>電気（ヒートポンプ）</t>
  </si>
  <si>
    <t>地域熱供給</t>
  </si>
  <si>
    <t>ハイブリッド（ヒートポンプ＋ガス）</t>
  </si>
  <si>
    <t>ロードヒーティング利用頻度</t>
    <phoneticPr fontId="2"/>
  </si>
  <si>
    <t>ロードヒーティング利用頻度</t>
    <rPh sb="9" eb="11">
      <t>リヨウ</t>
    </rPh>
    <rPh sb="11" eb="13">
      <t>ヒンド</t>
    </rPh>
    <phoneticPr fontId="2"/>
  </si>
  <si>
    <t>1坪（3m2)</t>
    <phoneticPr fontId="2"/>
  </si>
  <si>
    <t>2坪（7m2)</t>
    <phoneticPr fontId="2"/>
  </si>
  <si>
    <t>3坪（10m2)</t>
    <phoneticPr fontId="2"/>
  </si>
  <si>
    <t>5坪（15m2)</t>
    <phoneticPr fontId="2"/>
  </si>
  <si>
    <t>10坪（30m2)</t>
    <phoneticPr fontId="2"/>
  </si>
  <si>
    <t>15坪（50m2)</t>
    <phoneticPr fontId="2"/>
  </si>
  <si>
    <t>20坪（65m2)</t>
    <phoneticPr fontId="2"/>
  </si>
  <si>
    <t>30坪（100m2)</t>
    <phoneticPr fontId="2"/>
  </si>
  <si>
    <t>年2-3日</t>
    <phoneticPr fontId="2"/>
  </si>
  <si>
    <t>月に1日くらい</t>
    <phoneticPr fontId="2"/>
  </si>
  <si>
    <t>月に2〜3日</t>
    <phoneticPr fontId="2"/>
  </si>
  <si>
    <t>週に2〜3日</t>
    <phoneticPr fontId="2"/>
  </si>
  <si>
    <t>センサーで常時ON</t>
    <phoneticPr fontId="2"/>
  </si>
  <si>
    <t>センサーなしで常時ON</t>
    <phoneticPr fontId="2"/>
  </si>
  <si>
    <t>セントラルの熱源機と風呂の熱源は別ですか</t>
    <rPh sb="6" eb="9">
      <t>ネツゲンキ</t>
    </rPh>
    <rPh sb="10" eb="12">
      <t>フロ</t>
    </rPh>
    <rPh sb="13" eb="15">
      <t>ネツゲン</t>
    </rPh>
    <rPh sb="16" eb="17">
      <t>ベツ</t>
    </rPh>
    <phoneticPr fontId="2"/>
  </si>
  <si>
    <t>セントラル専用</t>
    <rPh sb="5" eb="7">
      <t>センヨ</t>
    </rPh>
    <phoneticPr fontId="2"/>
  </si>
  <si>
    <t>風呂と共用</t>
    <rPh sb="0" eb="2">
      <t>フロ</t>
    </rPh>
    <rPh sb="3" eb="5">
      <t>キョウヨウ</t>
    </rPh>
    <phoneticPr fontId="2"/>
  </si>
  <si>
    <t>セントラル暖房期間</t>
    <rPh sb="5" eb="7">
      <t>ダンボウ</t>
    </rPh>
    <rPh sb="7" eb="9">
      <t>キカン</t>
    </rPh>
    <phoneticPr fontId="2"/>
  </si>
  <si>
    <t>セントラル暖房を使う期間は</t>
    <rPh sb="5" eb="7">
      <t>ダンボウ</t>
    </rPh>
    <rPh sb="8" eb="9">
      <t>ツカ</t>
    </rPh>
    <rPh sb="10" eb="12">
      <t>キカン</t>
    </rPh>
    <phoneticPr fontId="2"/>
  </si>
  <si>
    <t>使わない</t>
    <phoneticPr fontId="2"/>
  </si>
  <si>
    <t>1ヶ月</t>
    <phoneticPr fontId="2"/>
  </si>
  <si>
    <t>2ヶ月</t>
    <phoneticPr fontId="2"/>
  </si>
  <si>
    <t>3ヶ月</t>
    <phoneticPr fontId="2"/>
  </si>
  <si>
    <t>4ヶ月</t>
    <phoneticPr fontId="2"/>
  </si>
  <si>
    <t>5ヶ月</t>
    <phoneticPr fontId="2"/>
  </si>
  <si>
    <t>6ヶ月</t>
    <phoneticPr fontId="2"/>
  </si>
  <si>
    <t>8ヶ月</t>
    <phoneticPr fontId="2"/>
  </si>
  <si>
    <t>熱交換換気</t>
    <rPh sb="0" eb="3">
      <t>ネツコウカン</t>
    </rPh>
    <rPh sb="3" eb="5">
      <t>カンキ</t>
    </rPh>
    <phoneticPr fontId="2"/>
  </si>
  <si>
    <t>熱交換式の換気ですか</t>
    <rPh sb="0" eb="4">
      <t>ネツコウカンシキ</t>
    </rPh>
    <rPh sb="5" eb="7">
      <t>カンキ</t>
    </rPh>
    <phoneticPr fontId="2"/>
  </si>
  <si>
    <t>ルーフヒーティングの利用</t>
    <rPh sb="10" eb="12">
      <t>リヨウ</t>
    </rPh>
    <phoneticPr fontId="2"/>
  </si>
  <si>
    <t>ルーフヒーティングを使っていますか</t>
    <rPh sb="10" eb="11">
      <t>ツカ</t>
    </rPh>
    <phoneticPr fontId="2"/>
  </si>
  <si>
    <t>選んで下さい</t>
  </si>
  <si>
    <t>ルーフヒーティングの対象面積</t>
  </si>
  <si>
    <t>ルーフヒーティングの熱源</t>
  </si>
  <si>
    <t>コジェネ（ガス）</t>
  </si>
  <si>
    <t>コジェネ（灯油）</t>
  </si>
  <si>
    <t>:樋のまわりのみ</t>
    <phoneticPr fontId="2"/>
  </si>
  <si>
    <t>屋根面全体</t>
    <phoneticPr fontId="2"/>
  </si>
  <si>
    <t>ルーフヒーティングの利用頻度</t>
    <rPh sb="10" eb="12">
      <t>リヨウ</t>
    </rPh>
    <rPh sb="12" eb="14">
      <t>ヒンド</t>
    </rPh>
    <phoneticPr fontId="2"/>
  </si>
  <si>
    <t>ルーフヒーティングを使う頻度は</t>
    <rPh sb="10" eb="11">
      <t>ツカ</t>
    </rPh>
    <rPh sb="12" eb="14">
      <t>ヒンド</t>
    </rPh>
    <phoneticPr fontId="2"/>
  </si>
  <si>
    <t>セントラル専用熱源</t>
    <rPh sb="5" eb="7">
      <t>センヨウ</t>
    </rPh>
    <rPh sb="7" eb="9">
      <t>ネツゲン</t>
    </rPh>
    <phoneticPr fontId="2"/>
  </si>
  <si>
    <t>融雪槽の熱源</t>
  </si>
  <si>
    <t>融雪槽の利用</t>
    <phoneticPr fontId="5"/>
  </si>
  <si>
    <t>i264</t>
  </si>
  <si>
    <t>i265</t>
  </si>
  <si>
    <t>26℃以上</t>
    <rPh sb="3" eb="5">
      <t>イジョウ</t>
    </rPh>
    <phoneticPr fontId="2"/>
  </si>
  <si>
    <t>24℃以下</t>
    <rPh sb="3" eb="5">
      <t>イカ</t>
    </rPh>
    <phoneticPr fontId="2"/>
  </si>
  <si>
    <t>エアコンのフィルター掃除</t>
    <rPh sb="10" eb="12">
      <t>ソウジ</t>
    </rPh>
    <phoneticPr fontId="3"/>
  </si>
  <si>
    <t>エアコンのフィルター掃除をしていますか</t>
    <rPh sb="10" eb="12">
      <t>ソウジ</t>
    </rPh>
    <phoneticPr fontId="3"/>
  </si>
  <si>
    <t>している</t>
    <phoneticPr fontId="2"/>
  </si>
  <si>
    <t>i211</t>
    <phoneticPr fontId="2"/>
  </si>
  <si>
    <t>夏の朝や夕方に日光が部屋に入りますか</t>
    <rPh sb="0" eb="1">
      <t>ナツ</t>
    </rPh>
    <rPh sb="2" eb="3">
      <t>アサ</t>
    </rPh>
    <rPh sb="4" eb="6">
      <t>ユウガタ</t>
    </rPh>
    <rPh sb="7" eb="9">
      <t>ニッコウ</t>
    </rPh>
    <rPh sb="10" eb="12">
      <t>ヘヤ</t>
    </rPh>
    <rPh sb="13" eb="14">
      <t>ハイ</t>
    </rPh>
    <phoneticPr fontId="2"/>
  </si>
  <si>
    <t>よく入る</t>
    <rPh sb="2" eb="3">
      <t>ハイ</t>
    </rPh>
    <phoneticPr fontId="2"/>
  </si>
  <si>
    <t>少しはいる</t>
    <rPh sb="0" eb="1">
      <t>スコ</t>
    </rPh>
    <phoneticPr fontId="2"/>
  </si>
  <si>
    <t>入らない</t>
    <rPh sb="0" eb="1">
      <t>ハイ</t>
    </rPh>
    <phoneticPr fontId="2"/>
  </si>
  <si>
    <t>壁面の断熱材の厚さ</t>
    <rPh sb="0" eb="2">
      <t>カベメン</t>
    </rPh>
    <rPh sb="3" eb="6">
      <t>ダンネツザイ</t>
    </rPh>
    <rPh sb="7" eb="8">
      <t>アツ</t>
    </rPh>
    <phoneticPr fontId="2"/>
  </si>
  <si>
    <t>断熱材の厚さはどの程度ですか</t>
    <rPh sb="0" eb="3">
      <t>ダンネツザイ</t>
    </rPh>
    <rPh sb="4" eb="5">
      <t>アツ</t>
    </rPh>
    <rPh sb="9" eb="11">
      <t>テイド</t>
    </rPh>
    <phoneticPr fontId="2"/>
  </si>
  <si>
    <t>グラスウール200mm相当</t>
    <rPh sb="11" eb="13">
      <t>ソウトウ</t>
    </rPh>
    <phoneticPr fontId="2"/>
  </si>
  <si>
    <t>グラスウール150mm相当</t>
    <rPh sb="11" eb="13">
      <t>ソウトウ</t>
    </rPh>
    <phoneticPr fontId="2"/>
  </si>
  <si>
    <t>グラスウール100mm相当</t>
    <rPh sb="11" eb="13">
      <t>ソウトウ</t>
    </rPh>
    <phoneticPr fontId="2"/>
  </si>
  <si>
    <t>グラスウール50mm相当</t>
    <rPh sb="10" eb="12">
      <t>ソウトウ</t>
    </rPh>
    <phoneticPr fontId="2"/>
  </si>
  <si>
    <t>グラスウール30mm相当</t>
    <rPh sb="10" eb="12">
      <t>ソウトウ</t>
    </rPh>
    <phoneticPr fontId="2"/>
  </si>
  <si>
    <t>入っていない</t>
    <rPh sb="0" eb="1">
      <t>ハイ</t>
    </rPh>
    <phoneticPr fontId="2"/>
  </si>
  <si>
    <t>できない</t>
  </si>
  <si>
    <t>2割減</t>
  </si>
  <si>
    <t>3～4割減</t>
  </si>
  <si>
    <t>半減</t>
  </si>
  <si>
    <t>6～7割減</t>
  </si>
  <si>
    <t>窓ガラスの種類</t>
    <rPh sb="0" eb="1">
      <t>マド</t>
    </rPh>
    <rPh sb="5" eb="7">
      <t>シュルイ</t>
    </rPh>
    <phoneticPr fontId="2"/>
  </si>
  <si>
    <t>窓ガラスの大きさ</t>
    <rPh sb="0" eb="1">
      <t>マド</t>
    </rPh>
    <rPh sb="5" eb="6">
      <t>オオ</t>
    </rPh>
    <phoneticPr fontId="2"/>
  </si>
  <si>
    <t>小窓（90×120）</t>
    <phoneticPr fontId="2"/>
  </si>
  <si>
    <t>腰窓（120×180）</t>
    <rPh sb="0" eb="1">
      <t>コシ</t>
    </rPh>
    <phoneticPr fontId="2"/>
  </si>
  <si>
    <t>2枚掃き出し窓（180×180）</t>
    <rPh sb="1" eb="2">
      <t>マイ</t>
    </rPh>
    <rPh sb="2" eb="3">
      <t>ハ</t>
    </rPh>
    <rPh sb="4" eb="5">
      <t>ダ</t>
    </rPh>
    <rPh sb="6" eb="7">
      <t>マド</t>
    </rPh>
    <phoneticPr fontId="2"/>
  </si>
  <si>
    <t>4枚掃き出し窓（180×360）</t>
    <rPh sb="2" eb="3">
      <t>ハ</t>
    </rPh>
    <rPh sb="4" eb="5">
      <t>ダ</t>
    </rPh>
    <rPh sb="6" eb="7">
      <t>マド</t>
    </rPh>
    <phoneticPr fontId="2"/>
  </si>
  <si>
    <t>掃き出し6枚相当（180×540）</t>
    <rPh sb="0" eb="1">
      <t>ハ</t>
    </rPh>
    <rPh sb="2" eb="3">
      <t>ダ</t>
    </rPh>
    <rPh sb="5" eb="6">
      <t>マイ</t>
    </rPh>
    <rPh sb="6" eb="8">
      <t>ソウトウ</t>
    </rPh>
    <phoneticPr fontId="2"/>
  </si>
  <si>
    <t>掃き出し8枚相当（180×720）</t>
    <rPh sb="0" eb="1">
      <t>ハ</t>
    </rPh>
    <rPh sb="2" eb="3">
      <t>ダ</t>
    </rPh>
    <rPh sb="5" eb="6">
      <t>マイ</t>
    </rPh>
    <rPh sb="6" eb="8">
      <t>ソウトウ</t>
    </rPh>
    <phoneticPr fontId="2"/>
  </si>
  <si>
    <t>1枚ガラス</t>
    <rPh sb="1" eb="2">
      <t>マイ</t>
    </rPh>
    <phoneticPr fontId="2"/>
  </si>
  <si>
    <t>アルミ複層ガラス</t>
    <rPh sb="3" eb="5">
      <t>フクソウ</t>
    </rPh>
    <phoneticPr fontId="2"/>
  </si>
  <si>
    <t>アルミ以外枠複層ガラス</t>
    <rPh sb="3" eb="5">
      <t>イガイ</t>
    </rPh>
    <rPh sb="5" eb="6">
      <t>ワク</t>
    </rPh>
    <rPh sb="6" eb="8">
      <t>フクソウ</t>
    </rPh>
    <phoneticPr fontId="2"/>
  </si>
  <si>
    <t>二重窓</t>
    <rPh sb="0" eb="2">
      <t>ニジュウ</t>
    </rPh>
    <rPh sb="2" eb="3">
      <t>マド</t>
    </rPh>
    <phoneticPr fontId="2"/>
  </si>
  <si>
    <t>low-e複層ガラス</t>
    <rPh sb="5" eb="7">
      <t>フクソウ</t>
    </rPh>
    <phoneticPr fontId="2"/>
  </si>
  <si>
    <t>w/m2K</t>
    <phoneticPr fontId="2"/>
  </si>
  <si>
    <t>i213</t>
  </si>
  <si>
    <t>i215</t>
  </si>
  <si>
    <t>i216</t>
  </si>
  <si>
    <t>冬場の厚手のカーテン・断熱シートの設置</t>
    <rPh sb="0" eb="2">
      <t>フユバ</t>
    </rPh>
    <rPh sb="3" eb="5">
      <t>アツデ</t>
    </rPh>
    <rPh sb="11" eb="13">
      <t>ダンネツ</t>
    </rPh>
    <rPh sb="17" eb="19">
      <t>セッチ</t>
    </rPh>
    <phoneticPr fontId="2"/>
  </si>
  <si>
    <t>電気ストーブの使用時間</t>
    <rPh sb="0" eb="2">
      <t>デンキ</t>
    </rPh>
    <rPh sb="7" eb="11">
      <t>シヨウジカン</t>
    </rPh>
    <phoneticPr fontId="2"/>
  </si>
  <si>
    <t>i217</t>
  </si>
  <si>
    <t>エアコン性能</t>
    <rPh sb="4" eb="6">
      <t>セイノウ</t>
    </rPh>
    <phoneticPr fontId="2"/>
  </si>
  <si>
    <t>部屋のしきりによる暖房面積の削減</t>
    <phoneticPr fontId="2"/>
  </si>
  <si>
    <t>1時間</t>
    <phoneticPr fontId="2"/>
  </si>
  <si>
    <t>2時間</t>
    <phoneticPr fontId="2"/>
  </si>
  <si>
    <t>3時間</t>
    <phoneticPr fontId="2"/>
  </si>
  <si>
    <t>4時間</t>
    <phoneticPr fontId="2"/>
  </si>
  <si>
    <t>6時間</t>
    <phoneticPr fontId="2"/>
  </si>
  <si>
    <t>8時間</t>
    <phoneticPr fontId="2"/>
  </si>
  <si>
    <t>12時間</t>
    <phoneticPr fontId="2"/>
  </si>
  <si>
    <t>16時間</t>
    <phoneticPr fontId="2"/>
  </si>
  <si>
    <t>24時間</t>
    <phoneticPr fontId="2"/>
  </si>
  <si>
    <t>都道府県内の気候が違う場合の地域</t>
    <rPh sb="0" eb="4">
      <t>トドウフケン</t>
    </rPh>
    <rPh sb="4" eb="5">
      <t>ナイ</t>
    </rPh>
    <rPh sb="6" eb="8">
      <t>キコウ</t>
    </rPh>
    <rPh sb="9" eb="10">
      <t>チガ</t>
    </rPh>
    <rPh sb="11" eb="13">
      <t>バアイ</t>
    </rPh>
    <rPh sb="14" eb="16">
      <t>チイキ</t>
    </rPh>
    <phoneticPr fontId="2"/>
  </si>
  <si>
    <t>風呂沸かし日数（夏）</t>
    <rPh sb="2" eb="3">
      <t>ワ</t>
    </rPh>
    <rPh sb="8" eb="9">
      <t>ナツ</t>
    </rPh>
    <phoneticPr fontId="2"/>
  </si>
  <si>
    <t>夏場にお風呂を沸かすのは、1週間に何日くらいですか。</t>
    <rPh sb="0" eb="2">
      <t>ナツバ</t>
    </rPh>
    <phoneticPr fontId="2"/>
  </si>
  <si>
    <t>シャワー時間(夏）</t>
    <rPh sb="7" eb="8">
      <t>ナツ</t>
    </rPh>
    <phoneticPr fontId="2"/>
  </si>
  <si>
    <t>夏場に家族全員でシャワーを使う時間は、1日何分くらいですか。</t>
    <rPh sb="0" eb="2">
      <t>ナツバ</t>
    </rPh>
    <phoneticPr fontId="2"/>
  </si>
  <si>
    <t>90分</t>
    <rPh sb="2" eb="3">
      <t>フン</t>
    </rPh>
    <phoneticPr fontId="2"/>
  </si>
  <si>
    <t>120分</t>
    <rPh sb="3" eb="4">
      <t>フン</t>
    </rPh>
    <phoneticPr fontId="2"/>
  </si>
  <si>
    <t>軽自動車</t>
    <rPh sb="0" eb="4">
      <t>ケイジドウシャ</t>
    </rPh>
    <phoneticPr fontId="2"/>
  </si>
  <si>
    <t>小型車</t>
    <rPh sb="0" eb="3">
      <t>コガタシャ</t>
    </rPh>
    <phoneticPr fontId="2"/>
  </si>
  <si>
    <t>バン</t>
    <phoneticPr fontId="2"/>
  </si>
  <si>
    <t>3ナンバー</t>
    <phoneticPr fontId="2"/>
  </si>
  <si>
    <t>6km/L以下</t>
    <rPh sb="5" eb="7">
      <t>イカ</t>
    </rPh>
    <phoneticPr fontId="2"/>
  </si>
  <si>
    <t>7-9km/L</t>
    <phoneticPr fontId="2"/>
  </si>
  <si>
    <t>10-12km/L</t>
    <phoneticPr fontId="2"/>
  </si>
  <si>
    <t>13-15km/L</t>
    <phoneticPr fontId="2"/>
  </si>
  <si>
    <t>16-20km/L</t>
    <phoneticPr fontId="2"/>
  </si>
  <si>
    <t>21-26km/L</t>
    <phoneticPr fontId="2"/>
  </si>
  <si>
    <t>27-35km/L</t>
    <phoneticPr fontId="2"/>
  </si>
  <si>
    <t>36km/L以上</t>
    <rPh sb="6" eb="8">
      <t>イジョウ</t>
    </rPh>
    <phoneticPr fontId="2"/>
  </si>
  <si>
    <t>車の保有台数</t>
    <rPh sb="0" eb="1">
      <t>クルマ</t>
    </rPh>
    <rPh sb="2" eb="4">
      <t>ホユウ</t>
    </rPh>
    <rPh sb="4" eb="6">
      <t>ダイスウ</t>
    </rPh>
    <phoneticPr fontId="2"/>
  </si>
  <si>
    <t>大型バイク</t>
    <rPh sb="0" eb="2">
      <t>オオガタ</t>
    </rPh>
    <phoneticPr fontId="2"/>
  </si>
  <si>
    <t>バイク・スクータ</t>
    <phoneticPr fontId="2"/>
  </si>
  <si>
    <t>スクータ・バイクの保有台数</t>
    <rPh sb="9" eb="13">
      <t>ホユウダイスウ</t>
    </rPh>
    <phoneticPr fontId="2"/>
  </si>
  <si>
    <t>i901</t>
    <phoneticPr fontId="2"/>
  </si>
  <si>
    <t>i902</t>
    <phoneticPr fontId="2"/>
  </si>
  <si>
    <t>5台以上</t>
    <rPh sb="1" eb="2">
      <t>ダイ</t>
    </rPh>
    <rPh sb="2" eb="4">
      <t>イジョウ</t>
    </rPh>
    <phoneticPr fontId="2"/>
  </si>
  <si>
    <t>行き先</t>
    <rPh sb="0" eb="3">
      <t>ユキサキ</t>
    </rPh>
    <phoneticPr fontId="2"/>
  </si>
  <si>
    <t>頻度</t>
    <rPh sb="0" eb="2">
      <t>ヒンド</t>
    </rPh>
    <phoneticPr fontId="2"/>
  </si>
  <si>
    <t>週5回</t>
  </si>
  <si>
    <t>週2～3回</t>
  </si>
  <si>
    <t>週1回</t>
  </si>
  <si>
    <t>月に2回</t>
  </si>
  <si>
    <t>月1回</t>
  </si>
  <si>
    <t>どの程度車で行きますか</t>
    <rPh sb="2" eb="4">
      <t>テイド</t>
    </rPh>
    <rPh sb="4" eb="5">
      <t>クルマ</t>
    </rPh>
    <rPh sb="6" eb="7">
      <t>イ</t>
    </rPh>
    <phoneticPr fontId="2"/>
  </si>
  <si>
    <t>使用する車</t>
    <rPh sb="0" eb="2">
      <t>シヨウ</t>
    </rPh>
    <rPh sb="4" eb="5">
      <t>クルマ</t>
    </rPh>
    <phoneticPr fontId="2"/>
  </si>
  <si>
    <t>3台目</t>
    <rPh sb="1" eb="3">
      <t>ダイメ</t>
    </rPh>
    <phoneticPr fontId="2"/>
  </si>
  <si>
    <t>4台目</t>
    <rPh sb="1" eb="3">
      <t>ダイメ</t>
    </rPh>
    <phoneticPr fontId="2"/>
  </si>
  <si>
    <t>5台目</t>
    <rPh sb="1" eb="3">
      <t>ダイメ</t>
    </rPh>
    <phoneticPr fontId="2"/>
  </si>
  <si>
    <t>どの車を主に使いますか</t>
    <rPh sb="2" eb="3">
      <t>クルマ</t>
    </rPh>
    <rPh sb="4" eb="5">
      <t>オモ</t>
    </rPh>
    <rPh sb="6" eb="7">
      <t>ツカ</t>
    </rPh>
    <phoneticPr fontId="2"/>
  </si>
  <si>
    <t>片道距離</t>
    <rPh sb="0" eb="2">
      <t>カタミチ</t>
    </rPh>
    <rPh sb="2" eb="4">
      <t>キョリ</t>
    </rPh>
    <phoneticPr fontId="2"/>
  </si>
  <si>
    <t>1km</t>
    <phoneticPr fontId="2"/>
  </si>
  <si>
    <t>2km</t>
    <phoneticPr fontId="2"/>
  </si>
  <si>
    <t>3km</t>
    <phoneticPr fontId="2"/>
  </si>
  <si>
    <t>5km</t>
    <phoneticPr fontId="2"/>
  </si>
  <si>
    <t>10km</t>
    <phoneticPr fontId="2"/>
  </si>
  <si>
    <t>20km</t>
    <phoneticPr fontId="2"/>
  </si>
  <si>
    <t>30km</t>
    <phoneticPr fontId="2"/>
  </si>
  <si>
    <t>50km</t>
    <phoneticPr fontId="2"/>
  </si>
  <si>
    <t>100km</t>
    <phoneticPr fontId="2"/>
  </si>
  <si>
    <t>200km</t>
    <phoneticPr fontId="2"/>
  </si>
  <si>
    <t>冷蔵庫の種類</t>
    <phoneticPr fontId="2"/>
  </si>
  <si>
    <t>定格内容量</t>
    <phoneticPr fontId="2"/>
  </si>
  <si>
    <t>中身のつめすぎ</t>
    <rPh sb="0" eb="2">
      <t>ナカミ</t>
    </rPh>
    <phoneticPr fontId="2"/>
  </si>
  <si>
    <t>側面・裏面に5cm程度のすきまをあけていますか</t>
    <rPh sb="0" eb="2">
      <t>ソクメン</t>
    </rPh>
    <rPh sb="3" eb="5">
      <t>ウラメン</t>
    </rPh>
    <rPh sb="9" eb="11">
      <t>テイド</t>
    </rPh>
    <phoneticPr fontId="2"/>
  </si>
  <si>
    <t>温度設定はどうしていますか</t>
    <rPh sb="0" eb="2">
      <t>オンド</t>
    </rPh>
    <rPh sb="2" eb="4">
      <t>セッテイ</t>
    </rPh>
    <phoneticPr fontId="2"/>
  </si>
  <si>
    <t>冷凍冷蔵庫</t>
  </si>
  <si>
    <t>冷凍庫（ストッカー）</t>
  </si>
  <si>
    <t>100L未満</t>
    <rPh sb="4" eb="6">
      <t>ミマン</t>
    </rPh>
    <phoneticPr fontId="2"/>
  </si>
  <si>
    <t>101-200リットル</t>
    <phoneticPr fontId="2"/>
  </si>
  <si>
    <t>201-300リットル</t>
    <phoneticPr fontId="2"/>
  </si>
  <si>
    <t>301-400リットル</t>
    <phoneticPr fontId="2"/>
  </si>
  <si>
    <t>401-500リットル</t>
    <phoneticPr fontId="2"/>
  </si>
  <si>
    <t>501リットル以上</t>
    <rPh sb="7" eb="9">
      <t>イジョウ</t>
    </rPh>
    <phoneticPr fontId="2"/>
  </si>
  <si>
    <t>強</t>
    <rPh sb="0" eb="1">
      <t>キョウ</t>
    </rPh>
    <phoneticPr fontId="2"/>
  </si>
  <si>
    <t>中</t>
    <rPh sb="0" eb="1">
      <t>チュウ</t>
    </rPh>
    <phoneticPr fontId="2"/>
  </si>
  <si>
    <t>弱</t>
    <rPh sb="0" eb="1">
      <t>ジャク</t>
    </rPh>
    <phoneticPr fontId="2"/>
  </si>
  <si>
    <t>つめすぎないように心がけていますか</t>
    <rPh sb="9" eb="10">
      <t>ココロ</t>
    </rPh>
    <phoneticPr fontId="2"/>
  </si>
  <si>
    <t>気をつけている</t>
    <rPh sb="0" eb="1">
      <t>キ</t>
    </rPh>
    <phoneticPr fontId="2"/>
  </si>
  <si>
    <t>あまりできていない</t>
    <phoneticPr fontId="2"/>
  </si>
  <si>
    <t>できていない</t>
    <phoneticPr fontId="2"/>
  </si>
  <si>
    <t>できている</t>
    <phoneticPr fontId="2"/>
  </si>
  <si>
    <t>冷蔵庫温度設定</t>
    <rPh sb="0" eb="3">
      <t>レイゾウコ</t>
    </rPh>
    <rPh sb="3" eb="7">
      <t>オンドセッテイ</t>
    </rPh>
    <phoneticPr fontId="2"/>
  </si>
  <si>
    <t>太陽熱温水器を利用していますか</t>
    <rPh sb="0" eb="6">
      <t>タイヨウネツオンスイキ</t>
    </rPh>
    <rPh sb="7" eb="9">
      <t>リヨウ</t>
    </rPh>
    <phoneticPr fontId="2"/>
  </si>
  <si>
    <t>太陽熱温水器</t>
    <rPh sb="0" eb="6">
      <t>タイヨウネツオンスイキ</t>
    </rPh>
    <phoneticPr fontId="2"/>
  </si>
  <si>
    <t>利用している</t>
    <rPh sb="0" eb="2">
      <t>リヨウ</t>
    </rPh>
    <phoneticPr fontId="2"/>
  </si>
  <si>
    <t>時々利用している</t>
    <rPh sb="0" eb="2">
      <t>トキドキ</t>
    </rPh>
    <rPh sb="2" eb="4">
      <t>リヨウ</t>
    </rPh>
    <phoneticPr fontId="2"/>
  </si>
  <si>
    <t>利用していない</t>
    <rPh sb="0" eb="2">
      <t>リヨウ</t>
    </rPh>
    <phoneticPr fontId="2"/>
  </si>
  <si>
    <t>風呂の保温を1日何時間していますか</t>
    <phoneticPr fontId="2"/>
  </si>
  <si>
    <t>時間</t>
    <phoneticPr fontId="2"/>
  </si>
  <si>
    <t>6時間</t>
    <rPh sb="1" eb="3">
      <t>ジカン</t>
    </rPh>
    <phoneticPr fontId="2"/>
  </si>
  <si>
    <t>10時間</t>
    <rPh sb="2" eb="4">
      <t>ジカン</t>
    </rPh>
    <phoneticPr fontId="2"/>
  </si>
  <si>
    <t>16時間</t>
    <rPh sb="2" eb="4">
      <t>ジカン</t>
    </rPh>
    <phoneticPr fontId="2"/>
  </si>
  <si>
    <t>24時間</t>
    <rPh sb="2" eb="4">
      <t>ジカン</t>
    </rPh>
    <phoneticPr fontId="2"/>
  </si>
  <si>
    <t>i104</t>
    <phoneticPr fontId="2"/>
  </si>
  <si>
    <t>洗面でのお湯使用期間</t>
    <rPh sb="0" eb="2">
      <t>センメン</t>
    </rPh>
    <rPh sb="5" eb="6">
      <t>ユ</t>
    </rPh>
    <rPh sb="6" eb="8">
      <t>シヨウ</t>
    </rPh>
    <rPh sb="8" eb="10">
      <t>キカン</t>
    </rPh>
    <phoneticPr fontId="3"/>
  </si>
  <si>
    <t>i133</t>
  </si>
  <si>
    <t>食器洗いでのお湯使用期間</t>
    <rPh sb="0" eb="3">
      <t>ショッキアラ</t>
    </rPh>
    <rPh sb="7" eb="8">
      <t>ユ</t>
    </rPh>
    <rPh sb="8" eb="10">
      <t>シヨウ</t>
    </rPh>
    <rPh sb="10" eb="12">
      <t>キカン</t>
    </rPh>
    <phoneticPr fontId="3"/>
  </si>
  <si>
    <t>i134</t>
  </si>
  <si>
    <t>節水シャワーヘッド</t>
    <rPh sb="0" eb="2">
      <t>セッスイ</t>
    </rPh>
    <phoneticPr fontId="3"/>
  </si>
  <si>
    <t>お湯はりの高さ</t>
    <rPh sb="1" eb="2">
      <t>ユ</t>
    </rPh>
    <rPh sb="5" eb="6">
      <t>タカ</t>
    </rPh>
    <phoneticPr fontId="3"/>
  </si>
  <si>
    <t>肩までつかる程度</t>
    <rPh sb="0" eb="1">
      <t>カタ</t>
    </rPh>
    <rPh sb="6" eb="8">
      <t>テイド</t>
    </rPh>
    <phoneticPr fontId="3"/>
  </si>
  <si>
    <t>半身浴</t>
    <rPh sb="0" eb="3">
      <t>ハンシニョク</t>
    </rPh>
    <phoneticPr fontId="2"/>
  </si>
  <si>
    <t>お湯をはらない</t>
    <rPh sb="1" eb="2">
      <t>ユ</t>
    </rPh>
    <phoneticPr fontId="3"/>
  </si>
  <si>
    <t>使っている</t>
    <rPh sb="0" eb="1">
      <t>ツカ</t>
    </rPh>
    <phoneticPr fontId="3"/>
  </si>
  <si>
    <t>使っていない</t>
    <rPh sb="0" eb="1">
      <t>ツカ</t>
    </rPh>
    <phoneticPr fontId="3"/>
  </si>
  <si>
    <t>断熱浴槽のユニットバス</t>
    <rPh sb="0" eb="2">
      <t>ダンネツ</t>
    </rPh>
    <rPh sb="2" eb="4">
      <t>ヨクソウ</t>
    </rPh>
    <phoneticPr fontId="2"/>
  </si>
  <si>
    <t>ユニットバス</t>
  </si>
  <si>
    <t>ユニットバスでない</t>
    <phoneticPr fontId="3"/>
  </si>
  <si>
    <t>お湯を使わない</t>
    <rPh sb="1" eb="2">
      <t>ユ</t>
    </rPh>
    <rPh sb="3" eb="4">
      <t>ツカ</t>
    </rPh>
    <phoneticPr fontId="3"/>
  </si>
  <si>
    <t>2ヶ月</t>
    <rPh sb="2" eb="3">
      <t>ゲツ</t>
    </rPh>
    <phoneticPr fontId="3"/>
  </si>
  <si>
    <t>4ヶ月</t>
    <rPh sb="2" eb="3">
      <t>ゲツ</t>
    </rPh>
    <phoneticPr fontId="3"/>
  </si>
  <si>
    <t>6ヶ月</t>
    <rPh sb="2" eb="3">
      <t>ゲツ</t>
    </rPh>
    <phoneticPr fontId="3"/>
  </si>
  <si>
    <t>8ヶ月</t>
    <rPh sb="2" eb="3">
      <t>ゲツ</t>
    </rPh>
    <phoneticPr fontId="3"/>
  </si>
  <si>
    <t>10ヶ月</t>
    <rPh sb="3" eb="4">
      <t>ゲツ</t>
    </rPh>
    <phoneticPr fontId="3"/>
  </si>
  <si>
    <t>12ヶ月</t>
    <rPh sb="3" eb="4">
      <t>ゲツ</t>
    </rPh>
    <phoneticPr fontId="3"/>
  </si>
  <si>
    <t>食器洗い機使用</t>
    <rPh sb="0" eb="3">
      <t>ショッキアラ</t>
    </rPh>
    <rPh sb="4" eb="5">
      <t>キ</t>
    </rPh>
    <rPh sb="5" eb="7">
      <t>シヨウ</t>
    </rPh>
    <phoneticPr fontId="3"/>
  </si>
  <si>
    <t>暖房する期間</t>
    <rPh sb="0" eb="2">
      <t>ダンボウ</t>
    </rPh>
    <rPh sb="4" eb="6">
      <t>キカン</t>
    </rPh>
    <phoneticPr fontId="3"/>
  </si>
  <si>
    <t>i233</t>
  </si>
  <si>
    <t>加湿器の使用期間</t>
    <rPh sb="0" eb="3">
      <t>カシツキ</t>
    </rPh>
    <rPh sb="4" eb="6">
      <t>シヨウ</t>
    </rPh>
    <rPh sb="6" eb="8">
      <t>キカン</t>
    </rPh>
    <phoneticPr fontId="3"/>
  </si>
  <si>
    <t>i234</t>
  </si>
  <si>
    <t>冷房する期間（除湿含む）</t>
    <rPh sb="0" eb="2">
      <t>レイボウ</t>
    </rPh>
    <rPh sb="4" eb="6">
      <t>キカン</t>
    </rPh>
    <rPh sb="7" eb="9">
      <t>ジョシツ</t>
    </rPh>
    <rPh sb="9" eb="10">
      <t>フク</t>
    </rPh>
    <phoneticPr fontId="3"/>
  </si>
  <si>
    <t>暖房をしない</t>
    <rPh sb="0" eb="2">
      <t>ダンボウ</t>
    </rPh>
    <phoneticPr fontId="3"/>
  </si>
  <si>
    <t>1ヶ月</t>
    <rPh sb="2" eb="3">
      <t>ゲツ</t>
    </rPh>
    <phoneticPr fontId="3"/>
  </si>
  <si>
    <t>3ヶ月</t>
    <rPh sb="2" eb="3">
      <t>ゲツ</t>
    </rPh>
    <phoneticPr fontId="3"/>
  </si>
  <si>
    <t>5ヶ月</t>
    <rPh sb="2" eb="3">
      <t>ゲツ</t>
    </rPh>
    <phoneticPr fontId="3"/>
  </si>
  <si>
    <t>加湿をしない</t>
    <rPh sb="0" eb="2">
      <t>カシツ</t>
    </rPh>
    <phoneticPr fontId="2"/>
  </si>
  <si>
    <t>冷房をしない</t>
    <rPh sb="0" eb="2">
      <t>レイボウ</t>
    </rPh>
    <phoneticPr fontId="3"/>
  </si>
  <si>
    <t>全てつける</t>
    <rPh sb="0" eb="1">
      <t>スベ</t>
    </rPh>
    <phoneticPr fontId="3"/>
  </si>
  <si>
    <t>つけっぱなしの場所もある</t>
    <rPh sb="7" eb="9">
      <t>バショ</t>
    </rPh>
    <phoneticPr fontId="3"/>
  </si>
  <si>
    <t>ほとんど消している</t>
    <rPh sb="4" eb="5">
      <t>ケ</t>
    </rPh>
    <phoneticPr fontId="3"/>
  </si>
  <si>
    <t>消している</t>
    <rPh sb="0" eb="1">
      <t>ケ</t>
    </rPh>
    <phoneticPr fontId="3"/>
  </si>
  <si>
    <t>ジャーの保温</t>
    <phoneticPr fontId="2"/>
  </si>
  <si>
    <t>ポットの保温をしていますか</t>
    <rPh sb="4" eb="6">
      <t>ホオン</t>
    </rPh>
    <phoneticPr fontId="2"/>
  </si>
  <si>
    <t>炊飯ジャーの保温をしていますか</t>
    <rPh sb="0" eb="2">
      <t>スイハン</t>
    </rPh>
    <rPh sb="6" eb="8">
      <t>ホオン</t>
    </rPh>
    <phoneticPr fontId="2"/>
  </si>
  <si>
    <t>6時間程度している</t>
    <phoneticPr fontId="2"/>
  </si>
  <si>
    <t>12時間程度している</t>
    <phoneticPr fontId="2"/>
  </si>
  <si>
    <t>ほぼ24時間している</t>
    <phoneticPr fontId="2"/>
  </si>
  <si>
    <t>電気ポットは省エネタイプですか</t>
  </si>
  <si>
    <t>便座の保温をしていますか</t>
  </si>
  <si>
    <t>便座の温度設定はどうしていますか</t>
  </si>
  <si>
    <t>瞬間式の保温便座ですか</t>
  </si>
  <si>
    <t>使用後に便座のふたを閉めていますか</t>
  </si>
  <si>
    <t>通年している</t>
  </si>
  <si>
    <t>夏以外している</t>
  </si>
  <si>
    <t>冬のみしている</t>
  </si>
  <si>
    <t>高め</t>
  </si>
  <si>
    <t>ふつう</t>
  </si>
  <si>
    <t>低め</t>
  </si>
  <si>
    <t>長時間の停車でアイドリングストップをしていますか</t>
  </si>
  <si>
    <t>急加速や急発進をしないようにしていますか</t>
  </si>
  <si>
    <t>加減速の少ない運転</t>
  </si>
  <si>
    <t>早めのアクセルオフ</t>
  </si>
  <si>
    <t>道路交通情報の活用</t>
  </si>
  <si>
    <t xml:space="preserve"> 不要な荷物は積まずに走行</t>
  </si>
  <si>
    <t>エコタイヤを使っていますか</t>
  </si>
  <si>
    <t>カーエアコンの温度・風量をこまめに調節していますか</t>
  </si>
  <si>
    <t>寒い日に暖機運転をしていますか</t>
  </si>
  <si>
    <t>タイヤの空気圧を適切に保つよう心がけていますか</t>
  </si>
  <si>
    <t>いつもしている</t>
  </si>
  <si>
    <t>時々している</t>
  </si>
  <si>
    <t>mTOsolar</t>
    <phoneticPr fontId="2"/>
  </si>
  <si>
    <t>mTOhems</t>
    <phoneticPr fontId="2"/>
  </si>
  <si>
    <t>mHWsolarSystem</t>
    <phoneticPr fontId="2"/>
  </si>
  <si>
    <t>mHWstopAutoKeep</t>
    <phoneticPr fontId="2"/>
  </si>
  <si>
    <t>mHWonlyShower</t>
    <phoneticPr fontId="2"/>
  </si>
  <si>
    <t>mHWdishWater</t>
    <phoneticPr fontId="2"/>
  </si>
  <si>
    <t>mCKdishWasher</t>
    <phoneticPr fontId="2"/>
  </si>
  <si>
    <t>consHWtoilet</t>
    <phoneticPr fontId="2"/>
  </si>
  <si>
    <t>mHWreplaceToilet</t>
    <phoneticPr fontId="2"/>
  </si>
  <si>
    <t>mHWtemplatureToilet</t>
    <phoneticPr fontId="2"/>
  </si>
  <si>
    <t>mHWcoverTilet</t>
    <phoneticPr fontId="2"/>
  </si>
  <si>
    <t>consCRsum</t>
    <phoneticPr fontId="2"/>
  </si>
  <si>
    <t>consCR</t>
    <phoneticPr fontId="2"/>
  </si>
  <si>
    <t>日射流入の有無</t>
    <rPh sb="0" eb="2">
      <t>ニッシャ</t>
    </rPh>
    <rPh sb="2" eb="4">
      <t>リュウニュウ</t>
    </rPh>
    <rPh sb="5" eb="7">
      <t>ウム</t>
    </rPh>
    <phoneticPr fontId="2"/>
  </si>
  <si>
    <t>consACheat</t>
    <phoneticPr fontId="2"/>
  </si>
  <si>
    <t>電気(ヒートポンプ式）</t>
    <rPh sb="9" eb="10">
      <t>シキ</t>
    </rPh>
    <phoneticPr fontId="2"/>
  </si>
  <si>
    <t>乾燥機の種類</t>
    <rPh sb="0" eb="3">
      <t>カンソウキ</t>
    </rPh>
    <rPh sb="4" eb="6">
      <t>シュルイ</t>
    </rPh>
    <phoneticPr fontId="2"/>
  </si>
  <si>
    <t>衣類乾燥機の利用頻度</t>
    <rPh sb="6" eb="8">
      <t>リヨウ</t>
    </rPh>
    <rPh sb="8" eb="10">
      <t>ヒンド</t>
    </rPh>
    <phoneticPr fontId="2"/>
  </si>
  <si>
    <t>脱衣所</t>
    <rPh sb="0" eb="3">
      <t>ダツイジョ</t>
    </rPh>
    <phoneticPr fontId="2"/>
  </si>
  <si>
    <t>風呂</t>
    <rPh sb="0" eb="2">
      <t>フロ</t>
    </rPh>
    <phoneticPr fontId="2"/>
  </si>
  <si>
    <t>居室</t>
    <rPh sb="0" eb="2">
      <t>キョシツ</t>
    </rPh>
    <phoneticPr fontId="2"/>
  </si>
  <si>
    <t>中に複数ある場合、何球・何本ありますか</t>
    <rPh sb="0" eb="1">
      <t>ナカ</t>
    </rPh>
    <rPh sb="2" eb="4">
      <t>フクスウ</t>
    </rPh>
    <rPh sb="6" eb="8">
      <t>バアイ</t>
    </rPh>
    <rPh sb="9" eb="11">
      <t>ナンキュウ</t>
    </rPh>
    <rPh sb="12" eb="14">
      <t>ナンホン</t>
    </rPh>
    <phoneticPr fontId="2"/>
  </si>
  <si>
    <t>1日に何時間使いますか</t>
    <rPh sb="1" eb="2">
      <t>ニチ</t>
    </rPh>
    <rPh sb="3" eb="6">
      <t>ナンジカン</t>
    </rPh>
    <rPh sb="6" eb="7">
      <t>ツカ</t>
    </rPh>
    <phoneticPr fontId="2"/>
  </si>
  <si>
    <t>車の主な利用者</t>
    <rPh sb="0" eb="1">
      <t>クルマ</t>
    </rPh>
    <rPh sb="2" eb="3">
      <t>オモ</t>
    </rPh>
    <rPh sb="4" eb="7">
      <t>リヨウシャ</t>
    </rPh>
    <phoneticPr fontId="2"/>
  </si>
  <si>
    <t>だれの車ですか。もしくは呼び方があれば記入してください。</t>
    <rPh sb="3" eb="4">
      <t>クルマ</t>
    </rPh>
    <rPh sb="12" eb="13">
      <t>ヨ</t>
    </rPh>
    <rPh sb="14" eb="15">
      <t>カタ</t>
    </rPh>
    <rPh sb="19" eb="21">
      <t>キニュウ</t>
    </rPh>
    <phoneticPr fontId="2"/>
  </si>
  <si>
    <t>よく出かける行き先</t>
    <rPh sb="2" eb="3">
      <t>デ</t>
    </rPh>
    <rPh sb="6" eb="9">
      <t>ユキサキ</t>
    </rPh>
    <phoneticPr fontId="2"/>
  </si>
  <si>
    <t>都市部か郊外か</t>
    <rPh sb="0" eb="3">
      <t>トシブ</t>
    </rPh>
    <rPh sb="4" eb="6">
      <t>コウガイ</t>
    </rPh>
    <phoneticPr fontId="2"/>
  </si>
  <si>
    <t>暖房しても寒い</t>
    <rPh sb="0" eb="2">
      <t>ダンボウ</t>
    </rPh>
    <rPh sb="5" eb="6">
      <t>サム</t>
    </rPh>
    <phoneticPr fontId="2"/>
  </si>
  <si>
    <t>その部屋は暖房は効きますか</t>
    <rPh sb="2" eb="4">
      <t>ヘヤ</t>
    </rPh>
    <rPh sb="5" eb="7">
      <t>ダンボウ</t>
    </rPh>
    <rPh sb="8" eb="9">
      <t>キ</t>
    </rPh>
    <phoneticPr fontId="2"/>
  </si>
  <si>
    <t>なかなか暖まらない</t>
    <rPh sb="4" eb="5">
      <t>アタタ</t>
    </rPh>
    <phoneticPr fontId="2"/>
  </si>
  <si>
    <t>暖房はしない</t>
    <rPh sb="0" eb="2">
      <t>ダンボウ</t>
    </rPh>
    <phoneticPr fontId="2"/>
  </si>
  <si>
    <t>やや寒い</t>
    <rPh sb="2" eb="3">
      <t>サム</t>
    </rPh>
    <phoneticPr fontId="2"/>
  </si>
  <si>
    <t>暖房すると寒さは感じない</t>
    <rPh sb="0" eb="2">
      <t>ダンボウ</t>
    </rPh>
    <rPh sb="5" eb="6">
      <t>サム</t>
    </rPh>
    <rPh sb="8" eb="9">
      <t>カン</t>
    </rPh>
    <phoneticPr fontId="2"/>
  </si>
  <si>
    <t>最も実感できる寒さを選んで下さい</t>
    <rPh sb="0" eb="1">
      <t>モット</t>
    </rPh>
    <rPh sb="2" eb="4">
      <t>ジッカン</t>
    </rPh>
    <rPh sb="7" eb="8">
      <t>サム</t>
    </rPh>
    <rPh sb="10" eb="11">
      <t>エラ</t>
    </rPh>
    <rPh sb="13" eb="14">
      <t>クダ</t>
    </rPh>
    <phoneticPr fontId="2"/>
  </si>
  <si>
    <t>寒さで朝起きるのがつらい</t>
    <rPh sb="0" eb="1">
      <t>サム</t>
    </rPh>
    <rPh sb="3" eb="4">
      <t>アサ</t>
    </rPh>
    <rPh sb="4" eb="5">
      <t>オ</t>
    </rPh>
    <phoneticPr fontId="2"/>
  </si>
  <si>
    <t>手足が冷たい</t>
    <rPh sb="0" eb="2">
      <t>テアシ</t>
    </rPh>
    <rPh sb="3" eb="4">
      <t>ツメ</t>
    </rPh>
    <phoneticPr fontId="2"/>
  </si>
  <si>
    <t>窓に霜がつく</t>
    <rPh sb="0" eb="1">
      <t>マド</t>
    </rPh>
    <rPh sb="2" eb="3">
      <t>シモ</t>
    </rPh>
    <phoneticPr fontId="2"/>
  </si>
  <si>
    <t>部屋で息が白く曇る</t>
    <rPh sb="0" eb="2">
      <t>ヘヤ</t>
    </rPh>
    <rPh sb="3" eb="4">
      <t>イキ</t>
    </rPh>
    <rPh sb="5" eb="6">
      <t>シロ</t>
    </rPh>
    <rPh sb="7" eb="8">
      <t>クモ</t>
    </rPh>
    <phoneticPr fontId="2"/>
  </si>
  <si>
    <t>朝方の寒さはいつからですか</t>
    <rPh sb="0" eb="2">
      <t>アサガタ</t>
    </rPh>
    <rPh sb="3" eb="4">
      <t>サム</t>
    </rPh>
    <phoneticPr fontId="3"/>
  </si>
  <si>
    <t>朝方の寒さはいつまでですか</t>
    <rPh sb="0" eb="2">
      <t>アサガタ</t>
    </rPh>
    <rPh sb="3" eb="4">
      <t>サム</t>
    </rPh>
    <phoneticPr fontId="3"/>
  </si>
  <si>
    <t>10月上旬</t>
    <rPh sb="2" eb="3">
      <t>ガツ</t>
    </rPh>
    <rPh sb="3" eb="5">
      <t>ジョウジュン</t>
    </rPh>
    <phoneticPr fontId="2"/>
  </si>
  <si>
    <t>10月下旬</t>
    <rPh sb="2" eb="3">
      <t>ガツ</t>
    </rPh>
    <rPh sb="3" eb="5">
      <t>ゲジュン</t>
    </rPh>
    <phoneticPr fontId="2"/>
  </si>
  <si>
    <t>11月上旬</t>
    <rPh sb="2" eb="3">
      <t>ガツ</t>
    </rPh>
    <rPh sb="3" eb="5">
      <t>ジョウジュン</t>
    </rPh>
    <phoneticPr fontId="2"/>
  </si>
  <si>
    <t>11月下旬</t>
    <rPh sb="2" eb="3">
      <t>ガツ</t>
    </rPh>
    <rPh sb="3" eb="5">
      <t>ゲジュン</t>
    </rPh>
    <phoneticPr fontId="2"/>
  </si>
  <si>
    <t>12月上旬</t>
    <rPh sb="2" eb="3">
      <t>ガツ</t>
    </rPh>
    <rPh sb="3" eb="5">
      <t>ジョウジュン</t>
    </rPh>
    <phoneticPr fontId="2"/>
  </si>
  <si>
    <t>12月下旬</t>
    <rPh sb="2" eb="3">
      <t>ガツ</t>
    </rPh>
    <rPh sb="3" eb="5">
      <t>ゲジュン</t>
    </rPh>
    <phoneticPr fontId="2"/>
  </si>
  <si>
    <t>1月上旬</t>
    <rPh sb="1" eb="2">
      <t>ガツ</t>
    </rPh>
    <rPh sb="2" eb="4">
      <t>ジョウジュン</t>
    </rPh>
    <phoneticPr fontId="2"/>
  </si>
  <si>
    <t>1月下旬</t>
    <rPh sb="1" eb="2">
      <t>ガツ</t>
    </rPh>
    <rPh sb="2" eb="4">
      <t>ゲジュン</t>
    </rPh>
    <phoneticPr fontId="2"/>
  </si>
  <si>
    <t>2月上旬</t>
    <rPh sb="1" eb="2">
      <t>ガツ</t>
    </rPh>
    <rPh sb="2" eb="4">
      <t>ジョウジュン</t>
    </rPh>
    <phoneticPr fontId="2"/>
  </si>
  <si>
    <t>2月下旬</t>
    <rPh sb="1" eb="2">
      <t>ガツ</t>
    </rPh>
    <rPh sb="2" eb="4">
      <t>ゲジュン</t>
    </rPh>
    <phoneticPr fontId="2"/>
  </si>
  <si>
    <t>3月上旬</t>
    <rPh sb="1" eb="2">
      <t>ガツ</t>
    </rPh>
    <rPh sb="2" eb="4">
      <t>ジョウジュン</t>
    </rPh>
    <phoneticPr fontId="2"/>
  </si>
  <si>
    <t>3月下旬</t>
    <rPh sb="1" eb="2">
      <t>ガツ</t>
    </rPh>
    <rPh sb="2" eb="4">
      <t>ゲジュン</t>
    </rPh>
    <phoneticPr fontId="2"/>
  </si>
  <si>
    <t>4月上旬</t>
    <rPh sb="1" eb="2">
      <t>ガツ</t>
    </rPh>
    <rPh sb="2" eb="4">
      <t>ジョウジュン</t>
    </rPh>
    <phoneticPr fontId="2"/>
  </si>
  <si>
    <t>4月下旬</t>
    <rPh sb="1" eb="2">
      <t>ガツ</t>
    </rPh>
    <rPh sb="2" eb="4">
      <t>ゲジュン</t>
    </rPh>
    <phoneticPr fontId="2"/>
  </si>
  <si>
    <t>5月上旬</t>
    <rPh sb="1" eb="2">
      <t>ガツ</t>
    </rPh>
    <rPh sb="2" eb="4">
      <t>ジョウジュン</t>
    </rPh>
    <phoneticPr fontId="2"/>
  </si>
  <si>
    <t>5月下旬</t>
    <rPh sb="1" eb="2">
      <t>ガツ</t>
    </rPh>
    <rPh sb="2" eb="4">
      <t>ゲジュン</t>
    </rPh>
    <phoneticPr fontId="2"/>
  </si>
  <si>
    <t>何階建てですか、集合住宅の場合何階ですか</t>
    <rPh sb="0" eb="1">
      <t>ナン</t>
    </rPh>
    <rPh sb="1" eb="3">
      <t>カイダ</t>
    </rPh>
    <rPh sb="8" eb="12">
      <t>シュウゴウジュウタク</t>
    </rPh>
    <rPh sb="13" eb="15">
      <t>バアイ</t>
    </rPh>
    <rPh sb="15" eb="17">
      <t>ナンカイ</t>
    </rPh>
    <phoneticPr fontId="2"/>
  </si>
  <si>
    <t>i008</t>
  </si>
  <si>
    <t>i042</t>
    <phoneticPr fontId="2"/>
  </si>
  <si>
    <t>i043</t>
    <phoneticPr fontId="2"/>
  </si>
  <si>
    <t>i044</t>
    <phoneticPr fontId="2"/>
  </si>
  <si>
    <t>設置していない</t>
    <rPh sb="0" eb="2">
      <t>セッチ</t>
    </rPh>
    <phoneticPr fontId="2"/>
  </si>
  <si>
    <t>i061</t>
    <phoneticPr fontId="2"/>
  </si>
  <si>
    <t>i063</t>
  </si>
  <si>
    <t>i064</t>
  </si>
  <si>
    <t>ホームタンクの容量</t>
    <rPh sb="7" eb="9">
      <t>ヨウリョウ</t>
    </rPh>
    <phoneticPr fontId="2"/>
  </si>
  <si>
    <t>100L</t>
    <phoneticPr fontId="2"/>
  </si>
  <si>
    <t>200L</t>
    <phoneticPr fontId="2"/>
  </si>
  <si>
    <t>300L</t>
    <phoneticPr fontId="2"/>
  </si>
  <si>
    <t>400L</t>
    <phoneticPr fontId="2"/>
  </si>
  <si>
    <t>i072</t>
  </si>
  <si>
    <t>i073</t>
  </si>
  <si>
    <t>i074</t>
  </si>
  <si>
    <t>i075</t>
  </si>
  <si>
    <t>i081</t>
    <phoneticPr fontId="2"/>
  </si>
  <si>
    <t>i082</t>
    <phoneticPr fontId="2"/>
  </si>
  <si>
    <t>i083</t>
    <phoneticPr fontId="2"/>
  </si>
  <si>
    <t>浴槽の保温時間</t>
    <rPh sb="0" eb="2">
      <t>ヨクソウ</t>
    </rPh>
    <rPh sb="3" eb="5">
      <t>ホオン</t>
    </rPh>
    <rPh sb="5" eb="7">
      <t>ジカン</t>
    </rPh>
    <phoneticPr fontId="2"/>
  </si>
  <si>
    <t>食器洗いで、お湯を使わずに水を使うようにしていますか</t>
    <rPh sb="0" eb="3">
      <t>ショッキアラ</t>
    </rPh>
    <rPh sb="7" eb="8">
      <t>ユ</t>
    </rPh>
    <rPh sb="9" eb="10">
      <t>ツカ</t>
    </rPh>
    <rPh sb="13" eb="14">
      <t>ミズ</t>
    </rPh>
    <rPh sb="15" eb="16">
      <t>ツカ</t>
    </rPh>
    <phoneticPr fontId="2"/>
  </si>
  <si>
    <t>食器洗いでのお湯の利用</t>
    <rPh sb="0" eb="2">
      <t>ショッキ</t>
    </rPh>
    <rPh sb="2" eb="3">
      <t>アラ</t>
    </rPh>
    <rPh sb="7" eb="8">
      <t>ユ</t>
    </rPh>
    <rPh sb="9" eb="11">
      <t>リヨウ</t>
    </rPh>
    <phoneticPr fontId="2"/>
  </si>
  <si>
    <t>150m2</t>
    <phoneticPr fontId="2"/>
  </si>
  <si>
    <t>200m2以上</t>
    <rPh sb="5" eb="7">
      <t>イジョウ</t>
    </rPh>
    <phoneticPr fontId="2"/>
  </si>
  <si>
    <t>部屋を戸で締め切れますか</t>
    <rPh sb="0" eb="2">
      <t>ヘヤ</t>
    </rPh>
    <rPh sb="3" eb="4">
      <t>ト</t>
    </rPh>
    <rPh sb="5" eb="6">
      <t>シ</t>
    </rPh>
    <rPh sb="7" eb="8">
      <t>キ</t>
    </rPh>
    <phoneticPr fontId="2"/>
  </si>
  <si>
    <t>吹き抜けもしくは、部屋から階段で上階に上がれますか</t>
    <rPh sb="0" eb="1">
      <t>フ</t>
    </rPh>
    <rPh sb="2" eb="3">
      <t>ヌ</t>
    </rPh>
    <rPh sb="9" eb="11">
      <t>ヘヤ</t>
    </rPh>
    <rPh sb="13" eb="15">
      <t>カイダン</t>
    </rPh>
    <rPh sb="16" eb="18">
      <t>ジョウカイ</t>
    </rPh>
    <rPh sb="19" eb="20">
      <t>ア</t>
    </rPh>
    <phoneticPr fontId="2"/>
  </si>
  <si>
    <t>吹き抜け</t>
    <rPh sb="0" eb="1">
      <t>フ</t>
    </rPh>
    <rPh sb="2" eb="3">
      <t>ヌ</t>
    </rPh>
    <phoneticPr fontId="2"/>
  </si>
  <si>
    <t>夏に冷房は1日に何時間くらい使いますか。</t>
    <phoneticPr fontId="2"/>
  </si>
  <si>
    <t>冷房時間帯</t>
    <rPh sb="0" eb="2">
      <t>レイボウ</t>
    </rPh>
    <rPh sb="2" eb="5">
      <t>ジカンタイ</t>
    </rPh>
    <phoneticPr fontId="2"/>
  </si>
  <si>
    <t>主にいつの時間帯に冷房を使いますか</t>
    <rPh sb="0" eb="1">
      <t>オモ</t>
    </rPh>
    <rPh sb="5" eb="8">
      <t>ジカンタイ</t>
    </rPh>
    <rPh sb="9" eb="11">
      <t>レイボウ</t>
    </rPh>
    <rPh sb="12" eb="13">
      <t>ツカ</t>
    </rPh>
    <phoneticPr fontId="2"/>
  </si>
  <si>
    <t>電気ストーブ・オイルヒータの使用時間</t>
    <rPh sb="0" eb="2">
      <t>デンキ</t>
    </rPh>
    <rPh sb="14" eb="18">
      <t>シヨウジカン</t>
    </rPh>
    <phoneticPr fontId="2"/>
  </si>
  <si>
    <t>窓の結露はありますか</t>
    <rPh sb="0" eb="1">
      <t>マド</t>
    </rPh>
    <rPh sb="2" eb="4">
      <t>ケツロ</t>
    </rPh>
    <phoneticPr fontId="2"/>
  </si>
  <si>
    <t>押入れなどの壁面の結露はありますか</t>
    <rPh sb="0" eb="2">
      <t>オシイ</t>
    </rPh>
    <rPh sb="6" eb="8">
      <t>ヘキメン</t>
    </rPh>
    <rPh sb="9" eb="11">
      <t>ケツロ</t>
    </rPh>
    <phoneticPr fontId="2"/>
  </si>
  <si>
    <t>太陽光発電装置を設置していますか</t>
    <rPh sb="0" eb="7">
      <t>タイヨウコウハツデンソウチ</t>
    </rPh>
    <rPh sb="8" eb="10">
      <t>セッチ</t>
    </rPh>
    <phoneticPr fontId="2"/>
  </si>
  <si>
    <t>太陽光のサイズ</t>
    <phoneticPr fontId="2"/>
  </si>
  <si>
    <t>節水シャワーヘッドを使っていますか</t>
    <rPh sb="0" eb="2">
      <t>セッスイ</t>
    </rPh>
    <rPh sb="10" eb="11">
      <t>ツカ</t>
    </rPh>
    <phoneticPr fontId="3"/>
  </si>
  <si>
    <t>常に自動で追い焚きをしている</t>
    <rPh sb="0" eb="1">
      <t>ツネ</t>
    </rPh>
    <rPh sb="2" eb="4">
      <t>ジドウ</t>
    </rPh>
    <rPh sb="5" eb="6">
      <t>オ</t>
    </rPh>
    <rPh sb="7" eb="8">
      <t>ダ</t>
    </rPh>
    <phoneticPr fontId="2"/>
  </si>
  <si>
    <t>エコキュート（電気）</t>
    <rPh sb="7" eb="9">
      <t>デンキ</t>
    </rPh>
    <phoneticPr fontId="2"/>
  </si>
  <si>
    <t>追い焚きはどのようにしていますか</t>
    <rPh sb="0" eb="1">
      <t>オ</t>
    </rPh>
    <rPh sb="2" eb="3">
      <t>ダ</t>
    </rPh>
    <phoneticPr fontId="3"/>
  </si>
  <si>
    <t>風呂の追い焚き方法</t>
    <rPh sb="0" eb="2">
      <t>フロ</t>
    </rPh>
    <rPh sb="3" eb="4">
      <t>オ</t>
    </rPh>
    <rPh sb="5" eb="6">
      <t>ダ</t>
    </rPh>
    <rPh sb="7" eb="9">
      <t>ホウホウ</t>
    </rPh>
    <phoneticPr fontId="3"/>
  </si>
  <si>
    <t>身体を洗うときのお湯は</t>
    <rPh sb="0" eb="2">
      <t>カラダ</t>
    </rPh>
    <rPh sb="3" eb="4">
      <t>アラ</t>
    </rPh>
    <rPh sb="9" eb="10">
      <t>ユ</t>
    </rPh>
    <phoneticPr fontId="3"/>
  </si>
  <si>
    <t>浴槽にためてあるときは浴槽のお湯を使いますか</t>
    <rPh sb="0" eb="2">
      <t>ヨクソウ</t>
    </rPh>
    <rPh sb="11" eb="13">
      <t>ヨクソウ</t>
    </rPh>
    <rPh sb="15" eb="16">
      <t>ユ</t>
    </rPh>
    <rPh sb="17" eb="18">
      <t>ツカ</t>
    </rPh>
    <phoneticPr fontId="3"/>
  </si>
  <si>
    <t>浴槽のお湯を使う</t>
    <rPh sb="0" eb="2">
      <t>ヨクソウ</t>
    </rPh>
    <rPh sb="4" eb="5">
      <t>ユ</t>
    </rPh>
    <rPh sb="6" eb="7">
      <t>ツカ</t>
    </rPh>
    <phoneticPr fontId="2"/>
  </si>
  <si>
    <t>半々くらい</t>
    <rPh sb="0" eb="2">
      <t>ハンハン</t>
    </rPh>
    <phoneticPr fontId="2"/>
  </si>
  <si>
    <t>シャワーを使う</t>
    <rPh sb="5" eb="6">
      <t>ツカ</t>
    </rPh>
    <phoneticPr fontId="2"/>
  </si>
  <si>
    <t>必要に応じて追い焚きをする</t>
    <rPh sb="0" eb="2">
      <t>ヒツヨウ</t>
    </rPh>
    <rPh sb="3" eb="4">
      <t>オウ</t>
    </rPh>
    <rPh sb="6" eb="7">
      <t>オ</t>
    </rPh>
    <rPh sb="8" eb="9">
      <t>ダ</t>
    </rPh>
    <phoneticPr fontId="2"/>
  </si>
  <si>
    <t>必要に応じて注ぎ湯をする</t>
    <rPh sb="0" eb="2">
      <t>ヒツヨウ</t>
    </rPh>
    <rPh sb="3" eb="4">
      <t>オウ</t>
    </rPh>
    <rPh sb="6" eb="7">
      <t>ソソ</t>
    </rPh>
    <rPh sb="8" eb="9">
      <t>ユ</t>
    </rPh>
    <phoneticPr fontId="2"/>
  </si>
  <si>
    <t>風呂のお湯が少なくなったとき</t>
    <rPh sb="0" eb="2">
      <t>フロ</t>
    </rPh>
    <rPh sb="4" eb="5">
      <t>ユ</t>
    </rPh>
    <rPh sb="6" eb="7">
      <t>スク</t>
    </rPh>
    <phoneticPr fontId="3"/>
  </si>
  <si>
    <t>浴槽のお湯が少なくなったときにどうしますか</t>
    <rPh sb="0" eb="2">
      <t>ヨクソウ</t>
    </rPh>
    <rPh sb="4" eb="5">
      <t>ユ</t>
    </rPh>
    <rPh sb="6" eb="7">
      <t>スク</t>
    </rPh>
    <phoneticPr fontId="2"/>
  </si>
  <si>
    <t>常に自動でたし湯される</t>
    <rPh sb="0" eb="1">
      <t>ツネ</t>
    </rPh>
    <rPh sb="2" eb="4">
      <t>ジドウ</t>
    </rPh>
    <rPh sb="7" eb="8">
      <t>ユ</t>
    </rPh>
    <phoneticPr fontId="2"/>
  </si>
  <si>
    <t>少ないままで入る</t>
    <rPh sb="0" eb="1">
      <t>スク</t>
    </rPh>
    <rPh sb="6" eb="7">
      <t>ハイ</t>
    </rPh>
    <phoneticPr fontId="2"/>
  </si>
  <si>
    <t>その時どきで対応する</t>
    <rPh sb="2" eb="3">
      <t>トキ</t>
    </rPh>
    <rPh sb="6" eb="8">
      <t>タイオウ</t>
    </rPh>
    <phoneticPr fontId="2"/>
  </si>
  <si>
    <t>最初にお湯が出てくるまでの時間はどのくらいですか</t>
    <rPh sb="0" eb="2">
      <t>サイショ</t>
    </rPh>
    <rPh sb="4" eb="5">
      <t>ユ</t>
    </rPh>
    <rPh sb="6" eb="7">
      <t>デ</t>
    </rPh>
    <rPh sb="13" eb="15">
      <t>ジカン</t>
    </rPh>
    <phoneticPr fontId="2"/>
  </si>
  <si>
    <t>すぐにお湯が出る</t>
    <rPh sb="4" eb="5">
      <t>ユ</t>
    </rPh>
    <rPh sb="6" eb="7">
      <t>デ</t>
    </rPh>
    <phoneticPr fontId="2"/>
  </si>
  <si>
    <t>5秒くらい待つ</t>
    <rPh sb="1" eb="2">
      <t>ビョウ</t>
    </rPh>
    <rPh sb="5" eb="6">
      <t>マ</t>
    </rPh>
    <phoneticPr fontId="2"/>
  </si>
  <si>
    <t>10秒くらい待つ</t>
    <rPh sb="2" eb="3">
      <t>ビョウ</t>
    </rPh>
    <rPh sb="6" eb="7">
      <t>マ</t>
    </rPh>
    <phoneticPr fontId="2"/>
  </si>
  <si>
    <t>20秒くらいまつ</t>
    <rPh sb="2" eb="3">
      <t>ビョウ</t>
    </rPh>
    <phoneticPr fontId="2"/>
  </si>
  <si>
    <t>1分弱待つ</t>
    <rPh sb="1" eb="2">
      <t>フン</t>
    </rPh>
    <rPh sb="2" eb="3">
      <t>ジャク</t>
    </rPh>
    <rPh sb="3" eb="4">
      <t>マ</t>
    </rPh>
    <phoneticPr fontId="2"/>
  </si>
  <si>
    <t>秒</t>
    <rPh sb="0" eb="1">
      <t>ビョウ</t>
    </rPh>
    <phoneticPr fontId="2"/>
  </si>
  <si>
    <t>i021</t>
    <phoneticPr fontId="2"/>
  </si>
  <si>
    <t>i022</t>
    <phoneticPr fontId="2"/>
  </si>
  <si>
    <t>i023</t>
    <phoneticPr fontId="2"/>
  </si>
  <si>
    <t>お住いは公共交通の便はいい地域ですか</t>
    <rPh sb="1" eb="2">
      <t>スマ</t>
    </rPh>
    <rPh sb="4" eb="8">
      <t>コウキョウコウツウ</t>
    </rPh>
    <rPh sb="9" eb="10">
      <t>ベン</t>
    </rPh>
    <rPh sb="13" eb="15">
      <t>チイキ</t>
    </rPh>
    <phoneticPr fontId="2"/>
  </si>
  <si>
    <t>便利</t>
    <rPh sb="0" eb="2">
      <t>ベンリ</t>
    </rPh>
    <phoneticPr fontId="2"/>
  </si>
  <si>
    <t>どちらかと言えば便利</t>
    <rPh sb="5" eb="6">
      <t>イ</t>
    </rPh>
    <rPh sb="8" eb="10">
      <t>ベンリ</t>
    </rPh>
    <phoneticPr fontId="2"/>
  </si>
  <si>
    <t>どちらかといえば不便</t>
    <rPh sb="8" eb="10">
      <t>フベン</t>
    </rPh>
    <phoneticPr fontId="2"/>
  </si>
  <si>
    <t>不便</t>
    <rPh sb="0" eb="2">
      <t>フベン</t>
    </rPh>
    <phoneticPr fontId="2"/>
  </si>
  <si>
    <t>集合戸建て</t>
    <rPh sb="0" eb="2">
      <t>シュウゴウ</t>
    </rPh>
    <rPh sb="2" eb="4">
      <t>コダ</t>
    </rPh>
    <phoneticPr fontId="2"/>
  </si>
  <si>
    <t>i102</t>
    <phoneticPr fontId="2"/>
  </si>
  <si>
    <t>i103</t>
    <phoneticPr fontId="2"/>
  </si>
  <si>
    <t>i105</t>
  </si>
  <si>
    <t>i106</t>
  </si>
  <si>
    <t>i107</t>
  </si>
  <si>
    <t>i108</t>
  </si>
  <si>
    <t>i109</t>
  </si>
  <si>
    <t>i110</t>
  </si>
  <si>
    <t>i111</t>
  </si>
  <si>
    <t>i112</t>
  </si>
  <si>
    <t>i113</t>
  </si>
  <si>
    <t>i114</t>
  </si>
  <si>
    <t>i115</t>
  </si>
  <si>
    <t>i116</t>
  </si>
  <si>
    <t>i117</t>
  </si>
  <si>
    <t>その部屋は暑いですか</t>
    <rPh sb="2" eb="4">
      <t>ヘヤ</t>
    </rPh>
    <rPh sb="5" eb="6">
      <t>アツ</t>
    </rPh>
    <phoneticPr fontId="2"/>
  </si>
  <si>
    <t>やや暑い</t>
    <rPh sb="2" eb="3">
      <t>アツ</t>
    </rPh>
    <phoneticPr fontId="2"/>
  </si>
  <si>
    <t>なかなか涼しくならなお</t>
    <rPh sb="4" eb="5">
      <t>スズ</t>
    </rPh>
    <phoneticPr fontId="2"/>
  </si>
  <si>
    <t>冷房しても暑い</t>
    <rPh sb="0" eb="2">
      <t>レイボウ</t>
    </rPh>
    <rPh sb="5" eb="6">
      <t>アツ</t>
    </rPh>
    <phoneticPr fontId="2"/>
  </si>
  <si>
    <t>冷房はしない</t>
    <rPh sb="0" eb="2">
      <t>レイボウ</t>
    </rPh>
    <phoneticPr fontId="2"/>
  </si>
  <si>
    <t>i203</t>
    <phoneticPr fontId="2"/>
  </si>
  <si>
    <t>consACheat</t>
    <phoneticPr fontId="2"/>
  </si>
  <si>
    <t>i236</t>
  </si>
  <si>
    <t>i237</t>
  </si>
  <si>
    <t>i232</t>
    <phoneticPr fontId="2"/>
  </si>
  <si>
    <t>i238</t>
  </si>
  <si>
    <t>i239</t>
  </si>
  <si>
    <t>i240</t>
  </si>
  <si>
    <t>i241</t>
  </si>
  <si>
    <t>i242</t>
  </si>
  <si>
    <t>i243</t>
  </si>
  <si>
    <t>i244</t>
  </si>
  <si>
    <t>i245</t>
  </si>
  <si>
    <t>i246</t>
  </si>
  <si>
    <t>i247</t>
  </si>
  <si>
    <t>i248</t>
  </si>
  <si>
    <t>i249</t>
  </si>
  <si>
    <t>i281</t>
    <phoneticPr fontId="2"/>
  </si>
  <si>
    <t>i282</t>
    <phoneticPr fontId="2"/>
  </si>
  <si>
    <t>i283</t>
  </si>
  <si>
    <t>i284</t>
  </si>
  <si>
    <t>i285</t>
  </si>
  <si>
    <t>i286</t>
  </si>
  <si>
    <t>i287</t>
  </si>
  <si>
    <t>i288</t>
  </si>
  <si>
    <t>i289</t>
  </si>
  <si>
    <t>i290</t>
  </si>
  <si>
    <t>i291</t>
  </si>
  <si>
    <t>i292</t>
  </si>
  <si>
    <t>i293</t>
  </si>
  <si>
    <t>i294</t>
  </si>
  <si>
    <t>i295</t>
  </si>
  <si>
    <t>i212</t>
    <phoneticPr fontId="2"/>
  </si>
  <si>
    <t>i214</t>
  </si>
  <si>
    <t>i261</t>
    <phoneticPr fontId="2"/>
  </si>
  <si>
    <t>i262</t>
    <phoneticPr fontId="2"/>
  </si>
  <si>
    <t>i263</t>
  </si>
  <si>
    <t>i266</t>
  </si>
  <si>
    <t>i267</t>
  </si>
  <si>
    <t>i268</t>
  </si>
  <si>
    <t>洗濯の頻度</t>
    <rPh sb="0" eb="2">
      <t>センタク</t>
    </rPh>
    <rPh sb="3" eb="5">
      <t>ヒンド</t>
    </rPh>
    <phoneticPr fontId="2"/>
  </si>
  <si>
    <t>洗濯機の使い方はどうですか</t>
    <rPh sb="2" eb="3">
      <t>キ</t>
    </rPh>
    <rPh sb="4" eb="5">
      <t>ツカ</t>
    </rPh>
    <rPh sb="6" eb="7">
      <t>カタ</t>
    </rPh>
    <phoneticPr fontId="2"/>
  </si>
  <si>
    <t>毎日何回も洗濯機を回す</t>
    <rPh sb="0" eb="2">
      <t>マイニチ</t>
    </rPh>
    <rPh sb="2" eb="4">
      <t>ナンカイ</t>
    </rPh>
    <rPh sb="5" eb="8">
      <t>センタクキ</t>
    </rPh>
    <rPh sb="9" eb="10">
      <t>マワ</t>
    </rPh>
    <phoneticPr fontId="2"/>
  </si>
  <si>
    <t>毎日2回程度洗濯機を回す</t>
    <rPh sb="0" eb="2">
      <t>マイニチ</t>
    </rPh>
    <rPh sb="3" eb="4">
      <t>カイ</t>
    </rPh>
    <rPh sb="4" eb="6">
      <t>テイド</t>
    </rPh>
    <rPh sb="6" eb="9">
      <t>センタクキ</t>
    </rPh>
    <rPh sb="10" eb="11">
      <t>マワ</t>
    </rPh>
    <phoneticPr fontId="2"/>
  </si>
  <si>
    <t>毎日1回洗濯機を回す</t>
    <rPh sb="0" eb="2">
      <t>マイニチ</t>
    </rPh>
    <rPh sb="3" eb="4">
      <t>カイ</t>
    </rPh>
    <rPh sb="4" eb="7">
      <t>センタクキ</t>
    </rPh>
    <rPh sb="8" eb="9">
      <t>マワ</t>
    </rPh>
    <phoneticPr fontId="2"/>
  </si>
  <si>
    <t>汚れ物がたまったら洗濯機を回す</t>
    <rPh sb="0" eb="1">
      <t>ヨゴ</t>
    </rPh>
    <rPh sb="2" eb="3">
      <t>モノ</t>
    </rPh>
    <rPh sb="9" eb="12">
      <t>センタクキ</t>
    </rPh>
    <rPh sb="13" eb="14">
      <t>マワ</t>
    </rPh>
    <phoneticPr fontId="2"/>
  </si>
  <si>
    <t>i402</t>
    <phoneticPr fontId="2"/>
  </si>
  <si>
    <t>i403</t>
    <phoneticPr fontId="2"/>
  </si>
  <si>
    <t>掃除機利用</t>
    <rPh sb="0" eb="3">
      <t>ソウジキ</t>
    </rPh>
    <rPh sb="3" eb="5">
      <t>リヨウ</t>
    </rPh>
    <phoneticPr fontId="2"/>
  </si>
  <si>
    <t>掃除機の強弱</t>
    <rPh sb="0" eb="3">
      <t>ソウジキ</t>
    </rPh>
    <rPh sb="4" eb="6">
      <t>キョウジャク</t>
    </rPh>
    <phoneticPr fontId="2"/>
  </si>
  <si>
    <t>掃除機の強弱の設定はどうしていますか</t>
    <rPh sb="0" eb="3">
      <t>ソウジキ</t>
    </rPh>
    <rPh sb="4" eb="6">
      <t>キョウジャク</t>
    </rPh>
    <rPh sb="7" eb="9">
      <t>セッテイ</t>
    </rPh>
    <phoneticPr fontId="2"/>
  </si>
  <si>
    <t>ほとんど強で使っている</t>
    <rPh sb="4" eb="5">
      <t>キョウ</t>
    </rPh>
    <rPh sb="6" eb="7">
      <t>ツカ</t>
    </rPh>
    <phoneticPr fontId="2"/>
  </si>
  <si>
    <t>場所により使い分けている</t>
    <rPh sb="0" eb="2">
      <t>バショ</t>
    </rPh>
    <rPh sb="5" eb="6">
      <t>ツカ</t>
    </rPh>
    <rPh sb="7" eb="8">
      <t>ワ</t>
    </rPh>
    <phoneticPr fontId="2"/>
  </si>
  <si>
    <t>基本、弱で使っている</t>
    <rPh sb="0" eb="2">
      <t>キホン</t>
    </rPh>
    <rPh sb="3" eb="4">
      <t>ジャク</t>
    </rPh>
    <rPh sb="5" eb="6">
      <t>ツカ</t>
    </rPh>
    <phoneticPr fontId="2"/>
  </si>
  <si>
    <t>設定がない</t>
    <rPh sb="0" eb="2">
      <t>セッテイ</t>
    </rPh>
    <phoneticPr fontId="2"/>
  </si>
  <si>
    <t>掃除機を１日にどの程度使いますか</t>
    <rPh sb="0" eb="3">
      <t>ソウジキ</t>
    </rPh>
    <rPh sb="5" eb="6">
      <t>ニチ</t>
    </rPh>
    <rPh sb="9" eb="11">
      <t>テイド</t>
    </rPh>
    <rPh sb="11" eb="12">
      <t>ツカ</t>
    </rPh>
    <phoneticPr fontId="2"/>
  </si>
  <si>
    <t>ほとんど使わない</t>
    <rPh sb="4" eb="5">
      <t>ツカ</t>
    </rPh>
    <phoneticPr fontId="2"/>
  </si>
  <si>
    <t>5分</t>
    <rPh sb="1" eb="2">
      <t>フン</t>
    </rPh>
    <phoneticPr fontId="2"/>
  </si>
  <si>
    <t>10分</t>
    <rPh sb="2" eb="3">
      <t>フン</t>
    </rPh>
    <phoneticPr fontId="2"/>
  </si>
  <si>
    <t>30分</t>
    <rPh sb="2" eb="3">
      <t>フン</t>
    </rPh>
    <phoneticPr fontId="2"/>
  </si>
  <si>
    <t>15分</t>
    <rPh sb="2" eb="3">
      <t>フン</t>
    </rPh>
    <phoneticPr fontId="2"/>
  </si>
  <si>
    <t>ロボット掃除機を使用</t>
    <rPh sb="4" eb="7">
      <t>ソウジキ</t>
    </rPh>
    <rPh sb="8" eb="10">
      <t>シヨウ</t>
    </rPh>
    <phoneticPr fontId="2"/>
  </si>
  <si>
    <t>i411</t>
    <phoneticPr fontId="2"/>
  </si>
  <si>
    <t>i412</t>
    <phoneticPr fontId="2"/>
  </si>
  <si>
    <t>i511</t>
    <phoneticPr fontId="2"/>
  </si>
  <si>
    <t>i512</t>
    <phoneticPr fontId="2"/>
  </si>
  <si>
    <t>i513</t>
  </si>
  <si>
    <t>i514</t>
  </si>
  <si>
    <t>i515</t>
  </si>
  <si>
    <t>テレビのサイズ</t>
    <phoneticPr fontId="2"/>
  </si>
  <si>
    <t>i633</t>
    <phoneticPr fontId="2"/>
  </si>
  <si>
    <t>consTV</t>
    <phoneticPr fontId="2"/>
  </si>
  <si>
    <t>consRF</t>
    <phoneticPr fontId="2"/>
  </si>
  <si>
    <t>i711</t>
    <phoneticPr fontId="2"/>
  </si>
  <si>
    <t>i712</t>
    <phoneticPr fontId="2"/>
  </si>
  <si>
    <t>i713</t>
  </si>
  <si>
    <t>i714</t>
  </si>
  <si>
    <t>i715</t>
  </si>
  <si>
    <t>i716</t>
  </si>
  <si>
    <t>i802</t>
    <phoneticPr fontId="2"/>
  </si>
  <si>
    <t>consCKpot</t>
    <phoneticPr fontId="2"/>
  </si>
  <si>
    <t>i811</t>
    <phoneticPr fontId="2"/>
  </si>
  <si>
    <t>i821</t>
    <phoneticPr fontId="2"/>
  </si>
  <si>
    <t>i822</t>
    <phoneticPr fontId="2"/>
  </si>
  <si>
    <t>consCKrice</t>
    <phoneticPr fontId="2"/>
  </si>
  <si>
    <t>i911</t>
    <phoneticPr fontId="2"/>
  </si>
  <si>
    <t>i912</t>
    <phoneticPr fontId="2"/>
  </si>
  <si>
    <t>i913</t>
    <phoneticPr fontId="2"/>
  </si>
  <si>
    <t>部屋の名前</t>
    <rPh sb="0" eb="2">
      <t>ヘヤ</t>
    </rPh>
    <rPh sb="3" eb="5">
      <t>ナマエ</t>
    </rPh>
    <phoneticPr fontId="2"/>
  </si>
  <si>
    <t>i914</t>
  </si>
  <si>
    <t>i921</t>
    <phoneticPr fontId="2"/>
  </si>
  <si>
    <t>i922</t>
    <phoneticPr fontId="2"/>
  </si>
  <si>
    <t>i923</t>
  </si>
  <si>
    <t>i924</t>
  </si>
  <si>
    <t>i931</t>
    <phoneticPr fontId="2"/>
  </si>
  <si>
    <t>i932</t>
    <phoneticPr fontId="2"/>
  </si>
  <si>
    <t>i933</t>
  </si>
  <si>
    <t>i934</t>
  </si>
  <si>
    <t>i935</t>
  </si>
  <si>
    <t>i936</t>
  </si>
  <si>
    <t>i937</t>
  </si>
  <si>
    <t>i938</t>
  </si>
  <si>
    <t>i939</t>
  </si>
  <si>
    <t>２ヶ月に1回</t>
    <rPh sb="2" eb="3">
      <t>ゲツ</t>
    </rPh>
    <rPh sb="5" eb="6">
      <t>カイ</t>
    </rPh>
    <phoneticPr fontId="2"/>
  </si>
  <si>
    <t>年2-3回</t>
    <rPh sb="0" eb="1">
      <t>ネン</t>
    </rPh>
    <rPh sb="4" eb="5">
      <t>カイ</t>
    </rPh>
    <phoneticPr fontId="2"/>
  </si>
  <si>
    <t>年1回</t>
    <rPh sb="0" eb="1">
      <t>ネン</t>
    </rPh>
    <rPh sb="2" eb="3">
      <t>カイ</t>
    </rPh>
    <phoneticPr fontId="2"/>
  </si>
  <si>
    <t>400km</t>
    <phoneticPr fontId="2"/>
  </si>
  <si>
    <t>600km以上</t>
    <rPh sb="5" eb="7">
      <t>イジョウ</t>
    </rPh>
    <phoneticPr fontId="2"/>
  </si>
  <si>
    <t>50～65インチ</t>
    <phoneticPr fontId="2"/>
  </si>
  <si>
    <t>65インチ以上</t>
    <rPh sb="5" eb="7">
      <t>イジョウ</t>
    </rPh>
    <phoneticPr fontId="2"/>
  </si>
  <si>
    <t>varType</t>
    <phoneticPr fontId="2"/>
  </si>
  <si>
    <t>i052</t>
    <phoneticPr fontId="2"/>
  </si>
  <si>
    <t>i053</t>
    <phoneticPr fontId="2"/>
  </si>
  <si>
    <t>i271</t>
    <phoneticPr fontId="2"/>
  </si>
  <si>
    <t>i272</t>
    <phoneticPr fontId="2"/>
  </si>
  <si>
    <t>i273</t>
  </si>
  <si>
    <t>i274</t>
  </si>
  <si>
    <t>i275</t>
  </si>
  <si>
    <t>i276</t>
  </si>
  <si>
    <t>i277</t>
  </si>
  <si>
    <t>i278</t>
  </si>
  <si>
    <t>consACcool</t>
    <phoneticPr fontId="2"/>
  </si>
  <si>
    <t>i131</t>
    <phoneticPr fontId="2"/>
  </si>
  <si>
    <t>i132</t>
    <phoneticPr fontId="2"/>
  </si>
  <si>
    <t>consHWshower</t>
    <phoneticPr fontId="2"/>
  </si>
  <si>
    <t>consHWtub</t>
    <phoneticPr fontId="2"/>
  </si>
  <si>
    <t>consHWdishwash</t>
    <phoneticPr fontId="2"/>
  </si>
  <si>
    <t>consHWdresser</t>
    <phoneticPr fontId="2"/>
  </si>
  <si>
    <t>consCRtrip</t>
    <phoneticPr fontId="2"/>
  </si>
  <si>
    <t>consAC</t>
    <phoneticPr fontId="2"/>
  </si>
  <si>
    <t>consACheat</t>
    <phoneticPr fontId="2"/>
  </si>
  <si>
    <t>家の暖房をエアコンでする</t>
    <rPh sb="0" eb="1">
      <t>イエ</t>
    </rPh>
    <rPh sb="2" eb="4">
      <t>ダンボウ</t>
    </rPh>
    <phoneticPr fontId="2"/>
  </si>
  <si>
    <t>mACchangeHeat</t>
    <phoneticPr fontId="2"/>
  </si>
  <si>
    <t>consHTsum</t>
    <phoneticPr fontId="2"/>
  </si>
  <si>
    <t>consCOsum</t>
    <phoneticPr fontId="2"/>
  </si>
  <si>
    <t>consCR</t>
    <phoneticPr fontId="2"/>
  </si>
  <si>
    <t>consCKpot</t>
    <phoneticPr fontId="2"/>
  </si>
  <si>
    <t>consCKrice</t>
    <phoneticPr fontId="2"/>
  </si>
  <si>
    <t>consCKcook</t>
    <phoneticPr fontId="2"/>
  </si>
  <si>
    <t>consRF</t>
    <phoneticPr fontId="2"/>
  </si>
  <si>
    <t>consTotal</t>
    <phoneticPr fontId="2"/>
  </si>
  <si>
    <t>戸建て</t>
    <rPh sb="0" eb="2">
      <t>コダ</t>
    </rPh>
    <phoneticPr fontId="2"/>
  </si>
  <si>
    <t>集合</t>
    <rPh sb="0" eb="2">
      <t>シュウゴウ</t>
    </rPh>
    <phoneticPr fontId="2"/>
  </si>
  <si>
    <t>consCR</t>
    <phoneticPr fontId="2"/>
  </si>
  <si>
    <t>consCRtrip</t>
    <phoneticPr fontId="2"/>
  </si>
  <si>
    <t>consCRtrip</t>
    <phoneticPr fontId="2"/>
  </si>
  <si>
    <t>鉄道やバスなど公共交通機関を利用する</t>
    <rPh sb="0" eb="2">
      <t>テツドウ</t>
    </rPh>
    <rPh sb="7" eb="9">
      <t>コウキョウ</t>
    </rPh>
    <rPh sb="9" eb="11">
      <t>コウツウ</t>
    </rPh>
    <rPh sb="11" eb="13">
      <t>キカン</t>
    </rPh>
    <rPh sb="14" eb="16">
      <t>リヨウ</t>
    </rPh>
    <phoneticPr fontId="2"/>
  </si>
  <si>
    <t>便座の保温</t>
    <phoneticPr fontId="2"/>
  </si>
  <si>
    <t>便座の温度設定</t>
    <phoneticPr fontId="2"/>
  </si>
  <si>
    <t>アイドリングストップ</t>
    <phoneticPr fontId="2"/>
  </si>
  <si>
    <t>急加速や急発進</t>
    <phoneticPr fontId="2"/>
  </si>
  <si>
    <t>カーエアコンの温度調節</t>
    <rPh sb="9" eb="11">
      <t>チョウセツ</t>
    </rPh>
    <phoneticPr fontId="2"/>
  </si>
  <si>
    <t>断熱シートの設置</t>
    <rPh sb="0" eb="2">
      <t>ダンネツ</t>
    </rPh>
    <rPh sb="6" eb="8">
      <t>セッチ</t>
    </rPh>
    <phoneticPr fontId="2"/>
  </si>
  <si>
    <t>シャワーのお湯が出るまで</t>
    <rPh sb="6" eb="7">
      <t>ユ</t>
    </rPh>
    <rPh sb="8" eb="9">
      <t>デ</t>
    </rPh>
    <phoneticPr fontId="3"/>
  </si>
  <si>
    <t>灯油ホームタンク回数</t>
    <rPh sb="0" eb="2">
      <t>トウユ</t>
    </rPh>
    <rPh sb="8" eb="10">
      <t>カイスウ</t>
    </rPh>
    <phoneticPr fontId="2"/>
  </si>
  <si>
    <t>consAC</t>
    <phoneticPr fontId="2"/>
  </si>
  <si>
    <t>1ヶ月のおおよその電気代を選んでください。</t>
    <rPh sb="2" eb="3">
      <t>ゲツ</t>
    </rPh>
    <rPh sb="9" eb="12">
      <t>デンキダイ</t>
    </rPh>
    <rPh sb="13" eb="14">
      <t>エラ</t>
    </rPh>
    <phoneticPr fontId="2"/>
  </si>
  <si>
    <t>売電金額</t>
    <phoneticPr fontId="2"/>
  </si>
  <si>
    <t>太陽光発電で1ヶ月あたりどのくらい電気を売ることができますか。</t>
    <phoneticPr fontId="2"/>
  </si>
  <si>
    <t>ガス代</t>
    <phoneticPr fontId="2"/>
  </si>
  <si>
    <t>1ヶ月のおおよそのガス代を選んで下さい。</t>
    <phoneticPr fontId="2"/>
  </si>
  <si>
    <t>i054</t>
    <phoneticPr fontId="2"/>
  </si>
  <si>
    <t>灯油購入量</t>
    <rPh sb="0" eb="2">
      <t>トウユ</t>
    </rPh>
    <rPh sb="2" eb="4">
      <t>コウニュウ</t>
    </rPh>
    <rPh sb="4" eb="5">
      <t>リョウ</t>
    </rPh>
    <phoneticPr fontId="2"/>
  </si>
  <si>
    <t>i062</t>
    <phoneticPr fontId="2"/>
  </si>
  <si>
    <t>consACcool</t>
    <phoneticPr fontId="2"/>
  </si>
  <si>
    <t>consEnergy</t>
    <phoneticPr fontId="2"/>
  </si>
  <si>
    <t>D6full診断方法.xls の互換性レポート</t>
  </si>
  <si>
    <t>2016/6/10 16:05 に実行</t>
  </si>
  <si>
    <t>このブックで使用されている次の機能は、以前のバージョンの Excel ではサポートされていません。このブックを以前のバージョンの Excel で開くか、以前のファイル形式で保存すると、それらの機能が失われるか、正常に実行されなくなる可能性があります。</t>
  </si>
  <si>
    <t>機能の大幅な損失</t>
  </si>
  <si>
    <t>出現数</t>
  </si>
  <si>
    <t>バージョン</t>
  </si>
  <si>
    <t>このブック内の一部のセルには、他のワークシートの値を参照するデータ入力規則が設定されています。このようなデータ入力規則は保存されません。</t>
  </si>
  <si>
    <t>考え方'!B38</t>
  </si>
  <si>
    <t>Excel 97-2003</t>
  </si>
  <si>
    <t>再現性の低下</t>
  </si>
  <si>
    <t>選択したファイル形式でサポートされていない書式が、このブック内の一部のセルまたはスタイルに設定されています。このような書式は、選択したファイル形式で使用できる最も近い書式に変換されます。</t>
  </si>
  <si>
    <t>consHTcold</t>
    <phoneticPr fontId="2"/>
  </si>
  <si>
    <t>easyness</t>
    <phoneticPr fontId="2"/>
  </si>
  <si>
    <t>i010</t>
    <phoneticPr fontId="2"/>
  </si>
  <si>
    <t>対策として重視する視点</t>
    <rPh sb="0" eb="2">
      <t>タイサク</t>
    </rPh>
    <rPh sb="5" eb="7">
      <t>ジュウシ</t>
    </rPh>
    <rPh sb="9" eb="11">
      <t>シテン</t>
    </rPh>
    <phoneticPr fontId="2"/>
  </si>
  <si>
    <t>どんな対策を優先的に表示しますか</t>
    <rPh sb="3" eb="5">
      <t>タイサク</t>
    </rPh>
    <rPh sb="6" eb="9">
      <t>ユウセンテキ</t>
    </rPh>
    <rPh sb="10" eb="12">
      <t>ヒョウジ</t>
    </rPh>
    <phoneticPr fontId="2"/>
  </si>
  <si>
    <t>CO2削減優先</t>
    <rPh sb="3" eb="5">
      <t>サクゲン</t>
    </rPh>
    <rPh sb="5" eb="7">
      <t>ユウセン</t>
    </rPh>
    <phoneticPr fontId="2"/>
  </si>
  <si>
    <t>光熱費削減優先</t>
    <rPh sb="0" eb="3">
      <t>コウネツヒ</t>
    </rPh>
    <rPh sb="3" eb="5">
      <t>サクゲン</t>
    </rPh>
    <rPh sb="5" eb="7">
      <t>ユウセン</t>
    </rPh>
    <phoneticPr fontId="2"/>
  </si>
  <si>
    <t>取り組みやすさ優先</t>
    <rPh sb="0" eb="1">
      <t>ト</t>
    </rPh>
    <rPh sb="2" eb="3">
      <t>ク</t>
    </rPh>
    <rPh sb="7" eb="9">
      <t>ユウセン</t>
    </rPh>
    <phoneticPr fontId="2"/>
  </si>
  <si>
    <t>取り組みやすさ考慮</t>
    <rPh sb="0" eb="1">
      <t>ト</t>
    </rPh>
    <rPh sb="2" eb="3">
      <t>ク</t>
    </rPh>
    <rPh sb="7" eb="9">
      <t>コウリョ</t>
    </rPh>
    <phoneticPr fontId="2"/>
  </si>
  <si>
    <t>i091</t>
    <phoneticPr fontId="2"/>
  </si>
  <si>
    <t>i092</t>
    <phoneticPr fontId="2"/>
  </si>
  <si>
    <t>i093</t>
    <phoneticPr fontId="2"/>
  </si>
  <si>
    <t>i094</t>
    <phoneticPr fontId="2"/>
  </si>
  <si>
    <t>consSeason</t>
    <phoneticPr fontId="2"/>
  </si>
  <si>
    <t>風呂沸かし日数（夏以外）</t>
    <rPh sb="2" eb="3">
      <t>ワ</t>
    </rPh>
    <rPh sb="8" eb="9">
      <t>ナツ</t>
    </rPh>
    <rPh sb="9" eb="11">
      <t>イガイ</t>
    </rPh>
    <phoneticPr fontId="2"/>
  </si>
  <si>
    <t>シャワー時間(夏以外）</t>
    <rPh sb="7" eb="8">
      <t>ナツ</t>
    </rPh>
    <rPh sb="8" eb="10">
      <t>イガイ</t>
    </rPh>
    <phoneticPr fontId="2"/>
  </si>
  <si>
    <t>4畳半</t>
    <rPh sb="1" eb="3">
      <t>ジョウハン</t>
    </rPh>
    <phoneticPr fontId="2"/>
  </si>
  <si>
    <t>6畳</t>
    <rPh sb="1" eb="2">
      <t>ジョウ</t>
    </rPh>
    <phoneticPr fontId="2"/>
  </si>
  <si>
    <t>8畳</t>
    <rPh sb="1" eb="2">
      <t>ジョウ</t>
    </rPh>
    <phoneticPr fontId="2"/>
  </si>
  <si>
    <t>10畳</t>
    <rPh sb="2" eb="3">
      <t>ジョウ</t>
    </rPh>
    <phoneticPr fontId="2"/>
  </si>
  <si>
    <t>12畳</t>
    <rPh sb="2" eb="3">
      <t>ジョウ</t>
    </rPh>
    <phoneticPr fontId="2"/>
  </si>
  <si>
    <t>15畳</t>
    <rPh sb="2" eb="3">
      <t>ジョウ</t>
    </rPh>
    <phoneticPr fontId="2"/>
  </si>
  <si>
    <t>20畳</t>
    <rPh sb="2" eb="3">
      <t>ジョウ</t>
    </rPh>
    <phoneticPr fontId="2"/>
  </si>
  <si>
    <t>25畳</t>
    <rPh sb="2" eb="3">
      <t>ジョウ</t>
    </rPh>
    <phoneticPr fontId="2"/>
  </si>
  <si>
    <t>30畳</t>
    <rPh sb="2" eb="3">
      <t>ジョウ</t>
    </rPh>
    <phoneticPr fontId="2"/>
  </si>
  <si>
    <t>40畳</t>
    <rPh sb="2" eb="3">
      <t>ジョウ</t>
    </rPh>
    <phoneticPr fontId="2"/>
  </si>
  <si>
    <t>冷暖房する部屋の広さを答えてください。吹き抜けがある場合には、その分を2倍してください。</t>
    <rPh sb="0" eb="3">
      <t>レイダンボウ</t>
    </rPh>
    <rPh sb="5" eb="7">
      <t>ヘヤ</t>
    </rPh>
    <rPh sb="8" eb="9">
      <t>ヒロ</t>
    </rPh>
    <rPh sb="11" eb="12">
      <t>コタ</t>
    </rPh>
    <rPh sb="19" eb="20">
      <t>フ</t>
    </rPh>
    <rPh sb="21" eb="22">
      <t>ヌ</t>
    </rPh>
    <rPh sb="26" eb="28">
      <t>バアイ</t>
    </rPh>
    <rPh sb="33" eb="34">
      <t>ブン</t>
    </rPh>
    <rPh sb="36" eb="37">
      <t>バイ</t>
    </rPh>
    <phoneticPr fontId="2"/>
  </si>
  <si>
    <t>サッシや窓のガラスの大きさを、その部屋の合計として答えてください。</t>
    <rPh sb="4" eb="5">
      <t>マド</t>
    </rPh>
    <rPh sb="10" eb="11">
      <t>オオ</t>
    </rPh>
    <rPh sb="17" eb="19">
      <t>ヘヤ</t>
    </rPh>
    <rPh sb="20" eb="22">
      <t>ゴウケイ</t>
    </rPh>
    <rPh sb="25" eb="26">
      <t>コタ</t>
    </rPh>
    <phoneticPr fontId="2"/>
  </si>
  <si>
    <t>エアコンを購入したときには、省エネ型を選びましたか</t>
    <rPh sb="5" eb="7">
      <t>コウニュウ</t>
    </rPh>
    <rPh sb="14" eb="15">
      <t>ショウ</t>
    </rPh>
    <rPh sb="17" eb="18">
      <t>ガタ</t>
    </rPh>
    <rPh sb="19" eb="20">
      <t>エラ</t>
    </rPh>
    <phoneticPr fontId="2"/>
  </si>
  <si>
    <t>設置している太陽光発電装置のサイズを選んで下さい。</t>
    <rPh sb="0" eb="2">
      <t>セッチ</t>
    </rPh>
    <phoneticPr fontId="2"/>
  </si>
  <si>
    <t>太陽光発電を設置した年はいつですか</t>
    <rPh sb="0" eb="5">
      <t>タイヨウコウハツデン</t>
    </rPh>
    <rPh sb="6" eb="8">
      <t>セッチ</t>
    </rPh>
    <rPh sb="10" eb="11">
      <t>トシ</t>
    </rPh>
    <phoneticPr fontId="2"/>
  </si>
  <si>
    <t>電気ポットの省エネ性</t>
    <rPh sb="9" eb="10">
      <t>セイ</t>
    </rPh>
    <phoneticPr fontId="2"/>
  </si>
  <si>
    <t>壁からすきまを開けた設置</t>
    <rPh sb="0" eb="1">
      <t>カベ</t>
    </rPh>
    <rPh sb="7" eb="8">
      <t>ア</t>
    </rPh>
    <rPh sb="10" eb="12">
      <t>セッチ</t>
    </rPh>
    <phoneticPr fontId="2"/>
  </si>
  <si>
    <t>エコタイヤの使用</t>
    <rPh sb="6" eb="8">
      <t>シヨウ</t>
    </rPh>
    <phoneticPr fontId="2"/>
  </si>
  <si>
    <t>押入れなどの壁面の結露</t>
    <rPh sb="0" eb="2">
      <t>オシイ</t>
    </rPh>
    <rPh sb="6" eb="8">
      <t>ヘキメン</t>
    </rPh>
    <rPh sb="9" eb="11">
      <t>ケツロ</t>
    </rPh>
    <phoneticPr fontId="2"/>
  </si>
  <si>
    <t>窓の結露の有無</t>
    <rPh sb="0" eb="1">
      <t>マド</t>
    </rPh>
    <rPh sb="2" eb="4">
      <t>ケツロ</t>
    </rPh>
    <rPh sb="5" eb="7">
      <t>ウム</t>
    </rPh>
    <phoneticPr fontId="2"/>
  </si>
  <si>
    <t>朝方寒さを感じること</t>
    <rPh sb="0" eb="2">
      <t>アサガタ</t>
    </rPh>
    <rPh sb="2" eb="3">
      <t>サム</t>
    </rPh>
    <rPh sb="5" eb="6">
      <t>カン</t>
    </rPh>
    <phoneticPr fontId="3"/>
  </si>
  <si>
    <t>朝方の寒さが始まる時期</t>
    <rPh sb="0" eb="2">
      <t>アサガタ</t>
    </rPh>
    <rPh sb="3" eb="4">
      <t>サム</t>
    </rPh>
    <rPh sb="6" eb="7">
      <t>ハジ</t>
    </rPh>
    <rPh sb="9" eb="11">
      <t>ジキ</t>
    </rPh>
    <phoneticPr fontId="3"/>
  </si>
  <si>
    <t>朝方の寒さが終わる時期</t>
    <rPh sb="0" eb="2">
      <t>アサガタ</t>
    </rPh>
    <rPh sb="3" eb="4">
      <t>サム</t>
    </rPh>
    <rPh sb="6" eb="7">
      <t>オ</t>
    </rPh>
    <rPh sb="9" eb="11">
      <t>ジキ</t>
    </rPh>
    <phoneticPr fontId="3"/>
  </si>
  <si>
    <t>よく結露する</t>
    <rPh sb="2" eb="4">
      <t>ケツロ</t>
    </rPh>
    <phoneticPr fontId="2"/>
  </si>
  <si>
    <t>少し結露する</t>
    <rPh sb="0" eb="1">
      <t>スコ</t>
    </rPh>
    <rPh sb="2" eb="4">
      <t>ケツロ</t>
    </rPh>
    <phoneticPr fontId="2"/>
  </si>
  <si>
    <t>ほとんど結露しない</t>
    <rPh sb="4" eb="6">
      <t>ケツロ</t>
    </rPh>
    <phoneticPr fontId="2"/>
  </si>
  <si>
    <t>結露しない</t>
    <rPh sb="0" eb="2">
      <t>ケツロ</t>
    </rPh>
    <phoneticPr fontId="2"/>
  </si>
  <si>
    <t>joyfull</t>
    <phoneticPr fontId="2"/>
  </si>
  <si>
    <t>mTOsolarSmall</t>
    <phoneticPr fontId="2"/>
  </si>
  <si>
    <t>ベランダに太陽光パネルを置く</t>
    <rPh sb="5" eb="8">
      <t>タイヨウコウ</t>
    </rPh>
    <rPh sb="12" eb="13">
      <t>オ</t>
    </rPh>
    <phoneticPr fontId="2"/>
  </si>
  <si>
    <t>ベランダ太陽光</t>
    <rPh sb="4" eb="7">
      <t>タイヨウコウ</t>
    </rPh>
    <phoneticPr fontId="2"/>
  </si>
  <si>
    <t>窓・サッシを複層ガラスにする</t>
    <rPh sb="0" eb="1">
      <t>マド</t>
    </rPh>
    <rPh sb="6" eb="8">
      <t>フクソウ</t>
    </rPh>
    <phoneticPr fontId="2"/>
  </si>
  <si>
    <t>複層ガラス</t>
    <rPh sb="0" eb="2">
      <t>フクソウ</t>
    </rPh>
    <phoneticPr fontId="2"/>
  </si>
  <si>
    <t>全ての部屋の窓ガラスを複層ガラスに置き換える</t>
    <rPh sb="0" eb="1">
      <t>スベ</t>
    </rPh>
    <rPh sb="3" eb="5">
      <t>ヘヤ</t>
    </rPh>
    <rPh sb="6" eb="7">
      <t>マド</t>
    </rPh>
    <rPh sb="11" eb="13">
      <t>フクソウ</t>
    </rPh>
    <rPh sb="17" eb="18">
      <t>オ</t>
    </rPh>
    <rPh sb="19" eb="20">
      <t>カ</t>
    </rPh>
    <phoneticPr fontId="2"/>
  </si>
  <si>
    <t>全居室を複層ガラスに</t>
    <rPh sb="4" eb="6">
      <t>フクソウ</t>
    </rPh>
    <phoneticPr fontId="2"/>
  </si>
  <si>
    <t>全居室を樹脂枠low-Eガラスに</t>
    <rPh sb="4" eb="7">
      <t>ジュシワク</t>
    </rPh>
    <phoneticPr fontId="2"/>
  </si>
  <si>
    <t>こたつやホットカーペットを活用して、部屋暖房を控える</t>
    <rPh sb="13" eb="15">
      <t>カツヨウ</t>
    </rPh>
    <rPh sb="18" eb="20">
      <t>ヘヤ</t>
    </rPh>
    <rPh sb="20" eb="22">
      <t>ダンボウ</t>
    </rPh>
    <rPh sb="23" eb="24">
      <t>ヒカ</t>
    </rPh>
    <phoneticPr fontId="2"/>
  </si>
  <si>
    <t>暖房時に天井の暖気をかきまぜる</t>
    <rPh sb="0" eb="2">
      <t>ダンボウ</t>
    </rPh>
    <rPh sb="2" eb="3">
      <t>ジ</t>
    </rPh>
    <phoneticPr fontId="2"/>
  </si>
  <si>
    <t>mHTceiling</t>
    <phoneticPr fontId="2"/>
  </si>
  <si>
    <t>サーキュレータ</t>
    <phoneticPr fontId="2"/>
  </si>
  <si>
    <t>薪ストーブ（ペレットストーブ）を導入する</t>
    <rPh sb="0" eb="1">
      <t>マキ</t>
    </rPh>
    <rPh sb="16" eb="18">
      <t>ドウニュウ</t>
    </rPh>
    <phoneticPr fontId="2"/>
  </si>
  <si>
    <t>部屋を出るときに照明を消す</t>
    <rPh sb="0" eb="2">
      <t>ヘヤ</t>
    </rPh>
    <rPh sb="3" eb="4">
      <t>デ</t>
    </rPh>
    <rPh sb="8" eb="10">
      <t>ショウメイ</t>
    </rPh>
    <rPh sb="11" eb="12">
      <t>ケ</t>
    </rPh>
    <phoneticPr fontId="2"/>
  </si>
  <si>
    <t>公共交通</t>
    <rPh sb="0" eb="4">
      <t>コウキョウコウツウ</t>
    </rPh>
    <phoneticPr fontId="2"/>
  </si>
  <si>
    <t>車の利用を2割止める</t>
    <rPh sb="6" eb="7">
      <t>ワ</t>
    </rPh>
    <phoneticPr fontId="2"/>
  </si>
  <si>
    <t>車の利用2割減</t>
    <rPh sb="5" eb="7">
      <t>ワリゲン</t>
    </rPh>
    <phoneticPr fontId="2"/>
  </si>
  <si>
    <t>mCR20percent</t>
    <phoneticPr fontId="2"/>
  </si>
  <si>
    <t>便座のふたを閉める</t>
    <rPh sb="6" eb="7">
      <t>シ</t>
    </rPh>
    <phoneticPr fontId="2"/>
  </si>
  <si>
    <t>瞬間式保温便座</t>
    <rPh sb="3" eb="5">
      <t>ホオン</t>
    </rPh>
    <phoneticPr fontId="2"/>
  </si>
  <si>
    <t>冷房すると暑さは感じない</t>
    <rPh sb="0" eb="2">
      <t>レイボウ</t>
    </rPh>
    <rPh sb="5" eb="6">
      <t>アツ</t>
    </rPh>
    <rPh sb="8" eb="9">
      <t>カン</t>
    </rPh>
    <phoneticPr fontId="2"/>
  </si>
  <si>
    <t>部屋の暑さ</t>
    <rPh sb="0" eb="2">
      <t>ヘヤ</t>
    </rPh>
    <rPh sb="3" eb="4">
      <t>アツ</t>
    </rPh>
    <phoneticPr fontId="2"/>
  </si>
  <si>
    <t>consCOsum</t>
    <phoneticPr fontId="2"/>
  </si>
  <si>
    <t>部屋の寒さ</t>
    <rPh sb="0" eb="2">
      <t>ヘヤ</t>
    </rPh>
    <rPh sb="3" eb="4">
      <t>サム</t>
    </rPh>
    <phoneticPr fontId="2"/>
  </si>
  <si>
    <t>mHWshowerTime30</t>
    <phoneticPr fontId="2"/>
  </si>
  <si>
    <t>シャワーの利用時間を3割短くする</t>
    <rPh sb="5" eb="7">
      <t>リヨウ</t>
    </rPh>
    <rPh sb="7" eb="9">
      <t>ジカン</t>
    </rPh>
    <rPh sb="11" eb="12">
      <t>ワリ</t>
    </rPh>
    <rPh sb="12" eb="13">
      <t>ミジカ</t>
    </rPh>
    <phoneticPr fontId="2"/>
  </si>
  <si>
    <t>シャワー3割短縮</t>
    <rPh sb="5" eb="6">
      <t>ワ</t>
    </rPh>
    <phoneticPr fontId="2"/>
  </si>
  <si>
    <t>mLIceilingLED</t>
    <phoneticPr fontId="2"/>
  </si>
  <si>
    <t>D6.setSenario()</t>
  </si>
  <si>
    <t>定義からのロジックの生成</t>
  </si>
  <si>
    <t>D6.calcAverage()</t>
  </si>
  <si>
    <t>平均値の計算</t>
  </si>
  <si>
    <t>D6.calcMeasures(cid)</t>
  </si>
  <si>
    <t>消費量・対策の計算</t>
  </si>
  <si>
    <t>cid:分野ID,-1なら全体を計算</t>
  </si>
  <si>
    <t>D6.inSet(id,val)</t>
  </si>
  <si>
    <t>入力値の設定</t>
  </si>
  <si>
    <t>id:入力番号</t>
  </si>
  <si>
    <t>val:入力値</t>
  </si>
  <si>
    <t>D6.measureAdd(mesId)</t>
  </si>
  <si>
    <t>対策の選択</t>
  </si>
  <si>
    <t>D6.measureDelete(mesid)</t>
  </si>
  <si>
    <t>対策の選択解除</t>
  </si>
  <si>
    <t>mesid:対策ID</t>
  </si>
  <si>
    <t>D6.addSet(consName)</t>
  </si>
  <si>
    <t>分野内の区分（機器・部屋）の追加</t>
  </si>
  <si>
    <t>consName:分野名コード</t>
  </si>
  <si>
    <t>D6.doc.serialize()</t>
  </si>
  <si>
    <t>入力データのシリアライズ</t>
  </si>
  <si>
    <t>D6.doc.loadDataSet(data)</t>
  </si>
  <si>
    <t>保存値の計算式への設定</t>
  </si>
  <si>
    <t>data:保存値</t>
  </si>
  <si>
    <t>計算ロジック</t>
    <rPh sb="0" eb="2">
      <t>ケイサン</t>
    </rPh>
    <phoneticPr fontId="2"/>
  </si>
  <si>
    <t>設定</t>
    <rPh sb="0" eb="2">
      <t>セッテイ</t>
    </rPh>
    <phoneticPr fontId="2"/>
  </si>
  <si>
    <t>IO</t>
    <phoneticPr fontId="2"/>
  </si>
  <si>
    <t>分野ごとの入力ページの生成(disp_input.js)</t>
  </si>
  <si>
    <t>D6.disp.showResultTable(consName)</t>
  </si>
  <si>
    <t>結果一覧の表示（デマンド以外）</t>
  </si>
  <si>
    <t>内訳グラフの表示（showResultTableに含まれる）</t>
  </si>
  <si>
    <t>consCode:分野名コード</t>
  </si>
  <si>
    <t>デマンドグラフ</t>
  </si>
  <si>
    <t>id:対策ID</t>
  </si>
  <si>
    <t>計算結果・画面出力情報作成</t>
    <rPh sb="0" eb="2">
      <t>ケイサン</t>
    </rPh>
    <rPh sb="2" eb="4">
      <t>ケッカ</t>
    </rPh>
    <rPh sb="5" eb="7">
      <t>ガメン</t>
    </rPh>
    <rPh sb="7" eb="9">
      <t>シュツリョク</t>
    </rPh>
    <rPh sb="9" eb="11">
      <t>ジョウホウ</t>
    </rPh>
    <rPh sb="11" eb="13">
      <t>サクセイ</t>
    </rPh>
    <phoneticPr fontId="2"/>
  </si>
  <si>
    <t>デマンド</t>
    <phoneticPr fontId="2"/>
  </si>
  <si>
    <t>結果</t>
    <rPh sb="0" eb="2">
      <t>ケッカ</t>
    </rPh>
    <phoneticPr fontId="2"/>
  </si>
  <si>
    <t>対策情報</t>
    <rPh sb="0" eb="2">
      <t>タイサク</t>
    </rPh>
    <rPh sb="2" eb="4">
      <t>ジョウホウ</t>
    </rPh>
    <phoneticPr fontId="2"/>
  </si>
  <si>
    <t>sort:表示対象(CO2,Energy,cost)</t>
    <phoneticPr fontId="2"/>
  </si>
  <si>
    <t>group[cname]</t>
    <phoneticPr fontId="2"/>
  </si>
  <si>
    <t>タブ名、cnameはconsShowに列挙されている消費名</t>
    <rPh sb="2" eb="3">
      <t>メイ</t>
    </rPh>
    <rPh sb="19" eb="21">
      <t>レッキョ</t>
    </rPh>
    <rPh sb="26" eb="28">
      <t>ショウヒ</t>
    </rPh>
    <rPh sb="28" eb="29">
      <t>メイ</t>
    </rPh>
    <phoneticPr fontId="2"/>
  </si>
  <si>
    <t>groupAddable[cname]</t>
    <phoneticPr fontId="2"/>
  </si>
  <si>
    <t>加算可能なタブ名</t>
    <rPh sb="0" eb="2">
      <t>カサン</t>
    </rPh>
    <rPh sb="2" eb="4">
      <t>カノウ</t>
    </rPh>
    <rPh sb="7" eb="8">
      <t>メイ</t>
    </rPh>
    <phoneticPr fontId="2"/>
  </si>
  <si>
    <t>subguide[cname][subgroup]</t>
    <phoneticPr fontId="2"/>
  </si>
  <si>
    <t>combos[cname][subgroup]</t>
    <phoneticPr fontId="2"/>
  </si>
  <si>
    <t>subgroup[cname]</t>
    <phoneticPr fontId="2"/>
  </si>
  <si>
    <t>サブグループ名</t>
    <rPh sb="6" eb="7">
      <t>メイ</t>
    </rPh>
    <phoneticPr fontId="2"/>
  </si>
  <si>
    <t>サブページのガイド</t>
    <phoneticPr fontId="2"/>
  </si>
  <si>
    <t>consName</t>
    <phoneticPr fontId="2"/>
  </si>
  <si>
    <t>caption</t>
    <phoneticPr fontId="2"/>
  </si>
  <si>
    <t>追加グループ名</t>
    <rPh sb="0" eb="2">
      <t>ツイカ</t>
    </rPh>
    <rPh sb="6" eb="7">
      <t>メイ</t>
    </rPh>
    <phoneticPr fontId="2"/>
  </si>
  <si>
    <t>質問ごとのコンボボックスhtml (cnameはconsNameと一致している場合のみ</t>
    <rPh sb="0" eb="2">
      <t>シツモン</t>
    </rPh>
    <rPh sb="33" eb="35">
      <t>イッチ</t>
    </rPh>
    <rPh sb="39" eb="41">
      <t>バアイ</t>
    </rPh>
    <phoneticPr fontId="2"/>
  </si>
  <si>
    <t>subName</t>
    <phoneticPr fontId="2"/>
  </si>
  <si>
    <t>分野名</t>
    <rPh sb="0" eb="2">
      <t>ブンヤ</t>
    </rPh>
    <rPh sb="2" eb="3">
      <t>メイ</t>
    </rPh>
    <phoneticPr fontId="2"/>
  </si>
  <si>
    <t>D6.disp.getInputPage(consName,subName)</t>
  </si>
  <si>
    <t>consName:分野名</t>
    <phoneticPr fontId="2"/>
  </si>
  <si>
    <t>返り値</t>
    <rPh sb="0" eb="1">
      <t>カエ</t>
    </rPh>
    <rPh sb="2" eb="3">
      <t>アタイ</t>
    </rPh>
    <phoneticPr fontId="2"/>
  </si>
  <si>
    <t>subName:分野名-サブ分野名</t>
    <rPh sb="8" eb="10">
      <t>ブンヤ</t>
    </rPh>
    <rPh sb="10" eb="11">
      <t>メイ</t>
    </rPh>
    <phoneticPr fontId="2"/>
  </si>
  <si>
    <t>分野名-サブ分野名</t>
  </si>
  <si>
    <t>advice</t>
    <phoneticPr fontId="2"/>
  </si>
  <si>
    <t>co2</t>
    <phoneticPr fontId="2"/>
  </si>
  <si>
    <t>co2Change</t>
    <phoneticPr fontId="2"/>
  </si>
  <si>
    <t>co2ChangeOriginal</t>
    <phoneticPr fontId="2"/>
  </si>
  <si>
    <t>total</t>
    <phoneticPr fontId="2"/>
  </si>
  <si>
    <t>(cons.total)</t>
    <phoneticPr fontId="2"/>
  </si>
  <si>
    <t>cost</t>
    <phoneticPr fontId="2"/>
  </si>
  <si>
    <t>costChangeOriginal</t>
    <phoneticPr fontId="2"/>
  </si>
  <si>
    <t>costTotalChange</t>
    <phoneticPr fontId="2"/>
  </si>
  <si>
    <t>costTotalChangeOriginal</t>
    <phoneticPr fontId="2"/>
  </si>
  <si>
    <t>costUnique</t>
    <phoneticPr fontId="2"/>
  </si>
  <si>
    <t>electricity</t>
    <phoneticPr fontId="2"/>
  </si>
  <si>
    <t>gas</t>
    <phoneticPr fontId="2"/>
  </si>
  <si>
    <t>kerosene</t>
    <phoneticPr fontId="2"/>
  </si>
  <si>
    <t>jules</t>
    <phoneticPr fontId="2"/>
  </si>
  <si>
    <t>groupID</t>
    <phoneticPr fontId="2"/>
  </si>
  <si>
    <t>title</t>
    <phoneticPr fontId="2"/>
  </si>
  <si>
    <t>measureName</t>
    <phoneticPr fontId="2"/>
  </si>
  <si>
    <t>mesID</t>
    <phoneticPr fontId="2"/>
  </si>
  <si>
    <t>payBackYear</t>
    <phoneticPr fontId="2"/>
  </si>
  <si>
    <t>priceOrg</t>
    <phoneticPr fontId="2"/>
  </si>
  <si>
    <t>priceNew</t>
    <phoneticPr fontId="2"/>
  </si>
  <si>
    <t>selected</t>
    <phoneticPr fontId="2"/>
  </si>
  <si>
    <t>water</t>
    <phoneticPr fontId="2"/>
  </si>
  <si>
    <t>car</t>
    <phoneticPr fontId="2"/>
  </si>
  <si>
    <t>co2Total</t>
    <phoneticPr fontId="2"/>
  </si>
  <si>
    <t>consTotal.co2</t>
    <phoneticPr fontId="2"/>
  </si>
  <si>
    <t>D6.disp.getMeasureDetail(id)</t>
    <phoneticPr fontId="2"/>
  </si>
  <si>
    <t>対策ごとの詳細情報</t>
    <rPh sb="5" eb="7">
      <t>ショウサイ</t>
    </rPh>
    <rPh sb="7" eb="9">
      <t>ジョウホウ</t>
    </rPh>
    <phoneticPr fontId="2"/>
  </si>
  <si>
    <t>data[n]</t>
    <phoneticPr fontId="2"/>
  </si>
  <si>
    <t>グラフの一要素</t>
    <rPh sb="4" eb="7">
      <t>イチヨウソ</t>
    </rPh>
    <phoneticPr fontId="2"/>
  </si>
  <si>
    <t>value</t>
    <phoneticPr fontId="2"/>
  </si>
  <si>
    <t>値(co2,jule,cost)</t>
    <rPh sb="0" eb="1">
      <t>アタイ</t>
    </rPh>
    <phoneticPr fontId="2"/>
  </si>
  <si>
    <t>item</t>
    <phoneticPr fontId="2"/>
  </si>
  <si>
    <t>分野</t>
    <rPh sb="0" eb="2">
      <t>ブンヤ</t>
    </rPh>
    <phoneticPr fontId="2"/>
  </si>
  <si>
    <t>percent</t>
    <phoneticPr fontId="2"/>
  </si>
  <si>
    <t>割合</t>
    <rPh sb="0" eb="2">
      <t>ワリアイ</t>
    </rPh>
    <phoneticPr fontId="2"/>
  </si>
  <si>
    <t>category</t>
    <phoneticPr fontId="2"/>
  </si>
  <si>
    <t>カテゴリー</t>
    <phoneticPr fontId="2"/>
  </si>
  <si>
    <t>ord[n]</t>
    <phoneticPr fontId="2"/>
  </si>
  <si>
    <t>分野の表示順</t>
    <rPh sb="0" eb="2">
      <t>ブンヤ</t>
    </rPh>
    <rPh sb="3" eb="5">
      <t>ヒョウジ</t>
    </rPh>
    <rPh sb="5" eb="6">
      <t>ジュン</t>
    </rPh>
    <phoneticPr fontId="2"/>
  </si>
  <si>
    <t>yaxis</t>
    <phoneticPr fontId="2"/>
  </si>
  <si>
    <t>Y軸の単位</t>
    <rPh sb="1" eb="2">
      <t>ジク</t>
    </rPh>
    <rPh sb="3" eb="5">
      <t>タンイ</t>
    </rPh>
    <phoneticPr fontId="2"/>
  </si>
  <si>
    <t>clist[n]</t>
    <phoneticPr fontId="2"/>
  </si>
  <si>
    <t>color</t>
    <phoneticPr fontId="2"/>
  </si>
  <si>
    <t>target</t>
    <phoneticPr fontId="2"/>
  </si>
  <si>
    <t>title</t>
    <phoneticPr fontId="2"/>
  </si>
  <si>
    <t>値？</t>
    <rPh sb="0" eb="1">
      <t>アタイ</t>
    </rPh>
    <phoneticPr fontId="2"/>
  </si>
  <si>
    <t>averageCaption</t>
    <phoneticPr fontId="2"/>
  </si>
  <si>
    <t>平均値の表示</t>
    <rPh sb="0" eb="3">
      <t>ヘイキンチ</t>
    </rPh>
    <rPh sb="4" eb="6">
      <t>ヒョウジ</t>
    </rPh>
    <phoneticPr fontId="2"/>
  </si>
  <si>
    <t>captions</t>
    <phoneticPr fontId="2"/>
  </si>
  <si>
    <t>カテゴリー名</t>
    <rPh sb="5" eb="6">
      <t>メイ</t>
    </rPh>
    <phoneticPr fontId="2"/>
  </si>
  <si>
    <t>consTitle</t>
    <phoneticPr fontId="2"/>
  </si>
  <si>
    <t>タイトル</t>
    <phoneticPr fontId="2"/>
  </si>
  <si>
    <t>D6.disp.showItemizeGraph(consCode, sort )</t>
    <phoneticPr fontId="2"/>
  </si>
  <si>
    <t>graphItemize</t>
  </si>
  <si>
    <t>内訳グラフデータ</t>
    <rPh sb="0" eb="2">
      <t>ウチワケ</t>
    </rPh>
    <phoneticPr fontId="2"/>
  </si>
  <si>
    <t>graphMonthly</t>
    <phoneticPr fontId="2"/>
  </si>
  <si>
    <t>月変化グラフ</t>
    <rPh sb="0" eb="1">
      <t>ツキ</t>
    </rPh>
    <rPh sb="1" eb="3">
      <t>ヘンカ</t>
    </rPh>
    <phoneticPr fontId="2"/>
  </si>
  <si>
    <t>エネルギー種類</t>
    <rPh sb="5" eb="7">
      <t>シュルイ</t>
    </rPh>
    <phoneticPr fontId="2"/>
  </si>
  <si>
    <t>month</t>
    <phoneticPr fontId="2"/>
  </si>
  <si>
    <t>月</t>
    <rPh sb="0" eb="1">
      <t>ツキ</t>
    </rPh>
    <phoneticPr fontId="2"/>
  </si>
  <si>
    <t>cost</t>
    <phoneticPr fontId="2"/>
  </si>
  <si>
    <t>光熱費</t>
    <rPh sb="0" eb="3">
      <t>コウネツヒ</t>
    </rPh>
    <phoneticPr fontId="2"/>
  </si>
  <si>
    <t>average</t>
    <phoneticPr fontId="2"/>
  </si>
  <si>
    <t>measure</t>
    <phoneticPr fontId="2"/>
  </si>
  <si>
    <t>inpage</t>
    <phoneticPr fontId="2"/>
  </si>
  <si>
    <t>D6.disp.getInputPage(consName,subName)</t>
    <phoneticPr fontId="2"/>
  </si>
  <si>
    <t>you</t>
    <phoneticPr fontId="2"/>
  </si>
  <si>
    <t>after</t>
    <phoneticPr fontId="2"/>
  </si>
  <si>
    <t>av</t>
    <phoneticPr fontId="2"/>
  </si>
  <si>
    <t>youc</t>
    <phoneticPr fontId="2"/>
  </si>
  <si>
    <t>afterc</t>
    <phoneticPr fontId="2"/>
  </si>
  <si>
    <t>avc</t>
    <phoneticPr fontId="2"/>
  </si>
  <si>
    <t>rank100</t>
    <phoneticPr fontId="2"/>
  </si>
  <si>
    <t>afterrank100</t>
    <phoneticPr fontId="2"/>
  </si>
  <si>
    <t>平均値</t>
    <rPh sb="0" eb="3">
      <t>ヘイキンチ</t>
    </rPh>
    <phoneticPr fontId="2"/>
  </si>
  <si>
    <t>あなた金額</t>
    <rPh sb="3" eb="5">
      <t>キンガク</t>
    </rPh>
    <phoneticPr fontId="2"/>
  </si>
  <si>
    <t>対策後金額</t>
    <rPh sb="0" eb="2">
      <t>タイサク</t>
    </rPh>
    <rPh sb="2" eb="3">
      <t>ゴ</t>
    </rPh>
    <rPh sb="3" eb="5">
      <t>キンガク</t>
    </rPh>
    <phoneticPr fontId="2"/>
  </si>
  <si>
    <t>平均金額</t>
    <rPh sb="0" eb="2">
      <t>ヘイキン</t>
    </rPh>
    <rPh sb="2" eb="4">
      <t>キンガク</t>
    </rPh>
    <phoneticPr fontId="2"/>
  </si>
  <si>
    <t>あなたCO2</t>
    <phoneticPr fontId="2"/>
  </si>
  <si>
    <t>対策後CO2</t>
    <rPh sb="0" eb="2">
      <t>タイサク</t>
    </rPh>
    <rPh sb="2" eb="3">
      <t>ゴ</t>
    </rPh>
    <phoneticPr fontId="2"/>
  </si>
  <si>
    <t>平均CO2</t>
    <rPh sb="0" eb="2">
      <t>ヘイキン</t>
    </rPh>
    <phoneticPr fontId="2"/>
  </si>
  <si>
    <t>対策後順位</t>
    <rPh sb="0" eb="2">
      <t>タイサク</t>
    </rPh>
    <rPh sb="2" eb="3">
      <t>ゴ</t>
    </rPh>
    <rPh sb="3" eb="5">
      <t>ジュンイ</t>
    </rPh>
    <phoneticPr fontId="2"/>
  </si>
  <si>
    <t>samehome</t>
    <phoneticPr fontId="2"/>
  </si>
  <si>
    <t>sameoffice</t>
    <phoneticPr fontId="2"/>
  </si>
  <si>
    <t>同様の家庭に関する情報</t>
    <rPh sb="0" eb="2">
      <t>ドウヨウ</t>
    </rPh>
    <rPh sb="3" eb="5">
      <t>カテイ</t>
    </rPh>
    <rPh sb="6" eb="7">
      <t>カン</t>
    </rPh>
    <rPh sb="9" eb="11">
      <t>ジョウホウ</t>
    </rPh>
    <phoneticPr fontId="2"/>
  </si>
  <si>
    <t>同様の事業所に関する情報</t>
    <rPh sb="0" eb="2">
      <t>ドウヨウ</t>
    </rPh>
    <rPh sb="3" eb="6">
      <t>ジギョウショ</t>
    </rPh>
    <rPh sb="7" eb="8">
      <t>カン</t>
    </rPh>
    <rPh sb="10" eb="12">
      <t>ジョウホウ</t>
    </rPh>
    <phoneticPr fontId="2"/>
  </si>
  <si>
    <t>consCode</t>
    <phoneticPr fontId="2"/>
  </si>
  <si>
    <t>消費コード</t>
    <rPh sb="0" eb="2">
      <t>ショウヒ</t>
    </rPh>
    <phoneticPr fontId="2"/>
  </si>
  <si>
    <t>cons[i]</t>
    <phoneticPr fontId="2"/>
  </si>
  <si>
    <t>sumConsName</t>
  </si>
  <si>
    <t>sumCons2Name</t>
  </si>
  <si>
    <t>consName</t>
  </si>
  <si>
    <t>subID</t>
  </si>
  <si>
    <t xml:space="preserve">countCall </t>
  </si>
  <si>
    <t>electricity</t>
    <phoneticPr fontId="2"/>
  </si>
  <si>
    <t>nightelectricity</t>
    <phoneticPr fontId="2"/>
  </si>
  <si>
    <t>gas</t>
    <phoneticPr fontId="2"/>
  </si>
  <si>
    <t>water</t>
    <phoneticPr fontId="2"/>
  </si>
  <si>
    <t>集約側分野名</t>
    <rPh sb="0" eb="2">
      <t>シュウヤク</t>
    </rPh>
    <rPh sb="2" eb="3">
      <t>ガワ</t>
    </rPh>
    <rPh sb="3" eb="5">
      <t>ブニャ</t>
    </rPh>
    <rPh sb="5" eb="6">
      <t>メイ</t>
    </rPh>
    <phoneticPr fontId="2"/>
  </si>
  <si>
    <t>CO2</t>
    <phoneticPr fontId="2"/>
  </si>
  <si>
    <t>全体でのCO2</t>
    <rPh sb="0" eb="2">
      <t>ゼンタイ</t>
    </rPh>
    <phoneticPr fontId="2"/>
  </si>
  <si>
    <t>分野消費量：消費が多い分野順</t>
    <rPh sb="0" eb="2">
      <t>ブンヤ</t>
    </rPh>
    <rPh sb="2" eb="5">
      <t>ショウヒリョウ</t>
    </rPh>
    <rPh sb="6" eb="8">
      <t>ショウヒ</t>
    </rPh>
    <rPh sb="9" eb="10">
      <t>オオ</t>
    </rPh>
    <rPh sb="11" eb="13">
      <t>ブンヤ</t>
    </rPh>
    <rPh sb="13" eb="14">
      <t>ジュン</t>
    </rPh>
    <phoneticPr fontId="2"/>
  </si>
  <si>
    <t>mesID</t>
    <phoneticPr fontId="2"/>
  </si>
  <si>
    <t>title</t>
    <phoneticPr fontId="2"/>
  </si>
  <si>
    <t>consconsName</t>
    <phoneticPr fontId="2"/>
  </si>
  <si>
    <t>conssumConsName</t>
    <phoneticPr fontId="2"/>
  </si>
  <si>
    <t>conssumCons2Name</t>
    <phoneticPr fontId="2"/>
  </si>
  <si>
    <t>co2ChangeOriginal</t>
  </si>
  <si>
    <t>costChangeOriginal</t>
    <phoneticPr fontId="2"/>
  </si>
  <si>
    <t xml:space="preserve">conssubID </t>
    <phoneticPr fontId="2"/>
  </si>
  <si>
    <t>consmesTitlePrefix</t>
  </si>
  <si>
    <t>relation</t>
    <phoneticPr fontId="2"/>
  </si>
  <si>
    <t>対策ID</t>
    <rPh sb="0" eb="2">
      <t>タイサク</t>
    </rPh>
    <phoneticPr fontId="2"/>
  </si>
  <si>
    <t>対策名</t>
    <rPh sb="0" eb="2">
      <t>タイサク</t>
    </rPh>
    <rPh sb="2" eb="3">
      <t>メイ</t>
    </rPh>
    <phoneticPr fontId="2"/>
  </si>
  <si>
    <t>選択中かどうか</t>
    <rPh sb="0" eb="2">
      <t>センタク</t>
    </rPh>
    <rPh sb="2" eb="3">
      <t>チュウ</t>
    </rPh>
    <phoneticPr fontId="2"/>
  </si>
  <si>
    <t>現在表示の消費名</t>
    <rPh sb="0" eb="2">
      <t>ゲンザイ</t>
    </rPh>
    <rPh sb="2" eb="4">
      <t>ヒョウジ</t>
    </rPh>
    <rPh sb="5" eb="7">
      <t>ショウヒ</t>
    </rPh>
    <rPh sb="7" eb="8">
      <t>メイ</t>
    </rPh>
    <phoneticPr fontId="2"/>
  </si>
  <si>
    <t>関連消費名</t>
    <rPh sb="0" eb="2">
      <t>カンレン</t>
    </rPh>
    <rPh sb="2" eb="4">
      <t>ショウヒ</t>
    </rPh>
    <rPh sb="4" eb="5">
      <t>メイ</t>
    </rPh>
    <phoneticPr fontId="2"/>
  </si>
  <si>
    <t>関連消費の集約消費名</t>
    <rPh sb="0" eb="2">
      <t>カンレン</t>
    </rPh>
    <rPh sb="2" eb="4">
      <t>ショウヒ</t>
    </rPh>
    <rPh sb="5" eb="7">
      <t>シュウヤク</t>
    </rPh>
    <rPh sb="7" eb="9">
      <t>ショウヒ</t>
    </rPh>
    <rPh sb="9" eb="10">
      <t>メイ</t>
    </rPh>
    <phoneticPr fontId="2"/>
  </si>
  <si>
    <t>CO2変化</t>
    <rPh sb="3" eb="5">
      <t>ヘンカ</t>
    </rPh>
    <phoneticPr fontId="2"/>
  </si>
  <si>
    <t>コスト変化</t>
    <rPh sb="3" eb="5">
      <t>ヘンカ</t>
    </rPh>
    <phoneticPr fontId="2"/>
  </si>
  <si>
    <t>分野のサブID</t>
    <rPh sb="0" eb="2">
      <t>ブンヤ</t>
    </rPh>
    <phoneticPr fontId="2"/>
  </si>
  <si>
    <t>他分野に関連付けられているか</t>
    <rPh sb="0" eb="1">
      <t>ホカ</t>
    </rPh>
    <rPh sb="1" eb="3">
      <t>ブンヤ</t>
    </rPh>
    <rPh sb="4" eb="6">
      <t>カンレン</t>
    </rPh>
    <rPh sb="6" eb="7">
      <t>ヅ</t>
    </rPh>
    <phoneticPr fontId="2"/>
  </si>
  <si>
    <t>デマンド1時間毎入力</t>
    <rPh sb="5" eb="8">
      <t>ジカンゴト</t>
    </rPh>
    <rPh sb="8" eb="10">
      <t>ニュウリョク</t>
    </rPh>
    <phoneticPr fontId="2"/>
  </si>
  <si>
    <t>デマンド積み上げ入力</t>
    <rPh sb="8" eb="10">
      <t>ニュウリョク</t>
    </rPh>
    <phoneticPr fontId="2"/>
  </si>
  <si>
    <t>D6.disp.getInputDemandSumup()</t>
    <phoneticPr fontId="2"/>
  </si>
  <si>
    <t>D6.disp.getInputDemandLog()</t>
    <phoneticPr fontId="2"/>
  </si>
  <si>
    <t>i時における数値入力欄</t>
    <rPh sb="1" eb="2">
      <t>ジ</t>
    </rPh>
    <rPh sb="6" eb="8">
      <t>スウチ</t>
    </rPh>
    <rPh sb="8" eb="10">
      <t>ニュウリョク</t>
    </rPh>
    <rPh sb="10" eb="11">
      <t>ラン</t>
    </rPh>
    <phoneticPr fontId="2"/>
  </si>
  <si>
    <t>consName:消費カテゴリー名</t>
    <rPh sb="9" eb="11">
      <t>ショウヒ</t>
    </rPh>
    <rPh sb="16" eb="17">
      <t>メイ</t>
    </rPh>
    <phoneticPr fontId="2"/>
  </si>
  <si>
    <t>i:連番</t>
    <rPh sb="2" eb="4">
      <t>レンバン</t>
    </rPh>
    <phoneticPr fontId="2"/>
  </si>
  <si>
    <t>j:表示位置</t>
    <rPh sb="2" eb="4">
      <t>ヒョウジ</t>
    </rPh>
    <rPh sb="4" eb="6">
      <t>イチ</t>
    </rPh>
    <phoneticPr fontId="2"/>
  </si>
  <si>
    <t>log[time]</t>
    <phoneticPr fontId="2"/>
  </si>
  <si>
    <t>時間ごとの値</t>
    <rPh sb="0" eb="2">
      <t>ジカン</t>
    </rPh>
    <rPh sb="5" eb="6">
      <t>アタイ</t>
    </rPh>
    <phoneticPr fontId="2"/>
  </si>
  <si>
    <t>equip</t>
    <phoneticPr fontId="2"/>
  </si>
  <si>
    <t>機器</t>
    <rPh sb="0" eb="2">
      <t>キキ</t>
    </rPh>
    <phoneticPr fontId="2"/>
  </si>
  <si>
    <t>demandlog[i]</t>
    <phoneticPr fontId="2"/>
  </si>
  <si>
    <t>time</t>
    <phoneticPr fontId="2"/>
  </si>
  <si>
    <t>時刻</t>
    <rPh sb="0" eb="2">
      <t>ジコク</t>
    </rPh>
    <phoneticPr fontId="2"/>
  </si>
  <si>
    <t>electricity(kW)</t>
    <phoneticPr fontId="2"/>
  </si>
  <si>
    <t>消費電力</t>
    <rPh sb="0" eb="4">
      <t>ショウヒデンリョク</t>
    </rPh>
    <phoneticPr fontId="2"/>
  </si>
  <si>
    <t>clist</t>
    <phoneticPr fontId="2"/>
  </si>
  <si>
    <t>sumup[i]</t>
    <phoneticPr fontId="2"/>
  </si>
  <si>
    <t>機器ごとのグラフ</t>
    <rPh sb="0" eb="2">
      <t>キキ</t>
    </rPh>
    <phoneticPr fontId="2"/>
  </si>
  <si>
    <t>色リスト</t>
    <rPh sb="0" eb="1">
      <t>イロ</t>
    </rPh>
    <phoneticPr fontId="2"/>
  </si>
  <si>
    <t>D6.disp.getDemandGraph()</t>
    <phoneticPr fontId="2"/>
  </si>
  <si>
    <t>data[consName][i][j]</t>
    <phoneticPr fontId="2"/>
  </si>
  <si>
    <t>title[consName]</t>
    <phoneticPr fontId="2"/>
  </si>
  <si>
    <t>タイトル</t>
    <phoneticPr fontId="2"/>
  </si>
  <si>
    <t>2015年度</t>
    <rPh sb="4" eb="6">
      <t>ネンド</t>
    </rPh>
    <phoneticPr fontId="2"/>
  </si>
  <si>
    <t>2016年度</t>
    <rPh sb="4" eb="6">
      <t>ネンド</t>
    </rPh>
    <phoneticPr fontId="2"/>
  </si>
  <si>
    <t>2017年度以降</t>
    <rPh sb="4" eb="6">
      <t>ネンド</t>
    </rPh>
    <rPh sb="6" eb="8">
      <t>イコウ</t>
    </rPh>
    <phoneticPr fontId="2"/>
  </si>
  <si>
    <t>1ヶ月あたりのおおよその灯油使用量を選んでください。</t>
    <rPh sb="2" eb="3">
      <t>ゲツ</t>
    </rPh>
    <phoneticPr fontId="2"/>
  </si>
  <si>
    <t>ホームタンクが設置されている場合はその容量を選んでください</t>
    <rPh sb="7" eb="9">
      <t>セッチ</t>
    </rPh>
    <rPh sb="14" eb="16">
      <t>バアイ</t>
    </rPh>
    <rPh sb="19" eb="21">
      <t>ヨウリョウ</t>
    </rPh>
    <rPh sb="22" eb="23">
      <t>エラ</t>
    </rPh>
    <phoneticPr fontId="2"/>
  </si>
  <si>
    <t>灯油のホームタンクに年間に入れる回数を選んでください</t>
    <rPh sb="0" eb="2">
      <t>トウユ</t>
    </rPh>
    <rPh sb="10" eb="12">
      <t>ネンカン</t>
    </rPh>
    <rPh sb="13" eb="14">
      <t>イ</t>
    </rPh>
    <rPh sb="16" eb="18">
      <t>カイスウ</t>
    </rPh>
    <rPh sb="19" eb="20">
      <t>エラ</t>
    </rPh>
    <phoneticPr fontId="2"/>
  </si>
  <si>
    <t>浴槽・ユニットバス</t>
    <rPh sb="0" eb="2">
      <t>ヨクソウ</t>
    </rPh>
    <phoneticPr fontId="2"/>
  </si>
  <si>
    <t>ユニットバスですか。また浴槽は断熱型ですか</t>
    <rPh sb="12" eb="14">
      <t>ヨクソウ</t>
    </rPh>
    <rPh sb="15" eb="17">
      <t>ダンネツ</t>
    </rPh>
    <rPh sb="17" eb="18">
      <t>ガタ</t>
    </rPh>
    <phoneticPr fontId="2"/>
  </si>
  <si>
    <t>mHTdoubleGlassAll</t>
    <phoneticPr fontId="2"/>
  </si>
  <si>
    <t>mHTuchimadoAll</t>
    <phoneticPr fontId="2"/>
  </si>
  <si>
    <t>mHTloweAll</t>
    <phoneticPr fontId="2"/>
  </si>
  <si>
    <t>i065</t>
    <phoneticPr fontId="2"/>
  </si>
  <si>
    <t>i066</t>
    <phoneticPr fontId="2"/>
  </si>
  <si>
    <t>練炭購入量</t>
    <rPh sb="0" eb="2">
      <t>レンタン</t>
    </rPh>
    <rPh sb="2" eb="5">
      <t>コウニュウリョウ</t>
    </rPh>
    <phoneticPr fontId="2"/>
  </si>
  <si>
    <t>1ヶ月あたりのおおよその練炭購入量を選んでください。</t>
    <rPh sb="2" eb="3">
      <t>ゲツ</t>
    </rPh>
    <rPh sb="12" eb="14">
      <t>レンタン</t>
    </rPh>
    <rPh sb="14" eb="16">
      <t>コウニュウ</t>
    </rPh>
    <phoneticPr fontId="2"/>
  </si>
  <si>
    <t>暖房用の地域熱供給はありますか</t>
    <rPh sb="0" eb="3">
      <t>ダンボウヨウ</t>
    </rPh>
    <rPh sb="4" eb="6">
      <t>チイキ</t>
    </rPh>
    <rPh sb="6" eb="7">
      <t>ネツ</t>
    </rPh>
    <rPh sb="7" eb="9">
      <t>キョウキュウ</t>
    </rPh>
    <phoneticPr fontId="2"/>
  </si>
  <si>
    <t>地域熱供給</t>
    <rPh sb="0" eb="2">
      <t>チイキ</t>
    </rPh>
    <rPh sb="2" eb="3">
      <t>ネツ</t>
    </rPh>
    <rPh sb="3" eb="5">
      <t>キョウキュウ</t>
    </rPh>
    <phoneticPr fontId="2"/>
  </si>
  <si>
    <t>使っている</t>
    <rPh sb="0" eb="1">
      <t>ツカ</t>
    </rPh>
    <phoneticPr fontId="2"/>
  </si>
  <si>
    <t>テレビの時間の半分をラジオにする</t>
    <rPh sb="4" eb="6">
      <t>ジカン</t>
    </rPh>
    <rPh sb="7" eb="9">
      <t>ハンブン</t>
    </rPh>
    <phoneticPr fontId="2"/>
  </si>
  <si>
    <t>プログラム記述コード</t>
    <phoneticPr fontId="2"/>
  </si>
  <si>
    <t>id</t>
    <phoneticPr fontId="2"/>
  </si>
  <si>
    <t>refCons</t>
    <phoneticPr fontId="2"/>
  </si>
  <si>
    <t>consTVsum</t>
    <phoneticPr fontId="2"/>
  </si>
  <si>
    <t>consTV</t>
    <phoneticPr fontId="2"/>
  </si>
  <si>
    <t>消費量クラス一覧（ソースコードで設定）</t>
    <rPh sb="0" eb="3">
      <t>ショウヒリョウ</t>
    </rPh>
    <rPh sb="6" eb="8">
      <t>イチラン</t>
    </rPh>
    <rPh sb="16" eb="18">
      <t>セッテイ</t>
    </rPh>
    <phoneticPr fontId="2"/>
  </si>
  <si>
    <t>消費量関連図</t>
    <rPh sb="0" eb="3">
      <t>ショウヒリョウ</t>
    </rPh>
    <rPh sb="3" eb="5">
      <t>カンレン</t>
    </rPh>
    <rPh sb="5" eb="6">
      <t>ズ</t>
    </rPh>
    <phoneticPr fontId="2"/>
  </si>
  <si>
    <t>LEDシーリングライト</t>
    <phoneticPr fontId="2"/>
  </si>
  <si>
    <t>電球型LED</t>
    <rPh sb="0" eb="2">
      <t>デンキュウ</t>
    </rPh>
    <rPh sb="2" eb="3">
      <t>ガタ</t>
    </rPh>
    <phoneticPr fontId="2"/>
  </si>
  <si>
    <t>暖房器具（ストーブ）</t>
    <phoneticPr fontId="2"/>
  </si>
  <si>
    <t>対策番号（自動生成）</t>
    <rPh sb="0" eb="2">
      <t>タイサク</t>
    </rPh>
    <rPh sb="2" eb="4">
      <t>バンゴウ</t>
    </rPh>
    <rPh sb="5" eb="7">
      <t>ジドウ</t>
    </rPh>
    <rPh sb="7" eb="9">
      <t>セイセイ</t>
    </rPh>
    <phoneticPr fontId="2"/>
  </si>
  <si>
    <t>入力番号（自動生成）</t>
    <rPh sb="0" eb="2">
      <t>ニュウリョク</t>
    </rPh>
    <rPh sb="2" eb="4">
      <t>バンゴウ</t>
    </rPh>
    <rPh sb="5" eb="7">
      <t>ジドウ</t>
    </rPh>
    <rPh sb="7" eb="9">
      <t>セイセイ</t>
    </rPh>
    <phoneticPr fontId="2"/>
  </si>
  <si>
    <t>できる</t>
    <phoneticPr fontId="2"/>
  </si>
  <si>
    <t>できない</t>
    <phoneticPr fontId="2"/>
  </si>
  <si>
    <t>朝</t>
    <rPh sb="0" eb="1">
      <t>アサ</t>
    </rPh>
    <phoneticPr fontId="2"/>
  </si>
  <si>
    <t>昼</t>
    <rPh sb="0" eb="1">
      <t>ヒル</t>
    </rPh>
    <phoneticPr fontId="2"/>
  </si>
  <si>
    <t>夕方</t>
    <rPh sb="0" eb="2">
      <t>ユウガタ</t>
    </rPh>
    <phoneticPr fontId="2"/>
  </si>
  <si>
    <t>夜</t>
    <rPh sb="0" eb="1">
      <t>ヨル</t>
    </rPh>
    <phoneticPr fontId="2"/>
  </si>
  <si>
    <t>advice</t>
    <phoneticPr fontId="2"/>
  </si>
  <si>
    <t>Input Style</t>
    <phoneticPr fontId="2"/>
  </si>
  <si>
    <t>title(reference)</t>
    <phoneticPr fontId="2"/>
  </si>
  <si>
    <t>unit</t>
    <phoneticPr fontId="2"/>
  </si>
  <si>
    <t>unit(reference)</t>
    <phoneticPr fontId="2"/>
  </si>
  <si>
    <t>advice(reference)</t>
    <phoneticPr fontId="2"/>
  </si>
  <si>
    <t>inputType</t>
    <phoneticPr fontId="2"/>
  </si>
  <si>
    <t>reference</t>
    <phoneticPr fontId="2"/>
  </si>
  <si>
    <t>reference</t>
    <phoneticPr fontId="2"/>
  </si>
  <si>
    <t>(auto)</t>
    <phoneticPr fontId="2"/>
  </si>
  <si>
    <t>reference(not used)</t>
    <phoneticPr fontId="2"/>
  </si>
  <si>
    <t>refernce</t>
    <phoneticPr fontId="2"/>
  </si>
  <si>
    <t>Input definition</t>
    <phoneticPr fontId="2"/>
  </si>
  <si>
    <t>Field Code</t>
    <phoneticPr fontId="2"/>
  </si>
  <si>
    <t>Field name</t>
    <phoneticPr fontId="2"/>
  </si>
  <si>
    <t>Input field name</t>
    <phoneticPr fontId="2"/>
  </si>
  <si>
    <t>reference name</t>
    <phoneticPr fontId="2"/>
  </si>
  <si>
    <t>reference input</t>
    <phoneticPr fontId="2"/>
  </si>
  <si>
    <t>Input Code</t>
    <phoneticPr fontId="2"/>
  </si>
  <si>
    <t>range 100 is field ID</t>
    <phoneticPr fontId="2"/>
  </si>
  <si>
    <t>measure Code</t>
    <phoneticPr fontId="2"/>
  </si>
  <si>
    <t>code name is "m" + fieldcode + name</t>
    <phoneticPr fontId="2"/>
  </si>
  <si>
    <t>measures definition</t>
    <phoneticPr fontId="2"/>
  </si>
  <si>
    <t>measure ID</t>
  </si>
  <si>
    <t>code</t>
  </si>
  <si>
    <t>target consumption</t>
  </si>
  <si>
    <t>short title</t>
  </si>
  <si>
    <t>easyness（5easy,1difficult,-1:not show)</t>
    <phoneticPr fontId="2"/>
  </si>
  <si>
    <t>Level(0:always,5:detail only)</t>
  </si>
  <si>
    <t>picture ID</t>
  </si>
  <si>
    <t>lifetime(year)</t>
  </si>
  <si>
    <t>price</t>
  </si>
  <si>
    <t>use loan</t>
  </si>
  <si>
    <t>compare to standard type</t>
  </si>
  <si>
    <t xml:space="preserve">subsidy </t>
    <phoneticPr fontId="2"/>
  </si>
  <si>
    <t>advice message</t>
    <phoneticPr fontId="2"/>
  </si>
  <si>
    <t>lifestylle</t>
  </si>
  <si>
    <t>season(winter,spring,summer)</t>
    <phoneticPr fontId="2"/>
  </si>
  <si>
    <t>program code</t>
    <phoneticPr fontId="2"/>
  </si>
  <si>
    <t>for program</t>
    <phoneticPr fontId="2"/>
  </si>
  <si>
    <t>input code</t>
  </si>
  <si>
    <t>target consumption</t>
    <phoneticPr fontId="2"/>
  </si>
  <si>
    <t>align-right=1</t>
  </si>
  <si>
    <t>treatment</t>
  </si>
  <si>
    <t>variable type</t>
  </si>
  <si>
    <t>minimum</t>
  </si>
  <si>
    <t>maximum</t>
  </si>
  <si>
    <t>defaultValue</t>
  </si>
  <si>
    <t>display in case of -1</t>
    <phoneticPr fontId="2"/>
  </si>
  <si>
    <t>selectID</t>
  </si>
  <si>
    <t>display value</t>
  </si>
  <si>
    <t>save data</t>
  </si>
  <si>
    <t xml:space="preserve">;	</t>
  </si>
  <si>
    <t>家庭の省エネ診断</t>
  </si>
  <si>
    <t>家庭の省エネ診断（お気楽版）</t>
  </si>
  <si>
    <t>事業所簡易省エネ診断</t>
  </si>
  <si>
    <t xml:space="preserve">	</t>
  </si>
  <si>
    <t>（動作モデルのため提案数値の保証はありません。ニーズに応じた開発ができます。）</t>
  </si>
  <si>
    <t>快適生活のための簡単エコチェック</t>
  </si>
  <si>
    <t>質問</t>
  </si>
  <si>
    <t>比較</t>
  </si>
  <si>
    <t>特徴</t>
  </si>
  <si>
    <t>対策</t>
  </si>
  <si>
    <t>家の光熱費を安くしてみませんか</t>
  </si>
  <si>
    <t>　日本では「省エネ」が誤解されています。決して「がまんする」ものではなく、より生活を豊かにするものです。光熱費も安くなり、生活が快適になり、それで未来の子どもたちのためにもなります。</t>
  </si>
  <si>
    <t>※完全無料です。名前やメールアドレスなど、あなたを特定する情報の入力は必要ありません。</t>
  </si>
  <si>
    <t>診断をはじめる</t>
  </si>
  <si>
    <t>　解説　</t>
  </si>
  <si>
    <t>　おおよそあてはまる選択肢を選んでください。わからない場合には、回答しなくても構いません。</t>
  </si>
  <si>
    <t>結果をみる</t>
  </si>
  <si>
    <t>平均世帯とくらべて</t>
  </si>
  <si>
    <t>大きな原因を明らかにします</t>
  </si>
  <si>
    <t>あなたの生活の特徴</t>
  </si>
  <si>
    <t>　CO2がどこから出ているのか分析した結果です。左があなた、右は条件があなたに似た家庭の標準値を示しています。</t>
  </si>
  <si>
    <t>おすすめの対策はこちら</t>
  </si>
  <si>
    <t>一番おすすめの対策</t>
  </si>
  <si>
    <t>　あなたの家庭に合わせた、おすすめの省エネ対策です。タイトルをクリックすると、詳しく解説されます。お得の★マークは、購入費用があっても元を取れる対策です。</t>
  </si>
  <si>
    <t>　これは概算です。詳しい診断で、よりあなたにあった提案をすることもできます。</t>
  </si>
  <si>
    <t>さらに詳しい診断はこちらからできます</t>
  </si>
  <si>
    <t>家電製品の買い換えを考えているかた</t>
  </si>
  <si>
    <t>　一覧モード</t>
  </si>
  <si>
    <t>最初のページに戻る</t>
  </si>
  <si>
    <t>戻る</t>
  </si>
  <si>
    <t>診断画面</t>
  </si>
  <si>
    <t>クリア</t>
  </si>
  <si>
    <t>新規保存</t>
  </si>
  <si>
    <t>保存</t>
  </si>
  <si>
    <t>解説</t>
  </si>
  <si>
    <t>開く</t>
  </si>
  <si>
    <t>閉じる</t>
  </si>
  <si>
    <t>全機能版</t>
  </si>
  <si>
    <t>全て表示</t>
  </si>
  <si>
    <t>一覧モード</t>
  </si>
  <si>
    <t>トップ</t>
  </si>
  <si>
    <t>現状記入</t>
  </si>
  <si>
    <t>対策検討</t>
  </si>
  <si>
    <t>評価分野設定</t>
  </si>
  <si>
    <t>デマンド</t>
  </si>
  <si>
    <t>CO2排出量</t>
  </si>
  <si>
    <t>一次エネルギー量</t>
  </si>
  <si>
    <t>光熱費</t>
  </si>
  <si>
    <t>ようこそ新省エネ診断ソフト(D6)へ。いまのエネルギーの使い方を入力することで、有効な省エネ対策を計算して提案できます。</t>
  </si>
  <si>
    <t>わかる範囲で、今のエネルギーの使い方を選んでください。おおよそでも構いませんし、わからない質問は飛ばしてください。</t>
  </si>
  <si>
    <t>入力に応じた分析結果が随時表示されます。</t>
  </si>
  <si>
    <t>CO2排出量を用途別に分析した推計結果です。左があなたの現状です。右が比較として、同様の家庭（事業者）を示しています。中央は、対策を選択したときの削減成果が示されます。</t>
  </si>
  <si>
    <t>月別の光熱費をグラフにしています。</t>
  </si>
  <si>
    <t>有効な省エネ対策が随時表示されます。タイトルをクリックすると、詳しく解説されます。お得の★は、購入費用があっても元を取れる対策です。右の列をクリックして選択すると、対策をした場合の成果が、中央のグラフに反映されます。</t>
  </si>
  <si>
    <t>ブラウザに入力情報を保存しておくことができます。</t>
  </si>
  <si>
    <t>この画面は20項目程度の限られた質問だけですが、詳しく診断することもできます。ではさっそく[Done]を押して診断をはじめてください。</t>
  </si>
  <si>
    <t>ja</t>
  </si>
  <si>
    <t>全体（簡易）</t>
  </si>
  <si>
    <t>入力データを全て削除します。よろしいですか。</t>
  </si>
  <si>
    <t>効果的な対策</t>
  </si>
  <si>
    <t>ブラウザに保存しました。</t>
  </si>
  <si>
    <t>保存値は以下のとおりです。</t>
  </si>
  <si>
    <t>追加</t>
  </si>
  <si>
    <t>あなた</t>
  </si>
  <si>
    <t>世帯</t>
  </si>
  <si>
    <t>御社</t>
  </si>
  <si>
    <t>事業所</t>
  </si>
  <si>
    <t>家庭全体</t>
  </si>
  <si>
    <t>事業所全体</t>
  </si>
  <si>
    <t>現状</t>
  </si>
  <si>
    <t>対策後</t>
  </si>
  <si>
    <t>平均</t>
  </si>
  <si>
    <t>CO2削減効果</t>
  </si>
  <si>
    <t>光熱費削減</t>
  </si>
  <si>
    <t>初期投資額</t>
  </si>
  <si>
    <t>年間負担額</t>
  </si>
  <si>
    <t>一次エネルギー消費量</t>
  </si>
  <si>
    <t>CO2を排出しない生活が達成できます。</t>
  </si>
  <si>
    <t xml:space="preserve"> ※詳細の記入がないため概算です。</t>
  </si>
  <si>
    <t>光熱費等の変化はありません。</t>
  </si>
  <si>
    <t>1ヶ月以内に元をとれます。</t>
  </si>
  <si>
    <t>なお、製品の寿命までに、光熱費削減額で元をとることはできません。</t>
  </si>
  <si>
    <t>平均よりもだいぶ少ないです。とてもすてきな暮らしです。</t>
  </si>
  <si>
    <t>平均よりも少なめです。すてきな暮らしです。</t>
  </si>
  <si>
    <t>平均と同じ程度です。</t>
  </si>
  <si>
    <t>平均よりもやや多めです。改善により光熱費が下がる余地は大きそうです。</t>
  </si>
  <si>
    <t>平均よりも多めです。改善により光熱費が下がる余地は大きそうです。</t>
  </si>
  <si>
    <t xml:space="preserve">//itemize-----------	</t>
  </si>
  <si>
    <t>内訳</t>
  </si>
  <si>
    <t>分野</t>
  </si>
  <si>
    <t>割合(%)</t>
  </si>
  <si>
    <t>地域熱</t>
  </si>
  <si>
    <t>ガソリン</t>
  </si>
  <si>
    <t>お得</t>
  </si>
  <si>
    <t>選択</t>
  </si>
  <si>
    <t xml:space="preserve">//monthly-----------	</t>
  </si>
  <si>
    <t>月ごとの光熱費推計</t>
  </si>
  <si>
    <t>月</t>
  </si>
  <si>
    <t>エネルギー</t>
  </si>
  <si>
    <t>language set</t>
    <phoneticPr fontId="2"/>
  </si>
  <si>
    <t>measure titile(if you want not to show start with # )</t>
    <phoneticPr fontId="2"/>
  </si>
  <si>
    <t>question titlee(if you want not to show start with # )</t>
    <phoneticPr fontId="2"/>
  </si>
  <si>
    <t>練炭</t>
    <rPh sb="0" eb="2">
      <t>レンタン</t>
    </rPh>
    <phoneticPr fontId="2"/>
  </si>
  <si>
    <t>Fill cells of this color</t>
    <phoneticPr fontId="2"/>
  </si>
  <si>
    <t>Fill cells of this color and set character color to red in usual case as refrence ( more than 5% of people )</t>
    <phoneticPr fontId="2"/>
  </si>
  <si>
    <t>ある</t>
    <phoneticPr fontId="2"/>
  </si>
  <si>
    <t>ない</t>
    <phoneticPr fontId="2"/>
  </si>
  <si>
    <t>使わない</t>
    <rPh sb="0" eb="1">
      <t>ツカ</t>
    </rPh>
    <phoneticPr fontId="2"/>
  </si>
  <si>
    <t xml:space="preserve"> 不要な荷物を積まない</t>
    <rPh sb="7" eb="8">
      <t>ツ</t>
    </rPh>
    <phoneticPr fontId="2"/>
  </si>
  <si>
    <t>暖機運転せずに走行する</t>
    <rPh sb="7" eb="9">
      <t>ソウコウ</t>
    </rPh>
    <phoneticPr fontId="2"/>
  </si>
  <si>
    <t>タイヤの空気圧のチェック</t>
    <phoneticPr fontId="2"/>
  </si>
  <si>
    <t>Nombre de membres de la famille</t>
  </si>
  <si>
    <t>Maison individuelle</t>
  </si>
  <si>
    <t>La taille de la maison</t>
  </si>
  <si>
    <t>Propriété de la maison</t>
  </si>
  <si>
    <t>Nombre de chambres</t>
  </si>
  <si>
    <t>Zone détaillée</t>
  </si>
  <si>
    <t>Performance d'isolation thermique des fenêtres</t>
  </si>
  <si>
    <t>Rénovation d'isolation de fenêtres</t>
  </si>
  <si>
    <t>Année d'installation de la production d'énergie photovoltaïque</t>
  </si>
  <si>
    <t>Utilisez-vous du kérosène?</t>
  </si>
  <si>
    <t>Facture d'électricité</t>
  </si>
  <si>
    <t>Volume d'achat de kérosène</t>
  </si>
  <si>
    <t>Briquettes achetées</t>
  </si>
  <si>
    <t>Approvisionnement en eau et assainissement</t>
  </si>
  <si>
    <t>Contrat électrique</t>
  </si>
  <si>
    <t>Type de gaz</t>
  </si>
  <si>
    <t>Type de chauffe-eau</t>
  </si>
  <si>
    <t>Chauffe-eau solaire</t>
  </si>
  <si>
    <t>Jours de baignade (sauf l'été)</t>
  </si>
  <si>
    <t>Jours de baignade (été)</t>
  </si>
  <si>
    <t>Temps de douche (sauf l'été)</t>
  </si>
  <si>
    <t>Temps de douche (été)</t>
  </si>
  <si>
    <t>Hauteur de l'eau chaude</t>
  </si>
  <si>
    <t>Temps d'isolation de la baignoire</t>
  </si>
  <si>
    <t>Période d'utilisation de l'eau chaude dans le lavabo</t>
  </si>
  <si>
    <t>Pomme de douche à économie d'eau</t>
  </si>
  <si>
    <t>Réglage de la température du siège de toilette</t>
  </si>
  <si>
    <t>Gamme de chauffage</t>
  </si>
  <si>
    <t>Temps de chauffage</t>
  </si>
  <si>
    <t>Période de chauffage</t>
  </si>
  <si>
    <t>Nom de la chambre</t>
  </si>
  <si>
    <t>Taille de la pièce</t>
  </si>
  <si>
    <t>Taille de la fenêtre</t>
  </si>
  <si>
    <t>Pouvez-vous fermer la pièce avec une porte</t>
  </si>
  <si>
    <t>Escalier</t>
  </si>
  <si>
    <t>Temps d'utilisation des poêles électriques</t>
  </si>
  <si>
    <t>Présence de condensation de rosée dans la fenêtre</t>
  </si>
  <si>
    <t>Appareils de vêtements épais</t>
  </si>
  <si>
    <t>Temps de refroidissement</t>
  </si>
  <si>
    <t>Fuseau horaire de refroidissement</t>
  </si>
  <si>
    <t>La chaleur de la pièce</t>
  </si>
  <si>
    <t>Utilisation d'un ventilateur électrique</t>
  </si>
  <si>
    <t>Chauffage central</t>
  </si>
  <si>
    <t>Source de chaleur centrale</t>
  </si>
  <si>
    <t>Période de chauffage central</t>
  </si>
  <si>
    <t>Ventilation par échange de chaleur</t>
  </si>
  <si>
    <t>Zone de chauffage routier</t>
  </si>
  <si>
    <t>Fréquence d'utilisation du chauffage routier</t>
  </si>
  <si>
    <t>Zone couverte par le chauffage du toit</t>
  </si>
  <si>
    <t>Fréquence d'utilisation du sèche-linge</t>
  </si>
  <si>
    <t>Type de séchoir</t>
  </si>
  <si>
    <t>Fréquence de la lessive</t>
  </si>
  <si>
    <t>Utilisation de l'aspirateur</t>
  </si>
  <si>
    <t>Types d'éclairage</t>
  </si>
  <si>
    <t>Nombre de balles</t>
  </si>
  <si>
    <t>Temps d'utilisation de l'éclairage</t>
  </si>
  <si>
    <t>Nombre d'années d'utilisation de la télévision</t>
  </si>
  <si>
    <t>Nombre de réfrigérateurs</t>
  </si>
  <si>
    <t>Utilisez des années de réfrigérateur</t>
  </si>
  <si>
    <t>Type de réfrigérateur</t>
  </si>
  <si>
    <t>Capacité nominale</t>
  </si>
  <si>
    <t>Installation avec dégagement ouvert du mur</t>
  </si>
  <si>
    <t>Fréquence de cuisson</t>
  </si>
  <si>
    <t>La chaleur du pot</t>
  </si>
  <si>
    <t>Économie d'énergie du pot électrique</t>
  </si>
  <si>
    <t>Type de voiture</t>
  </si>
  <si>
    <t>Efficacité énergétique de la voiture</t>
  </si>
  <si>
    <t>Principaux utilisateurs de voitures</t>
  </si>
  <si>
    <t>Utilisation de l'écotire</t>
  </si>
  <si>
    <t>Destination</t>
  </si>
  <si>
    <t>Fréquence</t>
  </si>
  <si>
    <t>Distance à sens unique</t>
  </si>
  <si>
    <t> Ne chargez pas les paquets inutiles</t>
  </si>
  <si>
    <t>Contrôle de la température du climatiseur de voiture</t>
  </si>
  <si>
    <t>Vérification de la pression des pneus</t>
  </si>
  <si>
    <t>Cercle</t>
  </si>
  <si>
    <t>Jour / Semaine</t>
  </si>
  <si>
    <t>Minutes / jour</t>
  </si>
  <si>
    <t>Le temps</t>
  </si>
  <si>
    <t>Secondes</t>
  </si>
  <si>
    <t>Mois</t>
  </si>
  <si>
    <t>w / m 2 K</t>
  </si>
  <si>
    <t>Ball · livre</t>
  </si>
  <si>
    <t>Heures / jour</t>
  </si>
  <si>
    <t>Pouces</t>
  </si>
  <si>
    <t>km</t>
  </si>
  <si>
    <t>personnes</t>
    <phoneticPr fontId="2"/>
  </si>
  <si>
    <t>pièce</t>
    <phoneticPr fontId="2"/>
  </si>
  <si>
    <t>euro</t>
    <phoneticPr fontId="2"/>
  </si>
  <si>
    <t>heures</t>
    <phoneticPr fontId="2"/>
  </si>
  <si>
    <t>%</t>
    <phoneticPr fontId="2"/>
  </si>
  <si>
    <t>heures</t>
    <phoneticPr fontId="2"/>
  </si>
  <si>
    <t>unités</t>
    <phoneticPr fontId="2"/>
  </si>
  <si>
    <t>%</t>
    <phoneticPr fontId="2"/>
  </si>
  <si>
    <t>ans</t>
    <phoneticPr fontId="2"/>
  </si>
  <si>
    <t>ans</t>
    <phoneticPr fontId="2"/>
  </si>
  <si>
    <t>ans</t>
    <phoneticPr fontId="2"/>
  </si>
  <si>
    <t>Quelles mesures devraient être affichées avec priorité</t>
  </si>
  <si>
    <t>Le soleil du toit est-il bon?</t>
  </si>
  <si>
    <t>Région où le climat dans différentes préfectures est différent</t>
  </si>
  <si>
    <t>Quelle est l'épaisseur de l'isolation</t>
  </si>
  <si>
    <t>Veuillez choisir la quantité approximative de kérosène utilisée par mois.</t>
  </si>
  <si>
    <t>Quel type d'équipement est un chauffe-eau qui fait bouillir de l'eau chaude dans un bain?</t>
  </si>
  <si>
    <t>Utilisez-vous un chauffe-eau solaire</t>
  </si>
  <si>
    <t>Utilisez-vous de l'eau chaude dans une baignoire lorsque vous êtes dans une baignoire?</t>
  </si>
  <si>
    <t>Utilisez-vous une pomme de douche à économie d'eau?</t>
  </si>
  <si>
    <t>Réchauffez-vous le siège des toilettes?</t>
  </si>
  <si>
    <t>Comment le réglage de la température du siège des toilettes est-il fait?</t>
  </si>
  <si>
    <t>Fermez-vous le couvercle du siège de toilette après l'utilisation</t>
  </si>
  <si>
    <t>Quand est le froid le matin?</t>
  </si>
  <si>
    <t>Quand utilisez-vous principalement des climatiseurs</t>
  </si>
  <si>
    <t>Essayez-vous de ne pas utiliser les climatiseurs autant que possible en utilisant des ventilateurs électriques?</t>
  </si>
  <si>
    <t>Est-ce le chauffage central?</t>
  </si>
  <si>
    <t>La source de chaleur du chauffage central est</t>
  </si>
  <si>
    <t>Pendant la période d'utilisation du chauffage central</t>
  </si>
  <si>
    <t>Utilisez-vous le chauffage routier?</t>
  </si>
  <si>
    <t>Source de chaleur du chauffage routier</t>
  </si>
  <si>
    <t>Utilisez-vous le chauffage du toit?</t>
  </si>
  <si>
    <t>À quelle fréquence utilisez-vous le chauffage du toit?</t>
  </si>
  <si>
    <t>Que diriez-vous d'utiliser la machine à laver</t>
  </si>
  <si>
    <t>Comment définissez-vous la force de l'aspirateur?</t>
  </si>
  <si>
    <t>S'il y en a plus d'un, combien de balles avez-vous?</t>
  </si>
  <si>
    <t>Essayez-vous de ne pas le surcharger?</t>
  </si>
  <si>
    <t>La source de chaleur du poêle est</t>
  </si>
  <si>
    <t>Gardez-vous le pot chaud?</t>
  </si>
  <si>
    <t>Une destination fréquente</t>
  </si>
  <si>
    <t>Réglez-vous fréquemment la température et le volume d'air du climatiseur de voiture</t>
  </si>
  <si>
    <t>Priorité pour la réduction du CO2</t>
  </si>
  <si>
    <t xml:space="preserve"> Priorité pour la réduction du coût des services</t>
  </si>
  <si>
    <t xml:space="preserve"> Priorité pour l'effort</t>
  </si>
  <si>
    <t xml:space="preserve"> Priorité pour la facilité du travail </t>
  </si>
  <si>
    <t>1 personne</t>
  </si>
  <si>
    <t xml:space="preserve"> 2 personnes</t>
  </si>
  <si>
    <t xml:space="preserve"> 3 personnes</t>
  </si>
  <si>
    <t xml:space="preserve"> 4 personnes</t>
  </si>
  <si>
    <t xml:space="preserve"> 5 personnes</t>
  </si>
  <si>
    <t xml:space="preserve"> 6 personnes</t>
  </si>
  <si>
    <t xml:space="preserve"> 7 personnes</t>
  </si>
  <si>
    <t xml:space="preserve"> 8 personnes</t>
  </si>
  <si>
    <t xml:space="preserve"> 9 personnes ou plus</t>
  </si>
  <si>
    <t>Veuillez sélectionner</t>
  </si>
  <si>
    <t xml:space="preserve"> maison individuelle</t>
  </si>
  <si>
    <t xml:space="preserve"> set </t>
  </si>
  <si>
    <t xml:space="preserve"> 30 m 2</t>
  </si>
  <si>
    <t xml:space="preserve"> 50 m 2</t>
  </si>
  <si>
    <t xml:space="preserve"> 70 m 2</t>
  </si>
  <si>
    <t xml:space="preserve"> 100 m 2</t>
  </si>
  <si>
    <t xml:space="preserve"> 120 m 2</t>
  </si>
  <si>
    <t xml:space="preserve"> 150 m 2</t>
  </si>
  <si>
    <t xml:space="preserve"> 200 m 2 ou plus </t>
  </si>
  <si>
    <t>Sélectionnez la maison du propriétaire</t>
  </si>
  <si>
    <t xml:space="preserve"> bail </t>
  </si>
  <si>
    <t xml:space="preserve"> 2 étages</t>
  </si>
  <si>
    <t xml:space="preserve"> 3e étage ou plus </t>
  </si>
  <si>
    <t xml:space="preserve"> pas le dernier étage (il y a une pièce sur le dessus) </t>
  </si>
  <si>
    <t>Très bien</t>
  </si>
  <si>
    <t xml:space="preserve"> Bon</t>
  </si>
  <si>
    <t xml:space="preserve"> parfois ombre</t>
  </si>
  <si>
    <t xml:space="preserve"> pas bon </t>
  </si>
  <si>
    <t xml:space="preserve"> 2 pièces</t>
  </si>
  <si>
    <t xml:space="preserve"> 3 pièces</t>
  </si>
  <si>
    <t xml:space="preserve"> 4 pièces</t>
  </si>
  <si>
    <t xml:space="preserve"> 5 pièces</t>
  </si>
  <si>
    <t xml:space="preserve"> 6 pièces</t>
  </si>
  <si>
    <t xml:space="preserve"> 7 pièces</t>
  </si>
  <si>
    <t xml:space="preserve"> plus de 8 pièces </t>
  </si>
  <si>
    <t xml:space="preserve"> moins de 5 ans</t>
  </si>
  <si>
    <t xml:space="preserve"> moins de 5-10 ans</t>
  </si>
  <si>
    <t xml:space="preserve"> moins de 10-20 ans</t>
  </si>
  <si>
    <t xml:space="preserve"> plus de 20 ans</t>
  </si>
  <si>
    <t xml:space="preserve"> ne le savez pas </t>
  </si>
  <si>
    <t>Veuillez choisir</t>
  </si>
  <si>
    <t xml:space="preserve"> pratique</t>
  </si>
  <si>
    <t xml:space="preserve"> plutôt pratique</t>
  </si>
  <si>
    <t xml:space="preserve"> plutôt gênant</t>
  </si>
  <si>
    <t xml:space="preserve"> incommode </t>
  </si>
  <si>
    <t xml:space="preserve"> résine cadre triple verre</t>
  </si>
  <si>
    <t xml:space="preserve"> résine cadre faible-E verre</t>
  </si>
  <si>
    <t xml:space="preserve"> aluminium cadre double verre</t>
  </si>
  <si>
    <t xml:space="preserve"> aluminium cadre unique plaque verre</t>
  </si>
  <si>
    <t xml:space="preserve"> ne sais pas </t>
  </si>
  <si>
    <t>S'il vous plaît choisir</t>
  </si>
  <si>
    <t xml:space="preserve"> la laine de verre 200mm équivalent</t>
  </si>
  <si>
    <t xml:space="preserve"> laine de verre 150mm équivalent</t>
  </si>
  <si>
    <t xml:space="preserve"> laine de verre 100mm équivalent</t>
  </si>
  <si>
    <t xml:space="preserve"> laine de verre de 50 mm équivalent</t>
  </si>
  <si>
    <t xml:space="preserve"> laine de verre 30mm équivalent</t>
  </si>
  <si>
    <t xml:space="preserve"> pas</t>
  </si>
  <si>
    <t xml:space="preserve"> je ne sais pas </t>
  </si>
  <si>
    <t xml:space="preserve"> dans l'ensemble</t>
  </si>
  <si>
    <t xml:space="preserve"> faire partie</t>
  </si>
  <si>
    <t xml:space="preserve"> ne pas le faire </t>
  </si>
  <si>
    <t>Sélectionnez</t>
  </si>
  <si>
    <t xml:space="preserve"> ne faites pas</t>
  </si>
  <si>
    <t xml:space="preserve"> faites-le </t>
  </si>
  <si>
    <t>S'il vous plaît</t>
  </si>
  <si>
    <t xml:space="preserve"> sélectionnez-le</t>
  </si>
  <si>
    <t xml:space="preserve"> ne le faites pas</t>
  </si>
  <si>
    <t xml:space="preserve"> faites-le (~ 3 kW)</t>
  </si>
  <si>
    <t xml:space="preserve"> faites (4 kW)</t>
  </si>
  <si>
    <t xml:space="preserve"> faites (5 kW)</t>
  </si>
  <si>
    <t xml:space="preserve"> faites (6 ~ 10 kW)</t>
  </si>
  <si>
    <t xml:space="preserve"> faites (plus de 10 kW) </t>
  </si>
  <si>
    <t xml:space="preserve"> </t>
  </si>
  <si>
    <t xml:space="preserve"> avant 2010</t>
  </si>
  <si>
    <t xml:space="preserve"> 2011 - 2012</t>
  </si>
  <si>
    <t xml:space="preserve"> après 2017</t>
  </si>
  <si>
    <t xml:space="preserve"> pas installé </t>
  </si>
  <si>
    <t xml:space="preserve"> oui</t>
  </si>
  <si>
    <t xml:space="preserve"> non </t>
  </si>
  <si>
    <t xml:space="preserve"> plus que cela</t>
  </si>
  <si>
    <t xml:space="preserve"> plus</t>
  </si>
  <si>
    <t xml:space="preserve"> tout électrique (non utilisé)</t>
  </si>
  <si>
    <t>1 boîte (2 L)</t>
  </si>
  <si>
    <t xml:space="preserve"> 2 canettes par mois (36 L)</t>
  </si>
  <si>
    <t xml:space="preserve"> 3 canettes par mois (54 L)</t>
  </si>
  <si>
    <t xml:space="preserve"> 1 boîte (72 L) par semaine</t>
  </si>
  <si>
    <t xml:space="preserve"> 1 peut dans 5 jours 2 semaines (144 L)</t>
  </si>
  <si>
    <t xml:space="preserve"> 3 boîtes par semaine (216 L)</t>
  </si>
  <si>
    <t xml:space="preserve"> plus que cela </t>
  </si>
  <si>
    <t xml:space="preserve"> plus que cela.</t>
  </si>
  <si>
    <t xml:space="preserve"> Ne pas utiliser</t>
  </si>
  <si>
    <t xml:space="preserve"> utiliser </t>
  </si>
  <si>
    <t xml:space="preserve"> 200L</t>
  </si>
  <si>
    <t xml:space="preserve"> 300L</t>
  </si>
  <si>
    <t xml:space="preserve"> 400L </t>
  </si>
  <si>
    <t>Choisissez trois fois ou moins par année</t>
  </si>
  <si>
    <t xml:space="preserve"> 4-6 fois par année</t>
  </si>
  <si>
    <t xml:space="preserve"> 7-10 fois par an</t>
  </si>
  <si>
    <t xml:space="preserve"> 11-15 fois par année</t>
  </si>
  <si>
    <t xml:space="preserve"> 16-20 fois par an</t>
  </si>
  <si>
    <t xml:space="preserve"> 21 fois ou plus par année </t>
  </si>
  <si>
    <t xml:space="preserve"> les contrats dans le fuseau horaire </t>
  </si>
  <si>
    <t xml:space="preserve"> gaz LP</t>
  </si>
  <si>
    <t xml:space="preserve"> ne pas utiliser de gaz </t>
  </si>
  <si>
    <t>18 ℃</t>
  </si>
  <si>
    <t xml:space="preserve"> 19 ℃</t>
  </si>
  <si>
    <t xml:space="preserve"> 20 ℃</t>
  </si>
  <si>
    <t xml:space="preserve"> 21 ℃</t>
  </si>
  <si>
    <t xml:space="preserve"> 22 ℃</t>
  </si>
  <si>
    <t xml:space="preserve"> 23 ℃</t>
  </si>
  <si>
    <t xml:space="preserve"> 24 ℃</t>
  </si>
  <si>
    <t xml:space="preserve"> 25 ℃</t>
  </si>
  <si>
    <t xml:space="preserve"> 26 ℃ ou plus </t>
  </si>
  <si>
    <t>Choisir</t>
  </si>
  <si>
    <t xml:space="preserve"> ne pas chauffer</t>
  </si>
  <si>
    <t xml:space="preserve"> 1 mois</t>
  </si>
  <si>
    <t xml:space="preserve"> 2 mois</t>
  </si>
  <si>
    <t xml:space="preserve"> 3 mois</t>
  </si>
  <si>
    <t xml:space="preserve"> 4 mois</t>
  </si>
  <si>
    <t xml:space="preserve"> 5 mois</t>
  </si>
  <si>
    <t xml:space="preserve"> 6 mois</t>
  </si>
  <si>
    <t xml:space="preserve"> 8 mois</t>
  </si>
  <si>
    <t xml:space="preserve"> 10 mois</t>
  </si>
  <si>
    <t xml:space="preserve"> ne pas humidifier</t>
  </si>
  <si>
    <t xml:space="preserve"> 6 mois </t>
  </si>
  <si>
    <t xml:space="preserve"> je le fais</t>
  </si>
  <si>
    <t xml:space="preserve"> je ne l'ai pas fait </t>
  </si>
  <si>
    <t xml:space="preserve"> Non</t>
  </si>
  <si>
    <t xml:space="preserve"> ne peut pas être fait </t>
  </si>
  <si>
    <t xml:space="preserve"> il n'y a pas de </t>
  </si>
  <si>
    <t xml:space="preserve"> ne peut pas</t>
  </si>
  <si>
    <t xml:space="preserve"> réduction de 20%</t>
  </si>
  <si>
    <t xml:space="preserve"> réduction de 3 à 40%</t>
  </si>
  <si>
    <t xml:space="preserve"> réduction à moitié</t>
  </si>
  <si>
    <t xml:space="preserve"> réduction de 6 à 70% </t>
  </si>
  <si>
    <t xml:space="preserve"> pas utilisé</t>
  </si>
  <si>
    <t xml:space="preserve"> 1 heure</t>
  </si>
  <si>
    <t xml:space="preserve"> 2 heures</t>
  </si>
  <si>
    <t xml:space="preserve"> 3 heures</t>
  </si>
  <si>
    <t xml:space="preserve"> 4 heures</t>
  </si>
  <si>
    <t xml:space="preserve"> 6 heures</t>
  </si>
  <si>
    <t xml:space="preserve"> 8 heures</t>
  </si>
  <si>
    <t xml:space="preserve"> 12 heures</t>
  </si>
  <si>
    <t xml:space="preserve"> 16 heures</t>
  </si>
  <si>
    <t xml:space="preserve"> 24 heures</t>
  </si>
  <si>
    <t>S'il vous plaît sélectionnez</t>
  </si>
  <si>
    <t xml:space="preserve"> le chauffage ne se sent pas froid</t>
  </si>
  <si>
    <t xml:space="preserve"> un peu froid</t>
  </si>
  <si>
    <t xml:space="preserve"> chauffe à peine</t>
  </si>
  <si>
    <t xml:space="preserve"> le froid même s'il est chauffé</t>
  </si>
  <si>
    <t xml:space="preserve"> pas de chauffage </t>
  </si>
  <si>
    <t xml:space="preserve"> légère condensation</t>
  </si>
  <si>
    <t xml:space="preserve"> presque aucune condensation</t>
  </si>
  <si>
    <t xml:space="preserve"> pas de condensation</t>
  </si>
  <si>
    <t xml:space="preserve"> ne pas savoir </t>
  </si>
  <si>
    <t xml:space="preserve"> de se lever le matin dans le froid est difficile</t>
  </si>
  <si>
    <t xml:space="preserve"> les mains et les pieds sont froids</t>
  </si>
  <si>
    <t xml:space="preserve"> se givre sur la fenêtre</t>
  </si>
  <si>
    <t xml:space="preserve"> souffle dans la salle est nuageux </t>
  </si>
  <si>
    <t xml:space="preserve"> blanc</t>
  </si>
  <si>
    <t xml:space="preserve"> fin octobre</t>
  </si>
  <si>
    <t xml:space="preserve"> début novembre</t>
  </si>
  <si>
    <t xml:space="preserve"> fin novembre</t>
  </si>
  <si>
    <t xml:space="preserve"> début décembre</t>
  </si>
  <si>
    <t xml:space="preserve"> fin décembre</t>
  </si>
  <si>
    <t xml:space="preserve"> début janvier</t>
  </si>
  <si>
    <t xml:space="preserve"> fin janvier</t>
  </si>
  <si>
    <t xml:space="preserve"> fin février</t>
  </si>
  <si>
    <t xml:space="preserve"> début mars</t>
  </si>
  <si>
    <t xml:space="preserve"> fin mars</t>
  </si>
  <si>
    <t xml:space="preserve"> début avril</t>
  </si>
  <si>
    <t xml:space="preserve"> fin avril</t>
  </si>
  <si>
    <t xml:space="preserve"> début mai</t>
  </si>
  <si>
    <t xml:space="preserve"> fin mai </t>
  </si>
  <si>
    <t xml:space="preserve"> toujours faire</t>
  </si>
  <si>
    <t xml:space="preserve"> surtout faire</t>
  </si>
  <si>
    <t xml:space="preserve"> parfois faire</t>
  </si>
  <si>
    <t xml:space="preserve"> ne pas utiliser</t>
  </si>
  <si>
    <t xml:space="preserve"> matin</t>
  </si>
  <si>
    <t xml:space="preserve"> après-midi</t>
  </si>
  <si>
    <t xml:space="preserve"> soir</t>
  </si>
  <si>
    <t xml:space="preserve"> nuit </t>
  </si>
  <si>
    <t>24 ° C ou moins</t>
  </si>
  <si>
    <t xml:space="preserve"> 25 ° C</t>
  </si>
  <si>
    <t xml:space="preserve"> 26 ° C</t>
  </si>
  <si>
    <t xml:space="preserve"> 27 ° C</t>
  </si>
  <si>
    <t xml:space="preserve"> 28 ° C</t>
  </si>
  <si>
    <t xml:space="preserve"> 29 ° C</t>
  </si>
  <si>
    <t xml:space="preserve"> 30 ° C</t>
  </si>
  <si>
    <t xml:space="preserve"> pas utilisé </t>
  </si>
  <si>
    <t xml:space="preserve"> pas de climatisation</t>
  </si>
  <si>
    <t xml:space="preserve"> entrer souvent</t>
  </si>
  <si>
    <t xml:space="preserve"> aller un peu</t>
  </si>
  <si>
    <t xml:space="preserve"> ne pas entrer</t>
  </si>
  <si>
    <t xml:space="preserve"> et le refroidissement ne se sentent pas la chaleur</t>
  </si>
  <si>
    <t xml:space="preserve"> un peu chaud</t>
  </si>
  <si>
    <t xml:space="preserve"> si assez cool note</t>
  </si>
  <si>
    <t xml:space="preserve"> chaud même si le refroidissement</t>
  </si>
  <si>
    <t xml:space="preserve"> le refroidissement ne sont pas </t>
  </si>
  <si>
    <t xml:space="preserve"> sélectionnez</t>
  </si>
  <si>
    <t xml:space="preserve"> kérosène</t>
  </si>
  <si>
    <t xml:space="preserve"> électricité</t>
  </si>
  <si>
    <t xml:space="preserve"> électricité (pompe à chaleur)</t>
  </si>
  <si>
    <t xml:space="preserve"> gaz</t>
  </si>
  <si>
    <t xml:space="preserve"> hybride (pompe à chaleur + gaz)</t>
  </si>
  <si>
    <t xml:space="preserve"> alimentation thermique régionale </t>
  </si>
  <si>
    <t xml:space="preserve"> partagé avec le bain </t>
  </si>
  <si>
    <t xml:space="preserve"> 8 mois </t>
  </si>
  <si>
    <t xml:space="preserve"> 2 mètres carrés (7 m @ 2)</t>
  </si>
  <si>
    <t xml:space="preserve"> 3 tsubo (10 m @ 2)</t>
  </si>
  <si>
    <t xml:space="preserve"> 5 tsubo (15 m @ 2)</t>
  </si>
  <si>
    <t xml:space="preserve"> 10 tsubo (30 m @ 2)</t>
  </si>
  <si>
    <t xml:space="preserve"> 15 tsubo (50 m @ 2)</t>
  </si>
  <si>
    <t xml:space="preserve"> 20 tsubo (65m2)</t>
  </si>
  <si>
    <t xml:space="preserve"> 30 tsubo (100 m @ 2 ) </t>
  </si>
  <si>
    <t>2 à 3 jours par mois</t>
  </si>
  <si>
    <t xml:space="preserve"> 2 à 3 jours par mois</t>
  </si>
  <si>
    <t xml:space="preserve"> 2 à 3 jours par semaine</t>
  </si>
  <si>
    <t xml:space="preserve"> toujours par un capteur</t>
  </si>
  <si>
    <t xml:space="preserve"> toujours sans capteur </t>
  </si>
  <si>
    <t xml:space="preserve"> toute la surface du toit </t>
  </si>
  <si>
    <t xml:space="preserve"> non</t>
  </si>
  <si>
    <t xml:space="preserve"> le kérosène</t>
  </si>
  <si>
    <t xml:space="preserve"> l'électricité</t>
  </si>
  <si>
    <t xml:space="preserve"> l'électricité (pompe à chaleur)</t>
  </si>
  <si>
    <t xml:space="preserve"> le gaz</t>
  </si>
  <si>
    <t xml:space="preserve"> la cogénération (gaz)</t>
  </si>
  <si>
    <t xml:space="preserve"> la cogénération (kérosène)</t>
  </si>
  <si>
    <t xml:space="preserve"> chauffage urbain </t>
  </si>
  <si>
    <t xml:space="preserve"> non utilisé</t>
  </si>
  <si>
    <t xml:space="preserve"> 1 à 3 fois par mois</t>
  </si>
  <si>
    <t xml:space="preserve"> 1 à 2 fois par semaine</t>
  </si>
  <si>
    <t xml:space="preserve"> une fois tous les 2 jours</t>
  </si>
  <si>
    <t xml:space="preserve"> tous les jours </t>
  </si>
  <si>
    <t xml:space="preserve"> ne sais pas</t>
  </si>
  <si>
    <t xml:space="preserve"> ne l'avez pas </t>
  </si>
  <si>
    <t xml:space="preserve"> tourner également la machine à laver plusieurs fois par jour</t>
  </si>
  <si>
    <t xml:space="preserve"> deux fois par jour le tour de la machine à laver</t>
  </si>
  <si>
    <t xml:space="preserve"> tourner la machine à laver une fois par jour</t>
  </si>
  <si>
    <t xml:space="preserve"> le linge sale est tourner la machine à laver une fois accumulée</t>
  </si>
  <si>
    <t xml:space="preserve"> en fonction de l'emplacement utilisé correctement</t>
  </si>
  <si>
    <t xml:space="preserve"> basique</t>
  </si>
  <si>
    <t xml:space="preserve"> faiblement utilisé</t>
  </si>
  <si>
    <t xml:space="preserve"> pas de réglage</t>
  </si>
  <si>
    <t xml:space="preserve"> principalement pas utilisé</t>
  </si>
  <si>
    <t xml:space="preserve"> 5 minutes</t>
  </si>
  <si>
    <t xml:space="preserve"> 10 minutes</t>
  </si>
  <si>
    <t xml:space="preserve"> 15 minutes</t>
  </si>
  <si>
    <t xml:space="preserve"> 30 minutes</t>
  </si>
  <si>
    <t xml:space="preserve"> utiliser un aspirateur robotique</t>
  </si>
  <si>
    <t xml:space="preserve"> ne le savez pas</t>
  </si>
  <si>
    <t xml:space="preserve"> lampe fluorescente</t>
  </si>
  <si>
    <t xml:space="preserve"> LED </t>
  </si>
  <si>
    <t xml:space="preserve"> tout ce qu'il met en place</t>
  </si>
  <si>
    <t xml:space="preserve"> il existe également des endroits pour garder</t>
  </si>
  <si>
    <t xml:space="preserve"> en grande partie effacé</t>
  </si>
  <si>
    <t xml:space="preserve"> effacez-le </t>
  </si>
  <si>
    <t xml:space="preserve"> porte-lumière</t>
  </si>
  <si>
    <t xml:space="preserve"> couloir</t>
  </si>
  <si>
    <t xml:space="preserve"> toilette</t>
  </si>
  <si>
    <t xml:space="preserve"> dressing</t>
  </si>
  <si>
    <t xml:space="preserve"> salle de bain</t>
  </si>
  <si>
    <t xml:space="preserve"> salle de séjour </t>
  </si>
  <si>
    <t xml:space="preserve"> lampe fluorescente à ampoule</t>
  </si>
  <si>
    <t xml:space="preserve"> lampe fluorescente capillaire</t>
  </si>
  <si>
    <t xml:space="preserve"> LED</t>
  </si>
  <si>
    <t xml:space="preserve"> type de capteur</t>
  </si>
  <si>
    <t xml:space="preserve"> lumière </t>
  </si>
  <si>
    <t xml:space="preserve"> 5W</t>
  </si>
  <si>
    <t xml:space="preserve"> 10W</t>
  </si>
  <si>
    <t xml:space="preserve"> 15W</t>
  </si>
  <si>
    <t xml:space="preserve"> 20W</t>
  </si>
  <si>
    <t xml:space="preserve"> 30W</t>
  </si>
  <si>
    <t xml:space="preserve"> 40W</t>
  </si>
  <si>
    <t xml:space="preserve"> 60W</t>
  </si>
  <si>
    <t xml:space="preserve"> 80W</t>
  </si>
  <si>
    <t xml:space="preserve"> 100W </t>
  </si>
  <si>
    <t>2 heures</t>
  </si>
  <si>
    <t xml:space="preserve"> 32 heures</t>
  </si>
  <si>
    <t xml:space="preserve"> 40 heures</t>
  </si>
  <si>
    <t>Moins de 20 pouces</t>
  </si>
  <si>
    <t xml:space="preserve"> 20 à 30 pouces</t>
  </si>
  <si>
    <t xml:space="preserve"> 30 à 40 pouces</t>
  </si>
  <si>
    <t xml:space="preserve"> 40 à 50 pouces</t>
  </si>
  <si>
    <t xml:space="preserve"> 50 à 65 pouces</t>
  </si>
  <si>
    <t xml:space="preserve"> 65 pouces ou plus </t>
  </si>
  <si>
    <t>Moins de 1 an</t>
  </si>
  <si>
    <t xml:space="preserve"> moins de 3 ans</t>
  </si>
  <si>
    <t xml:space="preserve"> moins de 7 ans</t>
  </si>
  <si>
    <t xml:space="preserve"> moins de 10 ans</t>
  </si>
  <si>
    <t xml:space="preserve"> moins de 15 ans</t>
  </si>
  <si>
    <t xml:space="preserve"> moins de 20 ans</t>
  </si>
  <si>
    <t xml:space="preserve"> 20 ans ou plus</t>
  </si>
  <si>
    <t xml:space="preserve"> 24 heures </t>
  </si>
  <si>
    <t xml:space="preserve"> ne pas avoir un</t>
  </si>
  <si>
    <t xml:space="preserve"> 2 unités</t>
  </si>
  <si>
    <t xml:space="preserve"> 3 unités</t>
  </si>
  <si>
    <t xml:space="preserve"> 4 unités</t>
  </si>
  <si>
    <t xml:space="preserve"> 5 unités </t>
  </si>
  <si>
    <t xml:space="preserve"> réfrigérateur congélateur</t>
  </si>
  <si>
    <t xml:space="preserve"> congélateur (stocker) </t>
  </si>
  <si>
    <t>Moins de 100 L</t>
  </si>
  <si>
    <t xml:space="preserve"> 101-200 litres</t>
  </si>
  <si>
    <t xml:space="preserve"> 201-300 litres</t>
  </si>
  <si>
    <t xml:space="preserve"> 301-400 litres</t>
  </si>
  <si>
    <t xml:space="preserve"> 401-500 litres</t>
  </si>
  <si>
    <t xml:space="preserve"> 501 litres ou plus </t>
  </si>
  <si>
    <t xml:space="preserve"> moyen</t>
  </si>
  <si>
    <t xml:space="preserve"> faible</t>
  </si>
  <si>
    <t xml:space="preserve"> je ne le fais pas beaucoup</t>
  </si>
  <si>
    <t xml:space="preserve"> je ne peux pas le faire</t>
  </si>
  <si>
    <t xml:space="preserve"> j'ai terminé</t>
  </si>
  <si>
    <t xml:space="preserve"> Électrique (IH</t>
  </si>
  <si>
    <t xml:space="preserve"> etc.)</t>
  </si>
  <si>
    <t xml:space="preserve"> 2-3 repas par semaine</t>
  </si>
  <si>
    <t xml:space="preserve"> 1 repas par jour</t>
  </si>
  <si>
    <t xml:space="preserve"> 2 repas par jour</t>
  </si>
  <si>
    <t xml:space="preserve"> 3 repas par jour </t>
  </si>
  <si>
    <t>Ne choisissez pas</t>
  </si>
  <si>
    <t xml:space="preserve"> nous sommes environ 6 heures</t>
  </si>
  <si>
    <t xml:space="preserve"> nous sommes environ 12 heures</t>
  </si>
  <si>
    <t xml:space="preserve"> nous faisons presque 24 heures </t>
  </si>
  <si>
    <t xml:space="preserve"> 5 unités ou plus </t>
  </si>
  <si>
    <t xml:space="preserve"> mini voiture</t>
  </si>
  <si>
    <t xml:space="preserve"> voiture compacte</t>
  </si>
  <si>
    <t xml:space="preserve"> fourgonnette</t>
  </si>
  <si>
    <t xml:space="preserve"> 3 numéros</t>
  </si>
  <si>
    <t xml:space="preserve"> voiture électrique</t>
  </si>
  <si>
    <t xml:space="preserve"> grande moto </t>
  </si>
  <si>
    <t xml:space="preserve"> chaque jour</t>
  </si>
  <si>
    <t xml:space="preserve"> 5 fois par semaine</t>
  </si>
  <si>
    <t xml:space="preserve"> deux à trois fois par semaine</t>
  </si>
  <si>
    <t xml:space="preserve"> une fois par semaine</t>
  </si>
  <si>
    <t xml:space="preserve"> deux fois par mois</t>
  </si>
  <si>
    <t xml:space="preserve"> une fois par mois</t>
  </si>
  <si>
    <t xml:space="preserve"> une fois tous les deux mois</t>
  </si>
  <si>
    <t xml:space="preserve"> année 2-3 fois</t>
  </si>
  <si>
    <t xml:space="preserve"> une fois par an </t>
  </si>
  <si>
    <t xml:space="preserve"> 1 km</t>
  </si>
  <si>
    <t xml:space="preserve"> 2 km</t>
  </si>
  <si>
    <t xml:space="preserve"> 3 km</t>
  </si>
  <si>
    <t xml:space="preserve"> 5 km</t>
  </si>
  <si>
    <t xml:space="preserve"> 10 km</t>
  </si>
  <si>
    <t xml:space="preserve"> 20 km</t>
  </si>
  <si>
    <t xml:space="preserve"> 30 km</t>
  </si>
  <si>
    <t xml:space="preserve"> 50 km</t>
  </si>
  <si>
    <t xml:space="preserve"> 100 km</t>
  </si>
  <si>
    <t xml:space="preserve"> 200 km</t>
  </si>
  <si>
    <t xml:space="preserve"> 400 km</t>
  </si>
  <si>
    <t xml:space="preserve"> 600 km ou plus</t>
  </si>
  <si>
    <t xml:space="preserve"> 2ème unité</t>
  </si>
  <si>
    <t xml:space="preserve"> 3ème unité</t>
  </si>
  <si>
    <t xml:space="preserve"> 4ème unité</t>
  </si>
  <si>
    <t xml:space="preserve"> 5ème unité </t>
  </si>
  <si>
    <t xml:space="preserve"> de temps en temps</t>
  </si>
  <si>
    <t>Chauffe-eau électrique</t>
  </si>
  <si>
    <t xml:space="preserve"> Eco Cute (Electric)</t>
  </si>
  <si>
    <t xml:space="preserve"> Eco Will (Cogener)</t>
  </si>
  <si>
    <t xml:space="preserve"> Ene Farm (Fuel Cell)</t>
  </si>
  <si>
    <t xml:space="preserve"> Electric Jet (Heat Recovery Type) Bois de chauffage</t>
  </si>
  <si>
    <t xml:space="preserve"> utilisez</t>
  </si>
  <si>
    <t xml:space="preserve"> utilisez occasionnellement</t>
  </si>
  <si>
    <t xml:space="preserve"> ne pas servir d'eau chaude</t>
  </si>
  <si>
    <t xml:space="preserve"> 1 jour par semaine</t>
  </si>
  <si>
    <t xml:space="preserve"> 2 jours par semaine</t>
  </si>
  <si>
    <t xml:space="preserve"> environ une fois par jour</t>
  </si>
  <si>
    <t xml:space="preserve"> 5-6 jours par semaine</t>
  </si>
  <si>
    <t>5 minutes</t>
  </si>
  <si>
    <t xml:space="preserve"> 20 minutes</t>
  </si>
  <si>
    <t xml:space="preserve"> 40 minutes</t>
  </si>
  <si>
    <t xml:space="preserve"> 60 minutes</t>
  </si>
  <si>
    <t xml:space="preserve"> 90 minutes</t>
  </si>
  <si>
    <t xml:space="preserve"> 120 minutes</t>
  </si>
  <si>
    <t xml:space="preserve"> demi-bain</t>
  </si>
  <si>
    <t xml:space="preserve"> ne pas prendre de l'eau chaude </t>
  </si>
  <si>
    <t xml:space="preserve"> 10 heures</t>
  </si>
  <si>
    <t xml:space="preserve"> utiliser de l'eau chaude dans la baignoire</t>
  </si>
  <si>
    <t xml:space="preserve"> environ la moitié</t>
  </si>
  <si>
    <t xml:space="preserve"> utiliser la douche</t>
  </si>
  <si>
    <t>Veuillez le sélectionner</t>
  </si>
  <si>
    <t xml:space="preserve"> toujours le brûler automatiquement</t>
  </si>
  <si>
    <t xml:space="preserve"> Graver temporairement si nécessaire</t>
  </si>
  <si>
    <t xml:space="preserve"> verser de l'eau au besoin</t>
  </si>
  <si>
    <t xml:space="preserve"> toujours couler à chaud automatiquement</t>
  </si>
  <si>
    <t xml:space="preserve"> entrer le moins possible</t>
  </si>
  <si>
    <t xml:space="preserve"> correspondant parfois</t>
  </si>
  <si>
    <t>Attendez environ 5 secondes</t>
  </si>
  <si>
    <t xml:space="preserve"> attendez environ 10 secondes</t>
  </si>
  <si>
    <t xml:space="preserve"> environ 20 secondes</t>
  </si>
  <si>
    <t xml:space="preserve"> attendez moins de 1 minute</t>
  </si>
  <si>
    <t xml:space="preserve"> ne pas utiliser d'eau chaude</t>
  </si>
  <si>
    <t xml:space="preserve"> 12 mois </t>
  </si>
  <si>
    <t>2 mois</t>
  </si>
  <si>
    <t xml:space="preserve"> utiliser</t>
  </si>
  <si>
    <t xml:space="preserve"> Isolation bain de bain isolant</t>
  </si>
  <si>
    <t xml:space="preserve"> unité de bain</t>
  </si>
  <si>
    <t xml:space="preserve"> pas unité bus </t>
  </si>
  <si>
    <t xml:space="preserve"> pas l'été</t>
  </si>
  <si>
    <t xml:space="preserve"> seulement en hiver</t>
  </si>
  <si>
    <t xml:space="preserve"> ne faites pas </t>
  </si>
  <si>
    <t xml:space="preserve"> normal</t>
  </si>
  <si>
    <t xml:space="preserve"> bas</t>
  </si>
  <si>
    <t xml:space="preserve"> environ la moitié de la maison</t>
  </si>
  <si>
    <t xml:space="preserve"> une partie de la maison</t>
  </si>
  <si>
    <t xml:space="preserve"> une seule pièce</t>
  </si>
  <si>
    <t xml:space="preserve"> ne pas chauffer la pièce </t>
  </si>
  <si>
    <t>Climatisation</t>
  </si>
  <si>
    <t xml:space="preserve"> uniquement pour kotatsu et tapis à chaud </t>
  </si>
  <si>
    <t>S'il vous plaît Choisir</t>
  </si>
  <si>
    <t xml:space="preserve"> 4 tapis moitié</t>
  </si>
  <si>
    <t xml:space="preserve"> 6 tatami</t>
  </si>
  <si>
    <t xml:space="preserve"> 8 tatami</t>
  </si>
  <si>
    <t xml:space="preserve"> 10 tatami</t>
  </si>
  <si>
    <t xml:space="preserve"> 12 tatami</t>
  </si>
  <si>
    <t xml:space="preserve"> 15 tatami</t>
  </si>
  <si>
    <t xml:space="preserve"> 20 tatami</t>
  </si>
  <si>
    <t xml:space="preserve"> 25 tatami</t>
  </si>
  <si>
    <t xml:space="preserve"> 30 tatami</t>
  </si>
  <si>
    <t xml:space="preserve"> 40 tatami </t>
  </si>
  <si>
    <t xml:space="preserve"> Koshimado (120 × 180)</t>
  </si>
  <si>
    <t xml:space="preserve"> 2 feuilles fenêtre balayage (180 × 180)</t>
  </si>
  <si>
    <t xml:space="preserve"> 4 feuilles fenêtre balayage (180 × 360)</t>
  </si>
  <si>
    <t xml:space="preserve"> balayer six équivalent (180 × 540)</t>
  </si>
  <si>
    <t xml:space="preserve"> 8 balayages (180 x 720) </t>
  </si>
  <si>
    <t xml:space="preserve"> un verre</t>
  </si>
  <si>
    <t xml:space="preserve"> aluminium verre double couche</t>
  </si>
  <si>
    <t xml:space="preserve"> aluminium non cadre en verre multicouche</t>
  </si>
  <si>
    <t xml:space="preserve"> fenêtres à double vitrage</t>
  </si>
  <si>
    <t xml:space="preserve"> à faible e verre double vitrage </t>
  </si>
  <si>
    <t xml:space="preserve"> je ne sais pas</t>
  </si>
  <si>
    <t xml:space="preserve"> 15 m 2</t>
  </si>
  <si>
    <t xml:space="preserve"> Hira-ya Building</t>
  </si>
  <si>
    <t>Haut</t>
  </si>
  <si>
    <t xml:space="preserve"> le dernier étage (le dessus est le toit)</t>
  </si>
  <si>
    <t xml:space="preserve"> 1 pièce</t>
  </si>
  <si>
    <t xml:space="preserve"> résine en aluminium composite </t>
  </si>
  <si>
    <t xml:space="preserve"> résine cadre double verre</t>
  </si>
  <si>
    <t xml:space="preserve"> 100 euros</t>
  </si>
  <si>
    <t xml:space="preserve"> 200 euros</t>
  </si>
  <si>
    <t xml:space="preserve"> 300 euros</t>
  </si>
  <si>
    <t xml:space="preserve"> 500 euros</t>
  </si>
  <si>
    <t xml:space="preserve"> 700 euros</t>
  </si>
  <si>
    <t xml:space="preserve"> 1000 euros</t>
  </si>
  <si>
    <t xml:space="preserve"> 1200 euros</t>
  </si>
  <si>
    <t xml:space="preserve"> 1500 euros</t>
  </si>
  <si>
    <t xml:space="preserve"> 2000 euros</t>
  </si>
  <si>
    <t xml:space="preserve"> 3000 euros</t>
  </si>
  <si>
    <t xml:space="preserve"> 10.00 euros</t>
  </si>
  <si>
    <t xml:space="preserve"> 30.00 euros</t>
  </si>
  <si>
    <t>100 euros</t>
  </si>
  <si>
    <t xml:space="preserve"> 100L</t>
  </si>
  <si>
    <t>Sélectionnez 50 euros</t>
  </si>
  <si>
    <t xml:space="preserve"> 150 euros</t>
  </si>
  <si>
    <t xml:space="preserve"> 400 euros</t>
  </si>
  <si>
    <t xml:space="preserve"> les ménages réguliers (tous les jours)</t>
  </si>
  <si>
    <t xml:space="preserve"> gaz de ville</t>
  </si>
  <si>
    <t xml:space="preserve"> degré de collision avec l'épaule</t>
  </si>
  <si>
    <t xml:space="preserve"> Nous sommes toute l'année</t>
  </si>
  <si>
    <t>Choisissez</t>
  </si>
  <si>
    <t xml:space="preserve"> élevé</t>
  </si>
  <si>
    <t xml:space="preserve"> Maison entière</t>
  </si>
  <si>
    <t xml:space="preserve"> chauffage </t>
  </si>
  <si>
    <t xml:space="preserve"> chauffage électrique</t>
  </si>
  <si>
    <t xml:space="preserve"> poêle à bois </t>
  </si>
  <si>
    <t xml:space="preserve"> granulés</t>
  </si>
  <si>
    <t xml:space="preserve"> petite fenêtre (90 × 120)</t>
  </si>
  <si>
    <t xml:space="preserve"> Oui</t>
  </si>
  <si>
    <t xml:space="preserve"> condensation d'humidité</t>
  </si>
  <si>
    <t xml:space="preserve"> début octobre</t>
  </si>
  <si>
    <t xml:space="preserve"> début février</t>
  </si>
  <si>
    <t xml:space="preserve"> central uniquement</t>
  </si>
  <si>
    <t xml:space="preserve"> 1 tsubo (3 m @ 2)</t>
  </si>
  <si>
    <t xml:space="preserve"> seulement autour de la gouttière</t>
  </si>
  <si>
    <t xml:space="preserve"> électrique (type de pompe à chaleur)</t>
  </si>
  <si>
    <t xml:space="preserve"> Principalement utilisé fortement</t>
  </si>
  <si>
    <t xml:space="preserve"> ampoule à incandescence</t>
  </si>
  <si>
    <t xml:space="preserve"> entrée</t>
  </si>
  <si>
    <t>Sélectionner</t>
  </si>
  <si>
    <t xml:space="preserve"> fort</t>
  </si>
  <si>
    <t xml:space="preserve"> je fais attention</t>
  </si>
  <si>
    <t xml:space="preserve"> Gaz</t>
  </si>
  <si>
    <t xml:space="preserve"> pas moins de 1 repas par semaine</t>
  </si>
  <si>
    <t xml:space="preserve"> vélo </t>
  </si>
  <si>
    <t xml:space="preserve"> scooter</t>
  </si>
  <si>
    <t xml:space="preserve"> 1ère unité</t>
  </si>
  <si>
    <t>1 boule</t>
  </si>
  <si>
    <t>livre 2 boules</t>
  </si>
  <si>
    <t>livre 3 boules</t>
  </si>
  <si>
    <t>livre 4 boules</t>
  </si>
  <si>
    <t>livre 6 boules</t>
  </si>
  <si>
    <t>livre 8 boules</t>
  </si>
  <si>
    <t>livre 10 boules</t>
  </si>
  <si>
    <t>livre 15 boules</t>
  </si>
  <si>
    <t>livre 20 balles</t>
  </si>
  <si>
    <t>livre 30 Sphère</t>
  </si>
  <si>
    <t xml:space="preserve">livre </t>
  </si>
  <si>
    <t xml:space="preserve"> 6 km/L ou moins</t>
  </si>
  <si>
    <t xml:space="preserve"> 7-9km/L</t>
  </si>
  <si>
    <t xml:space="preserve"> 10-12km/L</t>
  </si>
  <si>
    <t xml:space="preserve"> 13-15km/L</t>
  </si>
  <si>
    <t xml:space="preserve"> 16-20km/L</t>
  </si>
  <si>
    <t xml:space="preserve"> 21-26km/L</t>
  </si>
  <si>
    <t xml:space="preserve"> 27-35km/L</t>
  </si>
  <si>
    <t xml:space="preserve"> 36 km/L ou plus</t>
  </si>
  <si>
    <t>Installer la production d'énergie photovoltaïque</t>
  </si>
  <si>
    <t>Remplacer le chauffe-eau avec Eco Cute</t>
  </si>
  <si>
    <t>Remplacer le chauffe-eau avec Enefarm (pile à combustible)</t>
  </si>
  <si>
    <t>Eco Jozu</t>
  </si>
  <si>
    <t>Ecofeel</t>
  </si>
  <si>
    <t>Enefarm</t>
  </si>
  <si>
    <t>Système solaire</t>
  </si>
  <si>
    <t>Douche réduite de 30%</t>
  </si>
  <si>
    <t>Mode d'économie d'eau chaude</t>
  </si>
  <si>
    <t>Baignoire isolée</t>
  </si>
  <si>
    <t>Laver la vaisselle</t>
  </si>
  <si>
    <t>Lave-vaisselle</t>
  </si>
  <si>
    <t>Siège de toilette instantané</t>
  </si>
  <si>
    <t>Contrôle de la température du siège de toilette</t>
  </si>
  <si>
    <t>Feuille d'isolation de fenêtre</t>
  </si>
  <si>
    <t>Double vitrage</t>
  </si>
  <si>
    <t>Fenêtre intérieure</t>
  </si>
  <si>
    <t>Toutes les chambres sont à double vitrage</t>
  </si>
  <si>
    <t>Tout le salon dans la fenêtre intérieure</t>
  </si>
  <si>
    <t>Kotatsu · tapis chaud</t>
  </si>
  <si>
    <t>Circulateur</t>
  </si>
  <si>
    <t>Membres de la famille</t>
  </si>
  <si>
    <t>Soleil séché au soleil</t>
  </si>
  <si>
    <t>Lumière LED</t>
  </si>
  <si>
    <t>Éclairage du capteur</t>
  </si>
  <si>
    <t>Éclairage</t>
  </si>
  <si>
    <t>Radio</t>
  </si>
  <si>
    <t>Température de réfrigération</t>
  </si>
  <si>
    <t>Puissance de veille</t>
  </si>
  <si>
    <t>En réchauffage, il faut envoyer l'eau chaude du bain à l'extérieur et l'envoyer au chauffe-eau. Il fera froid pendant ce temps et une énergie supplémentaire sera appliquée. Sans utiliser la fonction de cuisson, continuer est une grande réduction. Vous pouvez également rendre difficile le refroidissement en plaçant un couvercle sur la baignoire.</t>
  </si>
  <si>
    <t>Eco Cute est configuré pour vous permettre de régler la quantité d'eau chaude bouillie la nuit. Si vous le faites bouillir suffisamment pour que l'eau chaude s'épuise, la perte de réchauffement augmentera. Il est un jour de faire une utilisation normale, surtout quand il n'y a pas d'eau chaude épuisée, il s'agit d'économies d'énergie en configurant pour sauvegarder le mode.</t>
  </si>
  <si>
    <t>La rétention automatique de chaleur augmente les pertes de chaleur dans la section de tuyauterie car elle envoie souvent de l'eau chaude du bain au chauffe-eau extérieur et se réchauffe. Vous n'avez pas besoin de rester au chaud en continuant à entrer, mais si vous avez froid après un certain temps, vous ne le chauffez pas automatiquement, vous économiserez d'énergie en réchauffant juste avant d'entrer plus tard.</t>
  </si>
  <si>
    <t>La baignoire est recouverte d'un isolant tel qu'une mousse de polystyrène et le type d'eau chaude est difficile à refroidir. Il est nécessaire de rénover la baignoire, mais il est difficile de refroidir, nous n'avons donc pas besoin de cuisiner. En outre, si la salle de bain est également faite pour l'autobus, le chauffage de la salle de bain complète sera également difficile à échapper.</t>
  </si>
  <si>
    <t>La quantité d'eau chaude dans la baignoire est équivalente à 10 à 20 minutes lorsqu'elle est convertie au moment de l'utilisation de la douche. Le lavage avec de l'eau chaude dans une baignoire sans baignoire automatique peut augmenter plutôt que chez vous, mais si vous utilisez une douche, la quantité de baignoire sera réduite.</t>
  </si>
  <si>
    <t>Lumière solaire · contrat</t>
  </si>
  <si>
    <t>Approvisionnement en eau chaude / approvisionnement en eau</t>
  </si>
  <si>
    <t>Cuisson</t>
  </si>
  <si>
    <t>La lessive et le séchage des vêtements</t>
  </si>
  <si>
    <t>Télévision</t>
  </si>
  <si>
    <t>Un réfrigérateur</t>
  </si>
  <si>
    <t>Voiture privée</t>
  </si>
  <si>
    <t>Puissance en veille · autres</t>
  </si>
  <si>
    <t>Chauffage</t>
  </si>
  <si>
    <t>Refroidissement</t>
  </si>
  <si>
    <t>Famille en général</t>
  </si>
  <si>
    <t>Lavage et séchage</t>
  </si>
  <si>
    <t>Télévision · Audio</t>
  </si>
  <si>
    <t>Diagnostic d'économie d'énergie domestique</t>
  </si>
  <si>
    <t>Diagnostic d'économie d'énergie de la maison (facilité facile)</t>
  </si>
  <si>
    <t>Diagnostic facile d'économie d'énergie dans les établissements commerciaux</t>
  </si>
  <si>
    <t>(Il n'y a pas de garantie de la valeur numérique proposée car il s'agit d'un modèle d'opération. Vous pouvez développer selon vos besoins.)</t>
  </si>
  <si>
    <t>Eco-check facile pour une vie confortable</t>
  </si>
  <si>
    <t>Une question</t>
  </si>
  <si>
    <t>Comparaison</t>
  </si>
  <si>
    <t>Caractéristique</t>
  </si>
  <si>
    <t>Mesures</t>
  </si>
  <si>
    <t>Pourquoi n'essayez-vous pas de réduire la facture d'électricité de la maison?</t>
  </si>
  <si>
    <t>L'économie d'énergie est mal comprise au Japon. Il ne s'agit pas de «supporter» mais d'enrichir votre vie. Les coûts de la lumière et de la chaleur sont peu coûteux, la vie devient confortable, ce sera aussi pour les futurs enfants.</t>
  </si>
  <si>
    <t>Six questions vous diront quelles mesures ont été bonnes pour votre vie. Veuillez essayer Eco-Check en 3 minutes.</t>
  </si>
  <si>
    <t>※ C'est complètement gratuit. Vous n'avez pas besoin de saisir des informations pour vous identifier, comme le nom ou l'adresse électronique.</t>
  </si>
  <si>
    <t>Début du diagnostic</t>
  </si>
  <si>
    <t>Commentaire</t>
  </si>
  <si>
    <t>Veuillez répondre à 6 questions</t>
  </si>
  <si>
    <t>Choisissez l'option qui s'applique à peu près. Si vous ne comprenez pas, vous n'avez pas à répondre.</t>
  </si>
  <si>
    <t>Voir les résultats</t>
  </si>
  <si>
    <t>Comparé aux ménages moyens</t>
  </si>
  <si>
    <t>Je clarifierai la grande cause</t>
  </si>
  <si>
    <t>Caractéristiques de votre vie</t>
  </si>
  <si>
    <t>C'est l'analyse de l'émission de CO2. La gauche vous montre, la droite montre la valeur standard de la maison dont l'état vous ressemble.</t>
  </si>
  <si>
    <t>Mesures recommandées ici</t>
  </si>
  <si>
    <t>7 Mesures recommandées</t>
  </si>
  <si>
    <t>Les mesures les plus recommandées</t>
  </si>
  <si>
    <t>C'est une mesure d'économie d'énergie recommandée adaptée à votre domicile. Cliquez sur le titre pour expliquer en détail. Le ★ mark of profit est une mesure qui peut prendre l'original même s'il y a un coût d'achat.</t>
  </si>
  <si>
    <t>C'est une estimation approximative. Avec un diagnostic détaillé, vous pouvez faire des suggestions qui vous conviennent mieux.</t>
  </si>
  <si>
    <t>Un diagnostic plus détaillé peut être fait ici</t>
  </si>
  <si>
    <t>Penser à remplacer les appareils ménagers</t>
  </si>
  <si>
    <t>Mode Liste</t>
  </si>
  <si>
    <t>Retour à la première page</t>
  </si>
  <si>
    <t>Retour</t>
  </si>
  <si>
    <t>Écran de diagnostic</t>
  </si>
  <si>
    <t>Clair</t>
  </si>
  <si>
    <t>Nouveau stockage</t>
  </si>
  <si>
    <t>Enregistrer</t>
  </si>
  <si>
    <t>Ouvrir</t>
  </si>
  <si>
    <t>Fermer</t>
  </si>
  <si>
    <t>Version pleine fonction</t>
  </si>
  <si>
    <t>Tout afficher</t>
  </si>
  <si>
    <t>Haut de page</t>
  </si>
  <si>
    <t>Entrée actuelle du statut</t>
  </si>
  <si>
    <t>Mesurer la contrepartie</t>
  </si>
  <si>
    <t>Paramètre du champ d'évaluation</t>
  </si>
  <si>
    <t>La demande</t>
  </si>
  <si>
    <t>Emissions de CO2</t>
  </si>
  <si>
    <t>Quantité d'énergie primaire</t>
  </si>
  <si>
    <t>Frais d'utilité publique</t>
  </si>
  <si>
    <t>Bienvenue sur un nouveau logiciel de diagnostic d'économie d'énergie (D6). En saisissant comment utiliser l'énergie maintenant, vous pouvez calculer et proposer des mesures efficaces d'économie d'énergie.</t>
  </si>
  <si>
    <t>Pour autant que vous le compreniez, choisissez comment utiliser l'énergie actuelle. Je ne me dérange pas si je m'en fiche, ignore toute question que je ne comprends pas.</t>
  </si>
  <si>
    <t>Les résultats d'analyse selon l'entrée sont affichés à tout moment.</t>
  </si>
  <si>
    <t>C'est un résultat d'estimation qui a analysé les émissions de CO2 par but. La gauche est votre situation actuelle. Le droit montre une famille similaire (opérateur commercial) comme comparaison. Le centre affiche des résultats de réduction lorsque les mesures sont sélectionnées.</t>
  </si>
  <si>
    <t>Je trace la facture des services publics par mois.</t>
  </si>
  <si>
    <t>Des mesures efficaces d'économie d'énergie sont affichées de temps en temps. Cliquez sur le titre pour expliquer en détail. Un ★ rentable est une mesure qui peut prendre l'original même s'il y a un coût d'achat. Si vous cliquez sur la colonne de droite et sélectionnez-la, le résultat dans le cas des contre-mesures sera reflété dans le graphique du milieu.</t>
  </si>
  <si>
    <t>Vous pouvez enregistrer les informations d'entrée dans le navigateur.</t>
  </si>
  <si>
    <t>Cet écran est limité à environ 20 éléments, mais vous pouvez également effectuer un diagnostic détaillé. Appuyez sur [Terminé] immédiatement pour commencer le diagnostic.</t>
  </si>
  <si>
    <t>Dans l'ensemble (simple)</t>
  </si>
  <si>
    <t>Mesures efficaces</t>
  </si>
  <si>
    <t>Il a été enregistré dans le navigateur.</t>
  </si>
  <si>
    <t>Les valeurs enregistrées sont les suivantes.</t>
  </si>
  <si>
    <t>Lorsqu'il est combiné</t>
  </si>
  <si>
    <t>kg de CO2 peut être réduit. Si vous travaillez déjà, cela signifie que vous faites une éco-vie qui ne produira que ces résultats.</t>
  </si>
  <si>
    <t>Ménage</t>
  </si>
  <si>
    <t>Votre entreprise</t>
  </si>
  <si>
    <t>Tout le ménage</t>
  </si>
  <si>
    <t>Ensemble complet</t>
  </si>
  <si>
    <t>La même taille de ménage</t>
  </si>
  <si>
    <t>Accueil</t>
  </si>
  <si>
    <t>Sur la même échelle</t>
  </si>
  <si>
    <t>Après les mesures</t>
  </si>
  <si>
    <t>Effet de réduction de CO2</t>
  </si>
  <si>
    <t>kg / an</t>
  </si>
  <si>
    <t>kg / mois</t>
  </si>
  <si>
    <t>Réduction du coût de l'utilité</t>
  </si>
  <si>
    <t>Yen / an</t>
  </si>
  <si>
    <t>Yen / mois</t>
  </si>
  <si>
    <t>Montant de l'investissement initial</t>
  </si>
  <si>
    <t>Montant du fardeau annuel</t>
  </si>
  <si>
    <t>Consommation d'énergie primaire</t>
  </si>
  <si>
    <t>GJ / an</t>
  </si>
  <si>
    <t>GJ / mois</t>
  </si>
  <si>
    <t>Autre</t>
  </si>
  <si>
    <t>Les efforts sont efficaces.</t>
  </si>
  <si>
    <t>Annuel</t>
  </si>
  <si>
    <t>kg de CO2 peut être réduit.</t>
  </si>
  <si>
    <t>Vivre sans émissions de CO2 peut être atteint.</t>
  </si>
  <si>
    <t>Il n'y a pas de changement dans les dépenses d'utilité, etc.</t>
  </si>
  <si>
    <t>Vous pouvez revenir dans un mois.</t>
  </si>
  <si>
    <t>fr</t>
    <phoneticPr fontId="2"/>
  </si>
  <si>
    <t>Supprimez toutes les données d'entrée. Ça va.?</t>
  </si>
  <si>
    <t>Afficher les recommandations à</t>
  </si>
  <si>
    <t>th</t>
  </si>
  <si>
    <t>% annuel</t>
  </si>
  <si>
    <t>yen du coût de l'utilité et</t>
  </si>
  <si>
    <t>ajouter</t>
  </si>
  <si>
    <t>toi</t>
  </si>
  <si>
    <t>Bureau</t>
  </si>
  <si>
    <t>Statut actuel</t>
  </si>
  <si>
    <t>moyenne</t>
  </si>
  <si>
    <t>Coûts des services publics</t>
  </si>
  <si>
    <t>cela équivaut à réduire</t>
  </si>
  <si>
    <t>pour</t>
  </si>
  <si>
    <t>%.</t>
  </si>
  <si>
    <t>* C'est une estimation approximative car il n'y a pas d'entrée détaillée.</t>
  </si>
  <si>
    <t>Vous pouvez enregistrer</t>
  </si>
  <si>
    <t>yen par an.</t>
  </si>
  <si>
    <t>Pour acheter neuf, cela coûte environ</t>
  </si>
  <si>
    <t>yen (prix de référence), réparti</t>
  </si>
  <si>
    <t>année de vie, votre coût total sera</t>
  </si>
  <si>
    <t>D'autre part, le coût de l'utilité sera enregistré pour</t>
  </si>
  <si>
    <t>yen par an, donc le fardeau total sera</t>
  </si>
  <si>
    <t>yen, vous pouvez économiser chaque année au total.</t>
  </si>
  <si>
    <t>Vous pouvez revenir dans</t>
  </si>
  <si>
    <t> mois.</t>
  </si>
  <si>
    <t>Vous pouvez revenir sur</t>
  </si>
  <si>
    <t> an.</t>
  </si>
  <si>
    <t>En outre, il est impossible de prendre la valeur d'origine avec le montant de la réduction des coûts de l'utilité par la durée de vie des produits.</t>
  </si>
  <si>
    <t>Le coût de l'utilité sera</t>
  </si>
  <si>
    <t>yen moins cher.</t>
  </si>
  <si>
    <t>Le rang est</t>
  </si>
  <si>
    <t> dans les 100.</t>
  </si>
  <si>
    <t>L'émission de CO2 est</t>
  </si>
  <si>
    <t>fois par rapport à la moyenne</t>
  </si>
  <si>
    <t>C'est beaucoup moins que la moyenne. C'est une très belle vie.</t>
  </si>
  <si>
    <t>Il est inférieur à la moyenne. C'est une vie merveilleuse.</t>
  </si>
  <si>
    <t>C'est à peu près le même niveau que la moyenne.</t>
  </si>
  <si>
    <t>C'est un peu plus élevé que la moyenne. Il semble y avoir beaucoup de place pour réduire les coûts des services publics en raison de l'amélioration.</t>
  </si>
  <si>
    <t>C'est plus grand que la moyenne. Il semble y avoir beaucoup de place pour réduire les coûts des services publics en raison de l'amélioration.</t>
  </si>
  <si>
    <t>est 100, en ce sens que votre rang est #</t>
  </si>
  <si>
    <t>&lt;br&gt;</t>
  </si>
  <si>
    <t>Panne</t>
  </si>
  <si>
    <t>Champ</t>
  </si>
  <si>
    <t>Pourcentage (%)</t>
  </si>
  <si>
    <t>Électricité (kWh)</t>
  </si>
  <si>
    <t>Gaz (m 3)</t>
  </si>
  <si>
    <t>Kérosène (L)</t>
  </si>
  <si>
    <t>Essence (L)</t>
  </si>
  <si>
    <t>Chauffage urbain (MJ)</t>
  </si>
  <si>
    <t>briquet (kg)</t>
  </si>
  <si>
    <t>Électrique</t>
  </si>
  <si>
    <t>gaz</t>
  </si>
  <si>
    <t>kérosène</t>
  </si>
  <si>
    <t>de l'essence</t>
  </si>
  <si>
    <t>Chauffage urbain</t>
  </si>
  <si>
    <t>Briquettes</t>
  </si>
  <si>
    <t>Les mesures</t>
  </si>
  <si>
    <t>Bonne qualité</t>
  </si>
  <si>
    <t>Choix</t>
  </si>
  <si>
    <t>sont une grande source et dans les trois champs que vous émettez</t>
  </si>
  <si>
    <t>% de CO2. Ces grandes mesures sur le terrain sont efficaces.</t>
  </si>
  <si>
    <t>Coût d'utilité estimé par mois</t>
  </si>
  <si>
    <t>énergie</t>
  </si>
  <si>
    <t xml:space="preserve"> 10 euros</t>
  </si>
  <si>
    <t xml:space="preserve"> 20 euros</t>
  </si>
  <si>
    <t xml:space="preserve"> 30 euros</t>
  </si>
  <si>
    <t xml:space="preserve"> 50 euros</t>
  </si>
  <si>
    <t xml:space="preserve"> 70 euros</t>
  </si>
  <si>
    <t xml:space="preserve"> 120 euros</t>
  </si>
  <si>
    <t xml:space="preserve"> 10.0 euros</t>
  </si>
  <si>
    <t xml:space="preserve"> 30.0 euros</t>
  </si>
  <si>
    <t>10 euros</t>
  </si>
  <si>
    <t>Sélectionnez 5 euros</t>
  </si>
  <si>
    <t xml:space="preserve"> 15 euros</t>
  </si>
  <si>
    <t xml:space="preserve"> 40 euros</t>
  </si>
  <si>
    <t xml:space="preserve">D6.consAC.title = </t>
  </si>
  <si>
    <t>room air conditioning</t>
  </si>
  <si>
    <t xml:space="preserve">D6.consAC.countCall = </t>
  </si>
  <si>
    <t>room</t>
  </si>
  <si>
    <t xml:space="preserve">D6.consACcool.title = </t>
  </si>
  <si>
    <t xml:space="preserve">D6.consACcool.addable = </t>
  </si>
  <si>
    <t xml:space="preserve">D6.consACcool.countCall = </t>
  </si>
  <si>
    <t xml:space="preserve">D6.consACcool.inputGuide = </t>
  </si>
  <si>
    <t>how to use air conditioning for each room</t>
  </si>
  <si>
    <t xml:space="preserve">D6.consACheat.title = </t>
  </si>
  <si>
    <t>room heating</t>
  </si>
  <si>
    <t xml:space="preserve">D6.consACheat.addable = </t>
  </si>
  <si>
    <t xml:space="preserve">D6.consACheat.countCall = </t>
  </si>
  <si>
    <t xml:space="preserve">D6.consACheat.inputGuide = </t>
  </si>
  <si>
    <t>how to use each room heating</t>
  </si>
  <si>
    <t xml:space="preserve">D6.consCKcook.title = </t>
  </si>
  <si>
    <t>Cooking</t>
  </si>
  <si>
    <t xml:space="preserve">D6.consCKcook.inputGuide = </t>
  </si>
  <si>
    <t>How to use cooking to focus on the stove</t>
  </si>
  <si>
    <t xml:space="preserve">D6.consCKpot.title = </t>
  </si>
  <si>
    <t>adiabatic</t>
  </si>
  <si>
    <t xml:space="preserve">D6.consCKpot.inputGuide = </t>
  </si>
  <si>
    <t>How to use insulation</t>
  </si>
  <si>
    <t xml:space="preserve">D6.consCKrice.title = </t>
  </si>
  <si>
    <t>rice</t>
  </si>
  <si>
    <t xml:space="preserve">D6.consCKrice.inputGuide = </t>
  </si>
  <si>
    <t xml:space="preserve">D6.consCKsum.title = </t>
  </si>
  <si>
    <t xml:space="preserve">D6.consCKsum.inputGuide = </t>
  </si>
  <si>
    <t>How to use cooking related</t>
  </si>
  <si>
    <t xml:space="preserve">D6.consCOsum.title = </t>
  </si>
  <si>
    <t>cool</t>
  </si>
  <si>
    <t xml:space="preserve">D6.consCOsum.inputGuide = </t>
  </si>
  <si>
    <t>how to use air conditioning in the whole house</t>
  </si>
  <si>
    <t xml:space="preserve">D6.consCR.title = </t>
  </si>
  <si>
    <t>vehicle</t>
  </si>
  <si>
    <t xml:space="preserve">D6.consCR.addable = </t>
  </si>
  <si>
    <t xml:space="preserve">D6.consCR.countCall = </t>
  </si>
  <si>
    <t xml:space="preserve">D6.consCR.inputGuide = </t>
  </si>
  <si>
    <t>on the performance and use of each car will be held</t>
  </si>
  <si>
    <t xml:space="preserve">D6.consCRsum.title = </t>
  </si>
  <si>
    <t xml:space="preserve">D6.consCRsum.inputGuide = </t>
  </si>
  <si>
    <t>How to use cars, bicycles</t>
  </si>
  <si>
    <t xml:space="preserve">D6.consCRtrip.title = </t>
  </si>
  <si>
    <t>movement</t>
  </si>
  <si>
    <t xml:space="preserve">D6.consCRtrip.countCall = </t>
  </si>
  <si>
    <t xml:space="preserve">D6.consCRtrip.addable = </t>
  </si>
  <si>
    <t>destination</t>
  </si>
  <si>
    <t xml:space="preserve">D6.consCRtrip.inputGuide = </t>
  </si>
  <si>
    <t>how to use cars and other destinations</t>
  </si>
  <si>
    <t xml:space="preserve">D6.consDRsum.title = </t>
  </si>
  <si>
    <t>laundry washing</t>
  </si>
  <si>
    <t xml:space="preserve">D6.consDRsum.inputGuide = </t>
  </si>
  <si>
    <t>Clean the vacuum cleaner, how to use the washing machine and clothes dryer</t>
  </si>
  <si>
    <t xml:space="preserve">D6.consEnergy.title = </t>
  </si>
  <si>
    <t>General Energy Set</t>
  </si>
  <si>
    <t xml:space="preserve">D6.consEnergy.inputGuide = </t>
  </si>
  <si>
    <t>the use of the whole house and the energy, monthly electricity bills</t>
  </si>
  <si>
    <t xml:space="preserve">D6.consHTcold.title = </t>
  </si>
  <si>
    <t>In the cold climate</t>
  </si>
  <si>
    <t xml:space="preserve">D6.consHTcold.inputGuide = </t>
  </si>
  <si>
    <t>How to use heating in cold weather</t>
  </si>
  <si>
    <t xml:space="preserve">D6.consHTsum.title = </t>
  </si>
  <si>
    <t>heating</t>
  </si>
  <si>
    <t xml:space="preserve">D6.consHTsum.inputGuide = </t>
  </si>
  <si>
    <t>how to use the whole house heating</t>
  </si>
  <si>
    <t xml:space="preserve">D6.consHWdishwash.title = </t>
  </si>
  <si>
    <t>Wash</t>
  </si>
  <si>
    <t xml:space="preserve">D6.consHWdishwash.inputGuide = </t>
  </si>
  <si>
    <t>How to use the dishwasher</t>
  </si>
  <si>
    <t xml:space="preserve">D6.consHWdresser.title = </t>
  </si>
  <si>
    <t>wash</t>
  </si>
  <si>
    <t xml:space="preserve">D6.consHWdresser.inputGuide = </t>
  </si>
  <si>
    <t>How to wash hot water in the basin</t>
  </si>
  <si>
    <t xml:space="preserve">D6.consHWshower.title = </t>
  </si>
  <si>
    <t>shower</t>
  </si>
  <si>
    <t xml:space="preserve">D6.consHWshower.inputGuide = </t>
  </si>
  <si>
    <t>how to use shower</t>
  </si>
  <si>
    <t xml:space="preserve">D6.consHWsum.title = </t>
  </si>
  <si>
    <t>hot water supply</t>
  </si>
  <si>
    <t xml:space="preserve">D6.consHWsum.inputGuide = </t>
  </si>
  <si>
    <t>how to use hot water supply in general</t>
  </si>
  <si>
    <t xml:space="preserve">D6.consHWtoilet.title = </t>
  </si>
  <si>
    <t>toilet</t>
  </si>
  <si>
    <t xml:space="preserve">D6.consHWtoilet.inputGuide = </t>
  </si>
  <si>
    <t>How to use toilet water and heat insulation</t>
  </si>
  <si>
    <t xml:space="preserve">D6.consHWtub.title = </t>
  </si>
  <si>
    <t>Bath</t>
  </si>
  <si>
    <t xml:space="preserve">D6.consHWtub.inputGuide = </t>
  </si>
  <si>
    <t>how to use hot tub</t>
  </si>
  <si>
    <t xml:space="preserve">D6.consLI.title = </t>
  </si>
  <si>
    <t>light</t>
  </si>
  <si>
    <t xml:space="preserve">D6.consLI.addable = </t>
  </si>
  <si>
    <t>room lighting</t>
  </si>
  <si>
    <t xml:space="preserve">D6.consLI.countCall = </t>
  </si>
  <si>
    <t xml:space="preserve">D6.consLI.inputGuide = </t>
  </si>
  <si>
    <t>how to use a single room lighting</t>
  </si>
  <si>
    <t xml:space="preserve">D6.consLIsum.title = </t>
  </si>
  <si>
    <t xml:space="preserve">D6.consLIsum.inputGuide = </t>
  </si>
  <si>
    <t>how to use the whole house lighting</t>
  </si>
  <si>
    <t xml:space="preserve">D6.consRF.title = </t>
  </si>
  <si>
    <t>refrigerator</t>
  </si>
  <si>
    <t xml:space="preserve">D6.consRF.addable = </t>
  </si>
  <si>
    <t xml:space="preserve">D6.consRF.countCall = </t>
  </si>
  <si>
    <t xml:space="preserve">D6.consRF.inputGuide = </t>
  </si>
  <si>
    <t>How to use personal refrigerator</t>
  </si>
  <si>
    <t xml:space="preserve">D6.consRFsum.title = </t>
  </si>
  <si>
    <t xml:space="preserve">D6.consRFsum.inputGuide = </t>
  </si>
  <si>
    <t>use the refrigerator in the whole house</t>
  </si>
  <si>
    <t xml:space="preserve">D6.consSeason.inputGuide = </t>
  </si>
  <si>
    <t>For monthly water and electricity charges per season. Please fill in the approximate value.</t>
  </si>
  <si>
    <t xml:space="preserve">D6.consTotal.title = </t>
  </si>
  <si>
    <t>whole</t>
  </si>
  <si>
    <t xml:space="preserve">D6.consTotal.inputGuide = </t>
  </si>
  <si>
    <t>Basic information about the area and house</t>
  </si>
  <si>
    <t xml:space="preserve">D6.consTV.title = </t>
  </si>
  <si>
    <t xml:space="preserve">D6.consTV.addable = </t>
  </si>
  <si>
    <t xml:space="preserve">D6.consTV.countCall = </t>
  </si>
  <si>
    <t xml:space="preserve">D6.consTV.inputGuide = </t>
  </si>
  <si>
    <t>How to use personalized TV</t>
  </si>
  <si>
    <t xml:space="preserve">D6.consTVsum.title = </t>
  </si>
  <si>
    <t xml:space="preserve">D6.consTVsum.inputGuide = </t>
  </si>
  <si>
    <t>how to use the whole house of TV</t>
  </si>
  <si>
    <t>air conditionné</t>
  </si>
  <si>
    <t>chambre</t>
  </si>
  <si>
    <t>comment utiliser la climatisation pour chaque pièce</t>
  </si>
  <si>
    <t>chauffage de la pièce</t>
  </si>
  <si>
    <t>une chambre</t>
  </si>
  <si>
    <t>comment utiliser chaque salle de chauffage</t>
  </si>
  <si>
    <t>Cuisine</t>
  </si>
  <si>
    <t>Comment utiliser la cuisson pour se concentrer sur le poêle</t>
  </si>
  <si>
    <t>adiabatique</t>
  </si>
  <si>
    <t>Comment utiliser l'isolation</t>
  </si>
  <si>
    <t>riz</t>
  </si>
  <si>
    <t>comment utiliser un poêle</t>
  </si>
  <si>
    <t>Comment utiliser la cuisine</t>
  </si>
  <si>
    <t>comment utiliser l'air conditionné dans toute la maison</t>
  </si>
  <si>
    <t>véhicule</t>
  </si>
  <si>
    <t>voiture</t>
  </si>
  <si>
    <t>sur la performance et l'utilisation de chaque voiture aura lieu</t>
  </si>
  <si>
    <t>Comment utiliser les voitures, les vélos</t>
  </si>
  <si>
    <t>mouvement</t>
  </si>
  <si>
    <t>deux places</t>
  </si>
  <si>
    <t>comment utiliser les voitures et d'autres destinations</t>
  </si>
  <si>
    <t>lavage de linge</t>
  </si>
  <si>
    <t>Nettoyez l'aspirateur, comment utiliser la machine à laver et le sèche-linge</t>
  </si>
  <si>
    <t>Ensemble énergétique général</t>
  </si>
  <si>
    <t>l'utilisation de la maison entière et l'énergie, les factures d'électricité mensuelles</t>
  </si>
  <si>
    <t>Dans le climat froid</t>
  </si>
  <si>
    <t>Comment utiliser le chauffage par temps froid</t>
  </si>
  <si>
    <t>chauffage</t>
  </si>
  <si>
    <t>comment utiliser le chauffage de la maison entière</t>
  </si>
  <si>
    <t>lavage</t>
  </si>
  <si>
    <t>Comment utiliser le lave-vaisselle</t>
  </si>
  <si>
    <t>Comment laver de l'eau chaude dans le bassin</t>
  </si>
  <si>
    <t>douche</t>
  </si>
  <si>
    <t>comment utiliser la douche</t>
  </si>
  <si>
    <t>approvisionnement en eau chaude</t>
  </si>
  <si>
    <t>comment utiliser l'alimentation en eau chaude en général</t>
  </si>
  <si>
    <t>toilette</t>
  </si>
  <si>
    <t>Comment utiliser l'eau de toilette et l'isolation thermique</t>
  </si>
  <si>
    <t>Une baignoire</t>
  </si>
  <si>
    <t>comment utiliser le spa</t>
  </si>
  <si>
    <t>lumière</t>
  </si>
  <si>
    <t>éclairage de la pièce</t>
  </si>
  <si>
    <t>comment utiliser un éclairage de chambre simple</t>
  </si>
  <si>
    <t>comment utiliser l'éclairage de la maison entière</t>
  </si>
  <si>
    <t>réfrigérateur</t>
  </si>
  <si>
    <t>Taïwan</t>
  </si>
  <si>
    <t>Comment utiliser un réfrigérateur personnel</t>
  </si>
  <si>
    <t>utiliser le réfrigérateur dans toute la maison</t>
  </si>
  <si>
    <t>Pour les frais mensuels d'eau et d'électricité par saison. Remplissez la valeur approximative.</t>
  </si>
  <si>
    <t>entier</t>
  </si>
  <si>
    <t>Informations de base sur la région et la maison</t>
  </si>
  <si>
    <t>la télé</t>
  </si>
  <si>
    <t>Comment utiliser la télévision personnalisée</t>
  </si>
  <si>
    <t>comment utiliser toute la maison de la télévision</t>
  </si>
  <si>
    <t>set in D6/senariofix.js</t>
    <phoneticPr fontId="2"/>
  </si>
  <si>
    <t/>
  </si>
  <si>
    <t>summer</t>
    <phoneticPr fontId="2"/>
  </si>
  <si>
    <t>winter</t>
    <phoneticPr fontId="2"/>
  </si>
  <si>
    <t>average templature</t>
    <phoneticPr fontId="2"/>
  </si>
  <si>
    <t>$lang['home_title']=</t>
  </si>
  <si>
    <t>$lang['home_joy_title']=</t>
  </si>
  <si>
    <t>$lang['office_title']=</t>
  </si>
  <si>
    <t>$lang['home_easy_title']=</t>
  </si>
  <si>
    <t>$lang['home_easy_step1']=</t>
  </si>
  <si>
    <t>$lang['home_easy_step3']=</t>
  </si>
  <si>
    <t>$lang['home_easy_step4']=</t>
  </si>
  <si>
    <t>$lang['home_easy_toptitle']=</t>
  </si>
  <si>
    <t>$lang['home_easy_top1']=</t>
  </si>
  <si>
    <t>$lang['home_easy_top2']=</t>
  </si>
  <si>
    <t>$lang['home_easy_top3sm']=</t>
  </si>
  <si>
    <t>$lang['home_easy_top_button_start']=</t>
  </si>
  <si>
    <t>$lang['home_easy_top_button_about']=</t>
  </si>
  <si>
    <t>$lang['home_easy_p5title']=</t>
  </si>
  <si>
    <t>$lang['home_easy_p5_1']=</t>
  </si>
  <si>
    <t>$lang['home_easy_p5_button_next']=</t>
  </si>
  <si>
    <t>$lang['home_easy_p2title']=</t>
  </si>
  <si>
    <t>$lang['home_easy_p2_button_next']=</t>
  </si>
  <si>
    <t>$lang['home_easy_p3title']=</t>
  </si>
  <si>
    <t>$lang['home_easy_p3_1']=</t>
  </si>
  <si>
    <t>$lang['home_easy_p3_button_next']=</t>
  </si>
  <si>
    <t>$lang['home_easy_p4_button_next']=</t>
  </si>
  <si>
    <t>$lang['home_easy_p4_2']=</t>
  </si>
  <si>
    <t>$lang['home_easy_p4_button_next2']=</t>
  </si>
  <si>
    <t>$lang['home_easy_p4_button_next3']=</t>
  </si>
  <si>
    <t>$lang['button_back_toppage']=</t>
  </si>
  <si>
    <t>$lang['button_back']=</t>
  </si>
  <si>
    <t>$lang['button_diagnosis']=</t>
  </si>
  <si>
    <t>$lang['button_clear']=</t>
  </si>
  <si>
    <t>$lang['button_savenew']=</t>
  </si>
  <si>
    <t>$lang['button_save']=</t>
  </si>
  <si>
    <t>$lang['button_about']=</t>
  </si>
  <si>
    <t>$lang['button_open']=</t>
  </si>
  <si>
    <t>$lang['button_close']=</t>
  </si>
  <si>
    <t>$lang['button_fullversion']=</t>
  </si>
  <si>
    <t>$lang['clear_confirm']=</t>
  </si>
  <si>
    <t>$lang['button_top']=</t>
  </si>
  <si>
    <t>$lang['button_input']=</t>
  </si>
  <si>
    <t>$lang['button_measures']=</t>
  </si>
  <si>
    <t>$lang['button_selectcategory']=</t>
  </si>
  <si>
    <t>$lang['button_demand']=</t>
  </si>
  <si>
    <t>$lang['button_co2emission']=</t>
  </si>
  <si>
    <t>$lang['button_firstenergy']=</t>
  </si>
  <si>
    <t>$lang['button_energyfee']=</t>
  </si>
  <si>
    <t>$lang['intro1']=</t>
  </si>
  <si>
    <t>$lang['intro2']=</t>
  </si>
  <si>
    <t>$lang['intro3']=</t>
  </si>
  <si>
    <t>$lang['intro4']=</t>
  </si>
  <si>
    <t>$lang['intro5']=</t>
  </si>
  <si>
    <t>$lang['intro6']=</t>
  </si>
  <si>
    <t>$lang['intro7']=</t>
  </si>
  <si>
    <t>$lang['intro8']=</t>
  </si>
  <si>
    <t xml:space="preserve">//--createpage-----------------	</t>
  </si>
  <si>
    <t>Paris</t>
    <phoneticPr fontId="2"/>
  </si>
  <si>
    <t>Lyon</t>
    <phoneticPr fontId="2"/>
  </si>
  <si>
    <t>Marseille</t>
    <phoneticPr fontId="2"/>
  </si>
  <si>
    <t>新潟</t>
    <rPh sb="0" eb="2">
      <t>ニイガタ</t>
    </rPh>
    <phoneticPr fontId="2"/>
  </si>
  <si>
    <t>秋田</t>
    <rPh sb="0" eb="2">
      <t>アキタ</t>
    </rPh>
    <phoneticPr fontId="2"/>
  </si>
  <si>
    <t>鹿児島</t>
    <rPh sb="0" eb="3">
      <t>カゴシマ</t>
    </rPh>
    <phoneticPr fontId="2"/>
  </si>
  <si>
    <t>similar templature area in Japan</t>
    <phoneticPr fontId="2"/>
  </si>
  <si>
    <t>##La famille continue à entrer dans le bain et ne brûle pas</t>
    <phoneticPr fontId="2"/>
  </si>
  <si>
    <t>##Définir Eco Cute pour "enregistrer le mode"</t>
    <phoneticPr fontId="2"/>
  </si>
  <si>
    <t>##Au lieu de conserver la rétention automatique de chaleur, faites-le bouillir immédiatement avant que la personne suivante n'entre</t>
    <phoneticPr fontId="2"/>
  </si>
  <si>
    <t>##Réforme dans une baignoire isolée</t>
    <phoneticPr fontId="2"/>
  </si>
  <si>
    <t>##En été, je ne saupoudrerai pas d'eau chaude dans la baignoire avec une douche de finition seulement</t>
    <phoneticPr fontId="2"/>
  </si>
  <si>
    <t>program code in php</t>
    <phoneticPr fontId="2"/>
  </si>
  <si>
    <t>$defMeasures = [];</t>
    <phoneticPr fontId="2"/>
  </si>
  <si>
    <t>　あなたの家庭でのエネルギー機器や、その使い方に応じて、有効な省エネ対策を提案します。家庭でのエネルギーの使い方について20問程度の質問があります。答えられる質問だけで結構ですので、回答いただくと、あなたの家庭にあった対策を提案することができます。</t>
  </si>
  <si>
    <t>　入力された情報については、この端末を利用するあなただけが閲覧でき、サーバーには蓄積されません。</t>
  </si>
  <si>
    <t>診断をはじめる</t>
    <rPh sb="0" eb="2">
      <t>シンダン</t>
    </rPh>
    <phoneticPr fontId="2"/>
  </si>
  <si>
    <t>この診断について</t>
  </si>
  <si>
    <t>結果をみる</t>
    <rPh sb="0" eb="2">
      <t>ケッカ</t>
    </rPh>
    <phoneticPr fontId="2"/>
  </si>
  <si>
    <t>回答しなおす</t>
  </si>
  <si>
    <t>平均比較</t>
    <rPh sb="0" eb="2">
      <t>ヘイキン</t>
    </rPh>
    <rPh sb="2" eb="4">
      <t>ヒカク</t>
    </rPh>
    <phoneticPr fontId="2"/>
  </si>
  <si>
    <t>月変化</t>
    <rPh sb="0" eb="3">
      <t>ツキヘンカ</t>
    </rPh>
    <phoneticPr fontId="2"/>
  </si>
  <si>
    <t>有効な対策</t>
    <rPh sb="0" eb="2">
      <t>ユウコウ</t>
    </rPh>
    <rPh sb="3" eb="5">
      <t>タイサク</t>
    </rPh>
    <phoneticPr fontId="2"/>
  </si>
  <si>
    <t>　平均との比較をグラフにしました。「有効な対策」を実行した場合の効果が中央のグラフに表示されます。</t>
  </si>
  <si>
    <t>前へ</t>
    <rPh sb="0" eb="1">
      <t>マエ</t>
    </rPh>
    <phoneticPr fontId="2"/>
  </si>
  <si>
    <t>次へ</t>
    <rPh sb="0" eb="1">
      <t>ツギ</t>
    </rPh>
    <phoneticPr fontId="2"/>
  </si>
  <si>
    <t>質問一覧</t>
    <rPh sb="0" eb="2">
      <t>シツモン</t>
    </rPh>
    <rPh sb="2" eb="4">
      <t>イチラン</t>
    </rPh>
    <phoneticPr fontId="2"/>
  </si>
  <si>
    <t>計算結果</t>
    <rPh sb="0" eb="2">
      <t>ケイサン</t>
    </rPh>
    <rPh sb="2" eb="4">
      <t>ケッカ</t>
    </rPh>
    <phoneticPr fontId="2"/>
  </si>
  <si>
    <t>Nous proposons des mesures efficaces d'économie d'énergie en fonction de l'équipement énergétique dans votre maison et de l'utiliser. Il y a environ 20 questions sur l'utilisation de l'énergie à la maison. Il suffit de répondre aux questions, donc, si vous répondez, vous pouvez proposer des mesures appropriées à votre domicile.</t>
  </si>
  <si>
    <t>L'information que vous entrez ne peut être visualisée que par votre terminal, elle ne s'accumule pas sur le serveur.</t>
  </si>
  <si>
    <t>A propos de ce diagnostic</t>
  </si>
  <si>
    <t>Réponds à nouveau</t>
  </si>
  <si>
    <t>Comparaison moyenne</t>
  </si>
  <si>
    <t>Changement mensuel</t>
  </si>
  <si>
    <t>Précédent</t>
  </si>
  <si>
    <t>Suivant</t>
  </si>
  <si>
    <t>Liste de questions</t>
  </si>
  <si>
    <t>Résultat de calcul</t>
  </si>
  <si>
    <t>munu</t>
    <phoneticPr fontId="2"/>
  </si>
  <si>
    <t>Nous comparons la moyenne avec un graphique. L'effet lors de l'exécution de 'mesures efficaces' s'affiche dans le graphique du milieu.</t>
    <phoneticPr fontId="2"/>
  </si>
  <si>
    <t>Une liste des contre-mesures efficaces. Si vous sélectionnez 'Sélectionner', l'effet sera affiché dans le graphique.</t>
    <phoneticPr fontId="2"/>
  </si>
  <si>
    <t>Vous pouvez répondre en détail en spécifiant le champ. Vous pouvez ajouter des pièces et du matériel avec 'Ajouter'.</t>
    <phoneticPr fontId="2"/>
  </si>
  <si>
    <t xml:space="preserve"> "（" + nowques + " sur " + numques + " questiones）"</t>
    <phoneticPr fontId="2"/>
  </si>
  <si>
    <t>Home Energy Diagnosis system language definition sheets</t>
    <phoneticPr fontId="2"/>
  </si>
  <si>
    <t xml:space="preserve">use this sheets to magage parameters and translation </t>
    <phoneticPr fontId="2"/>
  </si>
  <si>
    <t>please translate right color cell to left one.</t>
    <phoneticPr fontId="2"/>
  </si>
  <si>
    <t>Fill cells of this color</t>
    <phoneticPr fontId="2"/>
  </si>
  <si>
    <t>reference</t>
    <phoneticPr fontId="2"/>
  </si>
  <si>
    <t>fill this sheet and copy "source code" cells to program code.</t>
    <phoneticPr fontId="2"/>
  </si>
  <si>
    <t>sheet name</t>
    <phoneticPr fontId="2"/>
  </si>
  <si>
    <t>target</t>
    <phoneticPr fontId="2"/>
  </si>
  <si>
    <t>source code to paste</t>
    <phoneticPr fontId="2"/>
  </si>
  <si>
    <t>Field</t>
    <phoneticPr fontId="2"/>
  </si>
  <si>
    <t>"Field Name" and "Input field name"</t>
    <phoneticPr fontId="2"/>
  </si>
  <si>
    <t>not use</t>
    <phoneticPr fontId="2"/>
  </si>
  <si>
    <t>Items</t>
    <phoneticPr fontId="2"/>
  </si>
  <si>
    <t>fill "Language set"</t>
    <phoneticPr fontId="2"/>
  </si>
  <si>
    <t>d6/logic_**/senarofix.js</t>
    <phoneticPr fontId="2"/>
  </si>
  <si>
    <t>Measures</t>
    <phoneticPr fontId="2"/>
  </si>
  <si>
    <t xml:space="preserve">title, title short, easyness, subsidy, advice, </t>
    <phoneticPr fontId="2"/>
  </si>
  <si>
    <t>d6/logic_**/senaroset.js</t>
    <phoneticPr fontId="2"/>
  </si>
  <si>
    <t>Input</t>
    <phoneticPr fontId="2"/>
  </si>
  <si>
    <t>title, unit, text, Input type, display value, save data</t>
    <phoneticPr fontId="2"/>
  </si>
  <si>
    <t>Language</t>
    <phoneticPr fontId="2"/>
  </si>
  <si>
    <t>language/lang_**.php</t>
    <phoneticPr fontId="2"/>
  </si>
  <si>
    <t>language/lang_**.js</t>
    <phoneticPr fontId="2"/>
  </si>
  <si>
    <t>Area</t>
    <phoneticPr fontId="2"/>
  </si>
  <si>
    <t>Place/Area, average templature(summer, winter)</t>
    <phoneticPr fontId="2"/>
  </si>
  <si>
    <t>d6/logic_**/senaroset.js manual setting</t>
    <phoneticPr fontId="2"/>
  </si>
  <si>
    <t xml:space="preserve">subsidy </t>
    <phoneticPr fontId="2"/>
  </si>
  <si>
    <t>annual average templature</t>
    <phoneticPr fontId="2"/>
  </si>
  <si>
    <t>東京</t>
  </si>
  <si>
    <t>京都</t>
  </si>
  <si>
    <t>大阪</t>
  </si>
  <si>
    <t>3 direction Eco Index</t>
    <phoneticPr fontId="2"/>
  </si>
  <si>
    <t>(1)Sustainability Index</t>
    <phoneticPr fontId="2"/>
  </si>
  <si>
    <t>(2)Good Investment Index</t>
    <phoneticPr fontId="2"/>
  </si>
  <si>
    <t>(3)Eco Action and Atitude Index</t>
    <phoneticPr fontId="2"/>
  </si>
  <si>
    <t>Level1)large equal than</t>
    <phoneticPr fontId="2"/>
  </si>
  <si>
    <t>Level1)large equal than</t>
    <phoneticPr fontId="2"/>
  </si>
  <si>
    <t>index</t>
    <phoneticPr fontId="2"/>
  </si>
  <si>
    <t>Level2)large equal than</t>
    <phoneticPr fontId="2"/>
  </si>
  <si>
    <t>index</t>
    <phoneticPr fontId="2"/>
  </si>
  <si>
    <t>Level3)large equal than</t>
    <phoneticPr fontId="2"/>
  </si>
  <si>
    <t>weight</t>
    <phoneticPr fontId="2"/>
  </si>
  <si>
    <t>index of no answer</t>
    <phoneticPr fontId="2"/>
  </si>
  <si>
    <t>Level2)large equal than</t>
    <phoneticPr fontId="2"/>
  </si>
  <si>
    <t>Level3)large equal than</t>
    <phoneticPr fontId="2"/>
  </si>
  <si>
    <t>weight</t>
    <phoneticPr fontId="2"/>
  </si>
  <si>
    <t>i221</t>
    <phoneticPr fontId="2"/>
  </si>
  <si>
    <t>エアコンの性能</t>
    <rPh sb="5" eb="7">
      <t>セイノウ</t>
    </rPh>
    <phoneticPr fontId="2"/>
  </si>
  <si>
    <t>consCOsum</t>
    <phoneticPr fontId="2"/>
  </si>
  <si>
    <t>エアコンの省エネ性能はよいですか</t>
    <phoneticPr fontId="2"/>
  </si>
  <si>
    <t>選んで下さい</t>
    <phoneticPr fontId="2"/>
  </si>
  <si>
    <t>選んで下さい</t>
    <phoneticPr fontId="2"/>
  </si>
  <si>
    <t>とてもよい</t>
  </si>
  <si>
    <t>あまりよくない</t>
  </si>
  <si>
    <t>i121</t>
    <phoneticPr fontId="2"/>
  </si>
  <si>
    <t>温水器の性能</t>
    <rPh sb="0" eb="3">
      <t>オンスイキ</t>
    </rPh>
    <rPh sb="4" eb="6">
      <t>セイノウ</t>
    </rPh>
    <phoneticPr fontId="2"/>
  </si>
  <si>
    <t>consHWsum</t>
    <phoneticPr fontId="2"/>
  </si>
  <si>
    <t>温水器の省エネ性能はよいですか</t>
    <rPh sb="0" eb="3">
      <t>オンスイキ</t>
    </rPh>
    <phoneticPr fontId="2"/>
  </si>
  <si>
    <t>i621</t>
    <phoneticPr fontId="2"/>
  </si>
  <si>
    <t>テレビの性能</t>
    <rPh sb="4" eb="6">
      <t>セイノウ</t>
    </rPh>
    <phoneticPr fontId="2"/>
  </si>
  <si>
    <t>テレビの省エネ性能はよいですか</t>
    <phoneticPr fontId="2"/>
  </si>
  <si>
    <t>選んで下さい</t>
    <phoneticPr fontId="2"/>
  </si>
  <si>
    <t>i421</t>
    <phoneticPr fontId="2"/>
  </si>
  <si>
    <t>洗濯機の性能</t>
    <rPh sb="0" eb="3">
      <t>センタクキ</t>
    </rPh>
    <rPh sb="4" eb="6">
      <t>セイノウ</t>
    </rPh>
    <phoneticPr fontId="2"/>
  </si>
  <si>
    <t>consDRsum</t>
    <phoneticPr fontId="2"/>
  </si>
  <si>
    <t>洗濯機の省エネ性能はよいですか</t>
    <rPh sb="0" eb="3">
      <t>センタクキ</t>
    </rPh>
    <phoneticPr fontId="2"/>
  </si>
  <si>
    <t>i721</t>
    <phoneticPr fontId="2"/>
  </si>
  <si>
    <t>冷蔵庫の性能</t>
    <rPh sb="4" eb="6">
      <t>セイノウ</t>
    </rPh>
    <phoneticPr fontId="2"/>
  </si>
  <si>
    <t>consRFsum</t>
    <phoneticPr fontId="2"/>
  </si>
  <si>
    <t>冷蔵庫の省エネ性能はよいですか</t>
    <phoneticPr fontId="2"/>
  </si>
  <si>
    <t xml:space="preserve">D6.consSeason.titleList[1] = </t>
    <phoneticPr fontId="2"/>
  </si>
  <si>
    <t xml:space="preserve">D6.consSeason.titleList[2] = </t>
    <phoneticPr fontId="2"/>
  </si>
  <si>
    <t>spring/fall</t>
    <phoneticPr fontId="2"/>
  </si>
  <si>
    <t xml:space="preserve">D6.consSeason.titleList[3] = </t>
    <phoneticPr fontId="2"/>
  </si>
  <si>
    <t>winter</t>
  </si>
  <si>
    <t>spring/fall</t>
  </si>
  <si>
    <t>summer</t>
  </si>
  <si>
    <t>refernce</t>
    <phoneticPr fontId="2"/>
  </si>
  <si>
    <t>room #</t>
    <phoneticPr fontId="2"/>
  </si>
  <si>
    <t>how to use a rice cooker</t>
    <phoneticPr fontId="2"/>
  </si>
  <si>
    <t>car #</t>
    <phoneticPr fontId="2"/>
  </si>
  <si>
    <t>destination #</t>
    <phoneticPr fontId="2"/>
  </si>
  <si>
    <t>#</t>
    <phoneticPr fontId="2"/>
  </si>
  <si>
    <t>#</t>
    <phoneticPr fontId="2"/>
  </si>
  <si>
    <t>winter</t>
    <phoneticPr fontId="2"/>
  </si>
  <si>
    <t>summer</t>
    <phoneticPr fontId="2"/>
  </si>
  <si>
    <t>&lt;?php // set to Language/*.php ========================</t>
    <phoneticPr fontId="2"/>
  </si>
  <si>
    <t>$lang["code"]=</t>
  </si>
  <si>
    <t xml:space="preserve"> </t>
    <phoneticPr fontId="2"/>
  </si>
  <si>
    <t>$lang["show_electricity"]=</t>
  </si>
  <si>
    <t>$lang["show_gas"]=</t>
  </si>
  <si>
    <t>$lang["show_kerosene"]=</t>
  </si>
  <si>
    <t>$lang["show_briquet"]=</t>
  </si>
  <si>
    <t>$lang["show_area"]=</t>
  </si>
  <si>
    <t>$lang["show_gasoline"]=</t>
  </si>
  <si>
    <t>$lang["electricitytitle"]=</t>
  </si>
  <si>
    <t>$lang["gastitle"]=</t>
  </si>
  <si>
    <t>$lang["kerosenetitle"]=</t>
  </si>
  <si>
    <t>$lang["briquettitle"]=</t>
  </si>
  <si>
    <t>$lang["areatitle"]=</t>
  </si>
  <si>
    <t>$lang["gasolinetitle"]=</t>
  </si>
  <si>
    <t>kWh</t>
    <phoneticPr fontId="2"/>
  </si>
  <si>
    <t>kWh</t>
  </si>
  <si>
    <t>m3</t>
    <phoneticPr fontId="2"/>
  </si>
  <si>
    <t>m3</t>
  </si>
  <si>
    <t>L</t>
    <phoneticPr fontId="2"/>
  </si>
  <si>
    <t>L</t>
  </si>
  <si>
    <t>kg</t>
    <phoneticPr fontId="2"/>
  </si>
  <si>
    <t>kg</t>
  </si>
  <si>
    <t>MJ</t>
    <phoneticPr fontId="2"/>
  </si>
  <si>
    <t>MJ</t>
  </si>
  <si>
    <t>L</t>
    <phoneticPr fontId="2"/>
  </si>
  <si>
    <t>num</t>
    <phoneticPr fontId="2"/>
  </si>
  <si>
    <t>num</t>
  </si>
  <si>
    <t>num + "points"</t>
    <phoneticPr fontId="2"/>
  </si>
  <si>
    <t>num + "点"</t>
    <rPh sb="7" eb="8">
      <t>テン</t>
    </rPh>
    <phoneticPr fontId="2"/>
  </si>
  <si>
    <t>$lang["priceunit"]=</t>
  </si>
  <si>
    <t>kg</t>
    <phoneticPr fontId="2"/>
  </si>
  <si>
    <t>GJ</t>
    <phoneticPr fontId="2"/>
  </si>
  <si>
    <t>$lang["startPageName"]=</t>
  </si>
  <si>
    <t>$lang["dataClear"]=</t>
  </si>
  <si>
    <t>$lang["savetobrowser"]=</t>
  </si>
  <si>
    <t>$lang["savedataisshown"]=</t>
  </si>
  <si>
    <t>numques, nowques</t>
  </si>
  <si>
    <t>$lang["youcall"]=</t>
  </si>
  <si>
    <t>$lang["youcount"]=</t>
  </si>
  <si>
    <t>$lang["totalhome"]=</t>
  </si>
  <si>
    <t>target</t>
    <phoneticPr fontId="2"/>
  </si>
  <si>
    <t>target</t>
  </si>
  <si>
    <t>"同じ世帯人数の"+target+"の家庭"</t>
  </si>
  <si>
    <t>count</t>
    <phoneticPr fontId="2"/>
  </si>
  <si>
    <t>$lang["rankcall"]=</t>
  </si>
  <si>
    <t>ratio</t>
    <phoneticPr fontId="2"/>
  </si>
  <si>
    <t>ratio</t>
  </si>
  <si>
    <t>"　CO2排出量は、平均の" + ratio +"倍です。"</t>
    <rPh sb="25" eb="26">
      <t>バイ</t>
    </rPh>
    <phoneticPr fontId="2"/>
  </si>
  <si>
    <t>$lang["co2compare06"]=</t>
  </si>
  <si>
    <t>$lang["co2compare08"]=</t>
  </si>
  <si>
    <t>$lang["co2compare10"]=</t>
  </si>
  <si>
    <t>$lang["co2compare12"]=</t>
  </si>
  <si>
    <t>$lang["co2compare14"]=</t>
  </si>
  <si>
    <t>same,youcount,rank</t>
  </si>
  <si>
    <t>$lang["itemize"]=</t>
  </si>
  <si>
    <t>$lang["itemname"]=</t>
  </si>
  <si>
    <t>$lang["percent"]=</t>
  </si>
  <si>
    <t>$lang["measure"]=</t>
  </si>
  <si>
    <t>$lang["merit"]=</t>
  </si>
  <si>
    <t>$lang["select"]=</t>
  </si>
  <si>
    <t>main3,sum</t>
  </si>
  <si>
    <t>$lang["effectivemeasures"]=</t>
  </si>
  <si>
    <t>percent,fee,co2</t>
  </si>
  <si>
    <t>co2</t>
  </si>
  <si>
    <t>name,percent</t>
  </si>
  <si>
    <t>$lang["co2minus"]=</t>
  </si>
  <si>
    <t>$lang["error"]=</t>
  </si>
  <si>
    <t>fee</t>
  </si>
  <si>
    <t>$lang["feenochange"]=</t>
  </si>
  <si>
    <t>price,lifetime,load</t>
  </si>
  <si>
    <t>change,totalchange,down</t>
  </si>
  <si>
    <t>$lang["payback1month"]=</t>
  </si>
  <si>
    <t>month</t>
  </si>
  <si>
    <t>year</t>
    <phoneticPr fontId="2"/>
  </si>
  <si>
    <t>$lang["paybacknever"]=</t>
  </si>
  <si>
    <t>$lang["monthlytitle"]=</t>
  </si>
  <si>
    <t>$lang["month"]=</t>
  </si>
  <si>
    <t>$lang["energy"]=</t>
  </si>
  <si>
    <t>$lang['button_showall']=</t>
  </si>
  <si>
    <t>$lang["add"]=</t>
  </si>
  <si>
    <t>$lang['home_button_intro1']=</t>
  </si>
  <si>
    <t>$lang['home_button_intro2']=</t>
  </si>
  <si>
    <t>$lang['home_button_startdiagnosis']=</t>
  </si>
  <si>
    <t>$lang['home_button_about']=</t>
  </si>
  <si>
    <t>$lang['home_button_result']=</t>
  </si>
  <si>
    <t>$lang['home_button_retry']=</t>
  </si>
  <si>
    <t>$lang['home_button_average']=</t>
  </si>
  <si>
    <t>$lang['home_button_monthly']=</t>
  </si>
  <si>
    <t>$lang['home_button_measure']=</t>
  </si>
  <si>
    <t>$lang['home_button_resultmessage']=</t>
  </si>
  <si>
    <t>$lang['home_button_measuremessage']=</t>
  </si>
  <si>
    <t>$lang['home_button_pagemessage']=</t>
  </si>
  <si>
    <t>$lang['home_easy_step2']=</t>
  </si>
  <si>
    <t>num</t>
    <phoneticPr fontId="2"/>
  </si>
  <si>
    <t>低炭素生活のための簡単エコチェック</t>
  </si>
  <si>
    <t>評価</t>
  </si>
  <si>
    <t>めざせ低炭素家庭</t>
  </si>
  <si>
    <t>削減ができます</t>
  </si>
  <si>
    <t>かんたんな方法で</t>
  </si>
  <si>
    <t>持続可能性</t>
  </si>
  <si>
    <t>省エネ機器</t>
  </si>
  <si>
    <t>省エネ行動</t>
  </si>
  <si>
    <t>すばらしい！</t>
  </si>
  <si>
    <t>$lang['home_action_label2']=</t>
  </si>
  <si>
    <t>まあまあよい</t>
  </si>
  <si>
    <t>$lang['home_action_label3']=</t>
  </si>
  <si>
    <t>ちょっと残念</t>
  </si>
  <si>
    <t>$lang["youafter"]=</t>
  </si>
  <si>
    <t>$lang["average"]=</t>
  </si>
  <si>
    <t>$lang["compare"]=</t>
  </si>
  <si>
    <t>$lang["co2emission"]=</t>
  </si>
  <si>
    <t>$lang["co2reductiontitle"]=</t>
  </si>
  <si>
    <t>$lang["fee"]=</t>
  </si>
  <si>
    <t>$lang["feereductiontitle"]=</t>
  </si>
  <si>
    <t>$lang["initialcosttitle"]=</t>
  </si>
  <si>
    <t>$lang["loadperyear"]=</t>
  </si>
  <si>
    <t>$lang["primaryenergy"]=</t>
  </si>
  <si>
    <t>$lang["officecall"]=</t>
  </si>
  <si>
    <t>$lang["officecount"]=</t>
  </si>
  <si>
    <t>$lang["totaloffice"]=</t>
  </si>
  <si>
    <t>fr</t>
  </si>
  <si>
    <t xml:space="preserve"> "（" + nowques + " sur " + numques + " questiones）"</t>
  </si>
  <si>
    <t>munu</t>
  </si>
  <si>
    <t>Nous comparons la moyenne avec un graphique. L'effet lors de l'exécution de 'mesures efficaces' s'affiche dans le graphique du milieu.</t>
  </si>
  <si>
    <t>Une liste des contre-mesures efficaces. Si vous sélectionnez 'Sélectionner', l'effet sera affiché dans le graphique.</t>
  </si>
  <si>
    <t>Vous pouvez répondre en détail en spécifiant le champ. Vous pouvez ajouter des pièces et du matériel avec 'Ajouter'.</t>
  </si>
  <si>
    <t>Euro</t>
    <phoneticPr fontId="2"/>
  </si>
  <si>
    <t>La même taille de ménage</t>
    <phoneticPr fontId="2"/>
  </si>
  <si>
    <t>"La même taille de ménage "+target+"Accueil"</t>
    <phoneticPr fontId="2"/>
  </si>
  <si>
    <t>Accueil</t>
    <phoneticPr fontId="2"/>
  </si>
  <si>
    <t>Le rang est</t>
    <phoneticPr fontId="2"/>
  </si>
  <si>
    <t> dans les 100.</t>
    <phoneticPr fontId="2"/>
  </si>
  <si>
    <t>"Le rang est " + count +" dans les 100."</t>
    <phoneticPr fontId="2"/>
  </si>
  <si>
    <t>L'émission de CO2 est</t>
    <phoneticPr fontId="2"/>
  </si>
  <si>
    <t>fois par rapport à la moyenne</t>
    <phoneticPr fontId="2"/>
  </si>
  <si>
    <t>"L'émission de CO2 est" + ratio +"fois par rapport à la moyenne"</t>
    <phoneticPr fontId="2"/>
  </si>
  <si>
    <t>est 100, en ce sens que votre rang est #</t>
    <phoneticPr fontId="2"/>
  </si>
  <si>
    <t>"est 100, en ce sens que votre rang est #" + youcount + "&lt;br&gt;"</t>
    <phoneticPr fontId="2"/>
  </si>
  <si>
    <t>sont une grande source et dans les trois champs que vous émettez</t>
    <phoneticPr fontId="2"/>
  </si>
  <si>
    <t>% de CO2. Ces grandes mesures sur le terrain sont efficaces.</t>
    <phoneticPr fontId="2"/>
  </si>
  <si>
    <t>main3+" sont une grande source et dans les trois champs que vous émettez " + sum+"% de CO2. Ces grandes mesures sur le terrain sont efficaces."</t>
    <phoneticPr fontId="2"/>
  </si>
  <si>
    <t>Lorsqu'il est combiné</t>
    <phoneticPr fontId="2"/>
  </si>
  <si>
    <t>% annuel</t>
    <phoneticPr fontId="2"/>
  </si>
  <si>
    <t>yen du coût de l'utilité et</t>
    <phoneticPr fontId="2"/>
  </si>
  <si>
    <t>kg de CO2 peut être réduit. Si vous travaillez déjà, cela signifie que vous faites une éco-vie qui ne produira que ces résultats.</t>
    <phoneticPr fontId="2"/>
  </si>
  <si>
    <t>"　Lorsqu'il est combiné  " + percent+"% annuel " + ( hidePrice != 1  ? fee +"yen du coût de l'utilité et ":"") + co2+"kg de CO2 peut être réduit. Si vous travaillez déjà, cela signifie que vous faites une éco-vie qui ne produira que ces résultats."</t>
    <phoneticPr fontId="2"/>
  </si>
  <si>
    <t>Les efforts sont efficaces.</t>
    <phoneticPr fontId="2"/>
  </si>
  <si>
    <t xml:space="preserve"> title+" les efforts sont efficaces."</t>
    <phoneticPr fontId="2"/>
  </si>
  <si>
    <t>Annuel</t>
    <phoneticPr fontId="2"/>
  </si>
  <si>
    <t>kg de CO2 peut être réduit.</t>
    <phoneticPr fontId="2"/>
  </si>
  <si>
    <t>"Annuele " + co2+"kg de CO2 peut être réduit."</t>
    <phoneticPr fontId="2"/>
  </si>
  <si>
    <t>cela équivaut à réduire</t>
    <phoneticPr fontId="2"/>
  </si>
  <si>
    <t xml:space="preserve">"cela équivaut à réduire "+ name+" pour " +percent+"%  " </t>
    <phoneticPr fontId="2"/>
  </si>
  <si>
    <t>Vous pouvez enregistrer</t>
    <phoneticPr fontId="2"/>
  </si>
  <si>
    <t>yen par an.</t>
    <phoneticPr fontId="2"/>
  </si>
  <si>
    <t>"Vous pouvez enregistrer" + fee+"yen par an."</t>
    <phoneticPr fontId="2"/>
  </si>
  <si>
    <t>Pour acheter neuf, cela coûte environ</t>
    <phoneticPr fontId="2"/>
  </si>
  <si>
    <t>yen (prix de référence), réparti</t>
    <phoneticPr fontId="2"/>
  </si>
  <si>
    <t>année de vie, votre coût total sera</t>
    <phoneticPr fontId="2"/>
  </si>
  <si>
    <t>yen par an.</t>
    <phoneticPr fontId="2"/>
  </si>
  <si>
    <t>"Pour acheter neuf, cela coûte environ" + price+" " + lifetime+"année de vie, votre coût total sera "+ load+"yen par an."</t>
    <phoneticPr fontId="2"/>
  </si>
  <si>
    <t>an</t>
    <phoneticPr fontId="2"/>
  </si>
  <si>
    <t>moice</t>
    <phoneticPr fontId="2"/>
  </si>
  <si>
    <t>D'autre part, le coût de l'utilité sera enregistré pour</t>
    <phoneticPr fontId="2"/>
  </si>
  <si>
    <t>yen par an, donc le fardeau total sera</t>
    <phoneticPr fontId="2"/>
  </si>
  <si>
    <t>yen, vous pouvez économiser chaque année au total.</t>
    <phoneticPr fontId="2"/>
  </si>
  <si>
    <t>Vous pouvez revenir dans un mois.</t>
    <phoneticPr fontId="2"/>
  </si>
  <si>
    <t>Vous pouvez revenir dans</t>
    <phoneticPr fontId="2"/>
  </si>
  <si>
    <t> mois.</t>
    <phoneticPr fontId="2"/>
  </si>
  <si>
    <t>"Vous pouvez revenir dans " + month+" mois."</t>
    <phoneticPr fontId="2"/>
  </si>
  <si>
    <t>Vous pouvez revenir sur</t>
    <phoneticPr fontId="2"/>
  </si>
  <si>
    <t>"Vous pouvez revenir sur " + year+"an."</t>
    <phoneticPr fontId="2"/>
  </si>
  <si>
    <t>Le coût de l'utilité sera</t>
    <phoneticPr fontId="2"/>
  </si>
  <si>
    <t>yen moins cher.</t>
    <phoneticPr fontId="2"/>
  </si>
  <si>
    <t>"Le coût de l'utilité sera" + fee+"yen moins cher."</t>
    <phoneticPr fontId="2"/>
  </si>
  <si>
    <t>Coût d'utilité estimé par mois</t>
    <phoneticPr fontId="2"/>
  </si>
  <si>
    <t>Afficher les recommandations à</t>
    <phoneticPr fontId="2"/>
  </si>
  <si>
    <t>"Afficher les recommandations à "+ num + "th"</t>
    <phoneticPr fontId="2"/>
  </si>
  <si>
    <t>Eco-vérifier facile pour la vie à faible teneur en carbone</t>
  </si>
  <si>
    <t>Évaluation</t>
  </si>
  <si>
    <t>Visez la maison à faible teneur en carbone</t>
  </si>
  <si>
    <t>Peut réduire</t>
  </si>
  <si>
    <t>D'une manière simple</t>
  </si>
  <si>
    <t>Durabilité</t>
  </si>
  <si>
    <t>Équipement d'économie d'énergie</t>
  </si>
  <si>
    <t>Comportement d'économie d'énergie</t>
  </si>
  <si>
    <t>C'est merveilleux!</t>
  </si>
  <si>
    <t>Sur la même échelle</t>
    <phoneticPr fontId="2"/>
  </si>
  <si>
    <t>"Sur la même échelle" + target</t>
    <phoneticPr fontId="2"/>
  </si>
  <si>
    <t>Demande</t>
    <phoneticPr fontId="2"/>
  </si>
  <si>
    <t>draw data from v2</t>
    <phoneticPr fontId="2"/>
  </si>
  <si>
    <t>language set</t>
    <phoneticPr fontId="2"/>
  </si>
  <si>
    <t>language set</t>
    <phoneticPr fontId="2"/>
  </si>
  <si>
    <t>"D'autre part, le coût de l'utilité sera enregistré pour " + change+ "yen par an, donc le fardeau total sera" + totalchange +(down?"yen, vous pouvez économiser chaque année au total.":"" )</t>
    <phoneticPr fontId="2"/>
  </si>
  <si>
    <t xml:space="preserve"> Mesures recommandées</t>
    <phoneticPr fontId="2"/>
  </si>
  <si>
    <t>Veuillez répondre à  questions</t>
    <phoneticPr fontId="2"/>
  </si>
  <si>
    <t>良い点</t>
    <rPh sb="0" eb="1">
      <t>ヨ</t>
    </rPh>
    <rPh sb="2" eb="3">
      <t>テン</t>
    </rPh>
    <phoneticPr fontId="2"/>
  </si>
  <si>
    <t>改善点</t>
    <rPh sb="0" eb="2">
      <t>カイゼン</t>
    </rPh>
    <rPh sb="2" eb="3">
      <t>テン</t>
    </rPh>
    <phoneticPr fontId="2"/>
  </si>
  <si>
    <t>Un peu d'accord</t>
    <phoneticPr fontId="2"/>
  </si>
  <si>
    <t>Un peu d'accord</t>
    <phoneticPr fontId="2"/>
  </si>
  <si>
    <t>Un peu désolé</t>
    <phoneticPr fontId="2"/>
  </si>
  <si>
    <t>Un peu désolé</t>
    <phoneticPr fontId="2"/>
  </si>
  <si>
    <t>　あなたの選択した対策は以下のとおりです。取り組めていますか？</t>
  </si>
  <si>
    <t>選択した対策</t>
    <rPh sb="0" eb="2">
      <t>センタク</t>
    </rPh>
    <rPh sb="4" eb="6">
      <t>タイサク</t>
    </rPh>
    <phoneticPr fontId="2"/>
  </si>
  <si>
    <t>Les mesures que vous avez sélectionnées sont les suivantes. Travaillez-vous dessus?</t>
  </si>
  <si>
    <t>Mesures sélectionnées</t>
  </si>
  <si>
    <t>J'ai choisi cette contre-mesure</t>
  </si>
  <si>
    <t>Choisissez la contre-mesure qui vous convient parmi celles-ci</t>
    <phoneticPr fontId="2"/>
  </si>
  <si>
    <t>Des perspectives qui soulignent comme des mesures</t>
  </si>
  <si>
    <t>Numéro de la maison des étages</t>
  </si>
  <si>
    <t>Est-ce que le plafond sur le toit (dernier étage)?</t>
  </si>
  <si>
    <t>Coucher de soleil sur le toit</t>
  </si>
  <si>
    <t>Année d'âge</t>
  </si>
  <si>
    <t>Etat / province</t>
  </si>
  <si>
    <t>Commodité des transports en commun</t>
  </si>
  <si>
    <t>Épaisseur d'isolation de mur</t>
  </si>
  <si>
    <t>Rénovation d'isolation de plafond de mur</t>
  </si>
  <si>
    <t>Installation de production d'énergie photovoltaïque</t>
  </si>
  <si>
    <t>Taille de la production d'énergie photovoltaïque</t>
  </si>
  <si>
    <t>Montant de vente d'électricité</t>
  </si>
  <si>
    <t>Gas</t>
  </si>
  <si>
    <t>Approvisionnement en chaleur régional</t>
  </si>
  <si>
    <t>Capacité du réservoir de la maison</t>
  </si>
  <si>
    <t>Numéro de réservoir à la maison de kérosène</t>
  </si>
  <si>
    <t>Coût du carburant de voiture</t>
  </si>
  <si>
    <t>Compagnie d'électricité</t>
  </si>
  <si>
    <t>Lavez votre corps avec de l'eau chaude dans la baignoire</t>
  </si>
  <si>
    <t>Comment réchauffer l'eau chaude dans un bain</t>
  </si>
  <si>
    <t>Quand l'eau chaude dans le bain a pris moins</t>
  </si>
  <si>
    <t>Jusqu'à ce que l'eau chaude de la douche sorte</t>
  </si>
  <si>
    <t>Utilisation de l'eau chaude dans le lavage de la vaisselle</t>
  </si>
  <si>
    <t>Période d'utilisation de l'eau chaude dans le lavage de la vaisselle</t>
  </si>
  <si>
    <t>Baignoire / unité de bain</t>
  </si>
  <si>
    <t>Chaleur de siège de toilette</t>
  </si>
  <si>
    <t>Siège de toilette à isolation instantanée</t>
  </si>
  <si>
    <t>Fermez le couvercle du siège de toilette</t>
  </si>
  <si>
    <t>Équipement de chauffage principalement utilisé</t>
  </si>
  <si>
    <t>Equipement de chauffage à utiliser de manière complémentaire</t>
  </si>
  <si>
    <t>Température de chauffage</t>
  </si>
  <si>
    <t>Type de vitre</t>
  </si>
  <si>
    <t>Nombre d'années d'utilisation du climatiseur</t>
  </si>
  <si>
    <t>Performance de climatisation</t>
  </si>
  <si>
    <t>Filtre de climatiseur propre</t>
  </si>
  <si>
    <t>Utiliser la période de l'humidificateur</t>
  </si>
  <si>
    <t>Installation de la feuille d'isolation</t>
  </si>
  <si>
    <t>Réduction de la surface de chauffe due à la création de la pièce</t>
  </si>
  <si>
    <t>La froideur de la pièce</t>
  </si>
  <si>
    <t>Condensation sur le mur comme un placard</t>
  </si>
  <si>
    <t>Avoir froid le matin</t>
  </si>
  <si>
    <t>Quand la froideur commence le matin</t>
  </si>
  <si>
    <t>Quand la froideur se termine le matin</t>
  </si>
  <si>
    <t>Chauffage des chambres manquantes</t>
  </si>
  <si>
    <t>Température de réglage de refroidissement</t>
  </si>
  <si>
    <t>Période de refroidissement (y compris la déshumidification)</t>
  </si>
  <si>
    <t>Présence d'afflux de rayonnement solaire</t>
  </si>
  <si>
    <t>Coupe du rayonnement solaire</t>
  </si>
  <si>
    <t>Présence ou absence de rayonnement solaire</t>
  </si>
  <si>
    <t>Source de chaleur centrale dédiée</t>
  </si>
  <si>
    <t>Chauffage routier</t>
  </si>
  <si>
    <t>Source de chaleur de chauffage routier</t>
  </si>
  <si>
    <t>Utilisation du chauffage de toiture</t>
  </si>
  <si>
    <t>Source de chaleur du chauffage du toit</t>
  </si>
  <si>
    <t>Fréquence d'utilisation du chauffage de toiture</t>
  </si>
  <si>
    <t>Utilisation de la fonte des neiges</t>
  </si>
  <si>
    <t>Source de chaleur du réservoir de fusion de neige</t>
  </si>
  <si>
    <t>Force de l'aspirateur</t>
  </si>
  <si>
    <t>Éclairage vivant</t>
  </si>
  <si>
    <t>Éclairage des pièces absentes</t>
  </si>
  <si>
    <t>Emplacement d'éclairage</t>
  </si>
  <si>
    <t>La consommation d'énergie de 1 balle (livre)</t>
  </si>
  <si>
    <t>Heure de la télévision</t>
  </si>
  <si>
    <t>Taille du téléviseur</t>
  </si>
  <si>
    <t>Réglage de la température du réfrigérateur</t>
  </si>
  <si>
    <t>Une coloration du contenu</t>
  </si>
  <si>
    <t>Source de chaleur de la cuisinière</t>
  </si>
  <si>
    <t>Nombre de véhicules possédés</t>
  </si>
  <si>
    <t>Nombre d'unités possédées par scooter / moto</t>
  </si>
  <si>
    <t>Utiliser une voiture</t>
  </si>
  <si>
    <t>Arrêt de marche au ralenti</t>
  </si>
  <si>
    <t>Accélération rapide et démarrage soudain</t>
  </si>
  <si>
    <t>Conduire avec peu d'accélération / décélération</t>
  </si>
  <si>
    <t>Accélérateur précoce désactivé</t>
  </si>
  <si>
    <t>Utilisation des informations sur le trafic routier</t>
  </si>
  <si>
    <t>Courez sans échauffement</t>
  </si>
  <si>
    <t>Performance du climatiseur</t>
  </si>
  <si>
    <t>Performance du chauffe-eau</t>
  </si>
  <si>
    <t>Performances TV</t>
  </si>
  <si>
    <t>Performance de la machine à laver</t>
  </si>
  <si>
    <t>La performance du réfrigérateur</t>
  </si>
  <si>
    <t>Veuillez choisir le nombre de personnes vivant ensemble, y compris vous.</t>
  </si>
  <si>
    <t>Vous résidez dans une maison individuelle, un immeuble d'habitation?</t>
  </si>
  <si>
    <t>Veuillez choisir la valeur numérique la plus proche dans la surface totale de la maison.</t>
  </si>
  <si>
    <t>Possédez-vous une maison ou la louez-vous?</t>
  </si>
  <si>
    <t>Combien d'étages êtes-vous, quel est l'étage dans le cas de résidences multifamiliales?</t>
  </si>
  <si>
    <t>Est-ce que le plafond sur le toit (l'étage supérieur)?</t>
  </si>
  <si>
    <t>Le nombre de pièces à la maison est</t>
  </si>
  <si>
    <t>Depuis combien de temps construisez-vous une maison?</t>
  </si>
  <si>
    <t>S'il vous plaît choisir votre préfecture.</t>
  </si>
  <si>
    <t>Le vol pour les transports publics est-il un bon endroit pour la résidence</t>
  </si>
  <si>
    <t>Avez-vous fait l'isolation rénovation de la fenêtre</t>
  </si>
  <si>
    <t>Avez-vous effectué des travaux de rénovation d'isolation tels que murs, plafonds, planchers?</t>
  </si>
  <si>
    <t>Installez-vous de l'équipement de production d'énergie solaire</t>
  </si>
  <si>
    <t>Veuillez choisir la taille de l'équipement de production d'énergie photovoltaïque installé.</t>
  </si>
  <si>
    <t>À quand remonte l'année où l'énergie solaire a été installée?</t>
  </si>
  <si>
    <t>Veuillez choisir la facture d'électricité approximative pour un mois.</t>
  </si>
  <si>
    <t>Combien d'électricité peut être vendu par mois par la production d'énergie solaire?</t>
  </si>
  <si>
    <t>S'il vous plaît choisir les frais de gaz approximatifs pour un mois.</t>
  </si>
  <si>
    <t>Veuillez choisir les briquettes approximatives achetées par mois.</t>
  </si>
  <si>
    <t>Y a-t-il un apport de chaleur régional pour le chauffage</t>
  </si>
  <si>
    <t>Lorsque le réservoir domestique est installé, veuillez choisir la capacité</t>
  </si>
  <si>
    <t>S'il vous plaît sélectionner le nombre de fois pour mettre dans le réservoir de la maison du kérosène annuellement</t>
  </si>
  <si>
    <t>Veuillez choisir la quantité approximative d'eau et d'égout par mois.</t>
  </si>
  <si>
    <t>S'il vous plaît choisir environ un mois les frais d'essence (frais de gazole). Ce sera pour toute la famille.</t>
  </si>
  <si>
    <t>Veuillez choisir une compagnie d'électricité</t>
  </si>
  <si>
    <t>Veuillez choisir le type de contrat d'électricité</t>
  </si>
  <si>
    <t>S'il vous plaît choisir le type de gaz</t>
  </si>
  <si>
    <t>Combien de jours par semaine allez-vous faire bouillir un bain?</t>
  </si>
  <si>
    <t>Combien de jours par semaine faites-vous bouillir un bain en été?</t>
  </si>
  <si>
    <t>Combien de minutes par jour passez-vous à prendre une douche avec toute la famille? En moyenne, il est d'environ 5 minutes par personne.</t>
  </si>
  <si>
    <t>Combien d'heures par jour prenez-vous une douche dans toute la famille pendant l'été?</t>
  </si>
  <si>
    <t>Quelle hauteur allez-vous dessiner de l'eau chaude dans la baignoire?</t>
  </si>
  <si>
    <t>Combien d'heures par jour gardez-vous le bain chaud?</t>
  </si>
  <si>
    <t>Comment le réchauffage est-il brûlé?</t>
  </si>
  <si>
    <t>Que faites-vous quand la baignoire s'écoule?</t>
  </si>
  <si>
    <t>Combien de temps s'écoule avant que l'eau chaude ne sorte en premier?</t>
  </si>
  <si>
    <t>Essayez-vous d'utiliser de l'eau sans utiliser d'eau chaude dans le lavage de la vaisselle?</t>
  </si>
  <si>
    <t>Combien de mois utilisez-vous de l'eau bouillante au lieu de l'eau sur le lavabo?</t>
  </si>
  <si>
    <t>Combien de mois passez-vous de l'eau bouillante au lieu de faire la vaisselle?</t>
  </si>
  <si>
    <t>Est-ce un bus d'unité? Est-ce que la baignoire est un type d'isolation</t>
  </si>
  <si>
    <t>Est-ce un siège de toilette de chaleur instantanée?</t>
    <phoneticPr fontId="2"/>
  </si>
  <si>
    <t>À quelle distance se trouve la zone de toute la maison où vous chauffez souvent?</t>
  </si>
  <si>
    <t>Quelle est la source d'énergie des appareils de chauffage les plus couramment utilisés pour chauffer la pièce? Pour le chauffage par le sol, veuillez sélectionner par source de chaleur.</t>
  </si>
  <si>
    <t>Y a-t-il des appareils de chauffage auxiliaires</t>
  </si>
  <si>
    <t>Combien d'heures de chauffage utilisez-vous par jour en hiver?</t>
  </si>
  <si>
    <t>Lors du réglage du chauffage, quel degré est-il réglé sur ℃? S'il ne peut pas être réglé, combien de degrés C est-il?</t>
  </si>
  <si>
    <t>Quelle est la durée de chauffage de la pièce en un an?</t>
  </si>
  <si>
    <t>Veuillez répondre à la taille de la pièce à chauffer / chauffer. S'il y a une cage d'escalier, veuillez la doubler.</t>
  </si>
  <si>
    <t>S'il vous plaît répondre à la taille de la vitre et de la fenêtre, comme la somme de la pièce.</t>
  </si>
  <si>
    <t>Lors de l'achat du climatiseur, avez-vous choisi le type d'économie d'énergie</t>
  </si>
  <si>
    <t>Est-ce que vous nettoyez les filtres des climatiseurs</t>
  </si>
  <si>
    <t>Combien de mois utilisez-vous l'humidificateur pendant un an?</t>
  </si>
  <si>
    <t>Installation d'un rideau épais et d'une feuille d'isolation thermique en hiver</t>
  </si>
  <si>
    <t>Pouvez-vous monter ou monter de la pièce à l'étage supérieur</t>
  </si>
  <si>
    <t>Utilisez l'heure de la cuisinière électrique / chauffe-huile</t>
  </si>
  <si>
    <t>Est-ce que la pièce fonctionne avec le chauffage?</t>
  </si>
  <si>
    <t>Y a-t-il de la condensation sur la fenêtre</t>
  </si>
  <si>
    <t>Y a-t-il de la condensation sur le mur comme un placard?</t>
  </si>
  <si>
    <t>S'il vous plaît choisissez le rhume que vous pouvez sentir le plus</t>
  </si>
  <si>
    <t>Depuis quand le froid est-il le matin?</t>
  </si>
  <si>
    <t>Avant d'attacher le chauffage, essayez-vous d'abord de faire des vêtements épais?</t>
  </si>
  <si>
    <t>Essayez-vous de ne pas chauffer une pièce sans les gens?</t>
  </si>
  <si>
    <t>Combien d'heures de climatisation utilisez-vous par jour en été?</t>
  </si>
  <si>
    <t>Lorsque vous faites de la climatisation, quel est le degré de ℃?</t>
  </si>
  <si>
    <t>La pièce est-elle chaude?</t>
  </si>
  <si>
    <t>La lumière du soleil entre-t-elle dans la pièce le matin d'été ou le soir?</t>
  </si>
  <si>
    <t>La pièce devient chaude quand le lever ou le lever du soleil entre. Avez-vous conçu de sorte que le rayonnement solaire n'entre pas</t>
  </si>
  <si>
    <t>La machine de source de chaleur centrale est-elle différente de la source de chaleur du bain?</t>
  </si>
  <si>
    <t>Est-ce que la ventilation de type échange de chaleur?</t>
  </si>
  <si>
    <t>Utilisez-vous une sécheuse ou une fonction de séchage pour le lavage? Veuillez sélectionner combien vous utilisez lors de l'utilisation.</t>
  </si>
  <si>
    <t>À quelle fréquence utilisez-vous l'aspirateur un jour</t>
  </si>
  <si>
    <t>Qu'est-ce que vous utilisez principalement pour les appareils d'éclairage de salon?</t>
  </si>
  <si>
    <t>Est-ce que l'éclairage de la pièce où personne n'est présent est éteint?</t>
  </si>
  <si>
    <t>Combien d'heures par jour utilisez-vous</t>
  </si>
  <si>
    <t>Par le total de la télévision à la maison, combien d'heures par jour allumez-vous? S'il vous plaît inclure l'heure du jeu vidéo.</t>
  </si>
  <si>
    <t>Combien de réfrigérateurs utilisez-vous? S'il vous plaît compte stocker (congélateur) comme un.</t>
  </si>
  <si>
    <t>Comment est fait le réglage de la température</t>
  </si>
  <si>
    <t>Ouvrez-vous un dégagement d'environ 5 cm sur le côté et le dos</t>
  </si>
  <si>
    <t>Chauffez-vous le cuiseur à riz?</t>
  </si>
  <si>
    <t>Est-ce le type d'économie d'énergie pot électrique</t>
  </si>
  <si>
    <t>À qui est cette voiture? Ou écrivez-le si vous en avez.</t>
  </si>
  <si>
    <t>Utilisez-vous des pneus écologiques?</t>
  </si>
  <si>
    <t>À quelle fréquence partez-vous en voiture</t>
  </si>
  <si>
    <t>Quelle voiture utilisez-vous principalement?</t>
  </si>
  <si>
    <t>Faites-vous un arrêt au ralenti avec un long arrêt?</t>
  </si>
  <si>
    <t>Essayez-vous d'éviter une accélération soudaine ou un démarrage soudain?</t>
  </si>
  <si>
    <t> Conduire sans charger les bagages inutiles</t>
  </si>
  <si>
    <t>Etes-vous en train de vous réchauffer par temps froid?</t>
  </si>
  <si>
    <t>Essayez-vous de maintenir la pression des pneus correctement</t>
  </si>
  <si>
    <t>Les performances d'économie d'énergie du climatiseur sont-elles bonnes (premier niveau?)</t>
  </si>
  <si>
    <t>Les performances d'économie d'énergie du chauffe-eau sont-elles bonnes? (Première année)</t>
  </si>
  <si>
    <t>Les performances d'économie d'énergie de la télévision sont-elles bonnes? (Première année)</t>
  </si>
  <si>
    <t>Est-ce que les performances d'économie d'énergie de la machine à laver sont bonnes? (Première année)</t>
  </si>
  <si>
    <t>La performance du réfrigérateur en matière d'économie d'énergie est-elle bonne? (Première année)</t>
  </si>
  <si>
    <t>Installez le périphérique HEMS</t>
  </si>
  <si>
    <t>Mettez un panneau solaire sur la véranda</t>
  </si>
  <si>
    <t>Remplacer le chauffe-eau avec des mâchoires Eco (type à récupération de chaleur latente)</t>
  </si>
  <si>
    <t>Remplacer le chauffe-eau par ecofeel (type à récupération de chaleur latente)</t>
  </si>
  <si>
    <t>Installez un chauffe-eau solaire (type à circulation naturelle) et utilisez-le</t>
  </si>
  <si>
    <t>Installer et utiliser un système solaire (type à circulation forcée)</t>
  </si>
  <si>
    <t>Fixez une pomme de douche à économie d'eau à utiliser</t>
  </si>
  <si>
    <t>Utilisez une douche une minute plus courte par personne et par jour</t>
  </si>
  <si>
    <t>L'utilisation de la douche 30% plus courte</t>
  </si>
  <si>
    <t>Ne laissez pas couler l'eau chaude pendant le lavage de la vaisselle</t>
  </si>
  <si>
    <t>Ne pas laver la vaisselle avec de l'eau chaude quand l'eau n'est pas froide</t>
  </si>
  <si>
    <t>Utilisez le lave-vaisselle</t>
  </si>
  <si>
    <t>Installation d'un bouchon de conservation de l'eau dans la cuisine, dans les toilettes</t>
  </si>
  <si>
    <t>Pour installer une toilette économisant l'eau</t>
  </si>
  <si>
    <t>Installez le type instantané de siège de toilette de lavage d'eau chaude</t>
  </si>
  <si>
    <t>Baisser la température du siège de toilette chaud</t>
  </si>
  <si>
    <t>Couvrir le siège de toilette chaud</t>
  </si>
  <si>
    <t>Remplacer à conditionneur d'air économe en énergie</t>
  </si>
  <si>
    <t>Remplacez-le par un climatiseur économe en énergie et par un utilisateur</t>
  </si>
  <si>
    <t>Chaleur par conditionneur d'air</t>
  </si>
  <si>
    <t>Remplacer l'équipement de chauffage par un climatiseur</t>
  </si>
  <si>
    <t>Couper la lumière du soleil à l'aveugle et etc.</t>
  </si>
  <si>
    <t>Le réglage de la température de la climatisation avec parcimonie comme 28 degrés-C</t>
  </si>
  <si>
    <t>Pour conservateur le réglage de la température du chauffage tel que 20degree-C</t>
  </si>
  <si>
    <t>Mettre une feuille d'isolation thermique pour les fenêtres</t>
  </si>
  <si>
    <t>Installez la fenêtre avec du verre isolé</t>
  </si>
  <si>
    <t>Installez la fenêtre avec un cadre en résine à faible émissivité</t>
  </si>
  <si>
    <t>Attacher une fenêtre intérieure</t>
  </si>
  <si>
    <t>Remplacer toute la fenêtre de la maison par du double vitrage</t>
  </si>
  <si>
    <t>Fixation de la fenêtre intérieure à toutes les pièces</t>
  </si>
  <si>
    <t>Remplacer toute la fenêtre de la maison par un verre à faible émissivité en résine</t>
  </si>
  <si>
    <t>Nettoyez le filtre du climatiseur</t>
  </si>
  <si>
    <t>Raccourcir une heure d'utilisation de la chaleur</t>
  </si>
  <si>
    <t>En utilisant le tapis chaud KOTATSU, arrêtez le chauffage de la pièce</t>
  </si>
  <si>
    <t>Circuler de l'air pendant le chauffage</t>
  </si>
  <si>
    <t>Fermez les portes de la pièce pendant le chauffage, pour réduire la plage de chauffage</t>
  </si>
  <si>
    <t>Pour passer dans une pièce avec la famille</t>
  </si>
  <si>
    <t>Pour installer un poêle à bois / pelleet</t>
  </si>
  <si>
    <t>Abaissement de la température de consigne de la pièce non utilisée dans le chauffage central</t>
  </si>
  <si>
    <t>Installation d'un système de ventilation à échange de chaleur total</t>
  </si>
  <si>
    <t>Ne pas garder le pot chaud électrique</t>
  </si>
  <si>
    <t>Arrêtez de réchauffer la bouilloire électrique quand vous sortez ou la nuit</t>
  </si>
  <si>
    <t>Arrêtez de réchauffer le cuiseur à riz</t>
  </si>
  <si>
    <t>Remplacer la bouilloire électrique pour économiser l'énergie</t>
  </si>
  <si>
    <t>Ajuster la flamme ne dépasse pas du pot</t>
  </si>
  <si>
    <t>Pour sécher au soleil par temps clair sans séchoir à linge</t>
  </si>
  <si>
    <t>Remplacer à la machine à laver à pompe à chaleur</t>
  </si>
  <si>
    <t>Remplacez la lampe fluorescente par un plafonnier à DEL</t>
  </si>
  <si>
    <t>Remplacer à la LED</t>
  </si>
  <si>
    <t>Remplacer la lumière au type de capteur de présence humaine</t>
  </si>
  <si>
    <t>Raccourcir 1 heure d'éclairage</t>
  </si>
  <si>
    <t>Éteignez l'éclairage lorsque vous quittez la pièce</t>
  </si>
  <si>
    <t>Remplacer à la télévision à économie d'énergie</t>
  </si>
  <si>
    <t>Utilisez la radio au lieu de la télévision</t>
  </si>
  <si>
    <t>Raccourcir l'utilisation de la télévision pendant une heure</t>
  </si>
  <si>
    <t>Luminosité Adjuste de l'écran du téléviseur</t>
  </si>
  <si>
    <t>Remplacer le réfrigérateur à économie d'énergie</t>
  </si>
  <si>
    <t>Arrêtez un réfrigérateur</t>
  </si>
  <si>
    <t>Réglez l'espace du réfrigérateur sur le mur</t>
  </si>
  <si>
    <t>Réglage de la température du réfrigérateur conservateur</t>
  </si>
  <si>
    <t>Remplacer à la voiture économe en énergie</t>
  </si>
  <si>
    <t>Remplacer à la voiture électrique</t>
  </si>
  <si>
    <t>Garder à l'esprit l'éco-conduite comme arrêt de marche au ralenti</t>
  </si>
  <si>
    <t>Utilisez les transports en commun tels que le train ou le bus</t>
  </si>
  <si>
    <t>Réduire 20% de l'utilisation de la voiture</t>
  </si>
  <si>
    <t>Aller à proximité de la destination en vélo ou à pied</t>
  </si>
  <si>
    <t>Débranchez et réduisez la puissance de veille</t>
  </si>
  <si>
    <t>Génération d'énergie solaire</t>
  </si>
  <si>
    <t>Dispositif HEMS</t>
  </si>
  <si>
    <t>Verandah lumière du soleil</t>
  </si>
  <si>
    <t>Eco mignon</t>
  </si>
  <si>
    <t>Douche une personne plus courte d'1 minute</t>
  </si>
  <si>
    <t>Ne gardez pas la baignoire au chaud</t>
  </si>
  <si>
    <t>Ne pas conserver d'isolation thermique automatique</t>
  </si>
  <si>
    <t>Je ne chauffe pas l'eau chaude de la baignoire en été</t>
  </si>
  <si>
    <t>Sanmen robinet</t>
  </si>
  <si>
    <t>Toilettes économes en eau</t>
  </si>
  <si>
    <t>Climatiseur économiseur d'énergie</t>
  </si>
  <si>
    <t>Économie d'énergie climatisation + chauffage</t>
  </si>
  <si>
    <t>Chauffage de climatisation</t>
  </si>
  <si>
    <t>Coupe du rayonnement solaire de l'air conditionné</t>
  </si>
  <si>
    <t>Cadre en résine à faible émissivité</t>
  </si>
  <si>
    <t>Résine toutes les pièces à la résine à faible émissivité</t>
  </si>
  <si>
    <t>Nettoyage de filtre</t>
  </si>
  <si>
    <t>Court chauffage 1 heure</t>
  </si>
  <si>
    <t>Poêle à granulés de bois</t>
  </si>
  <si>
    <t>Température de chauffage de la pièce inutilisée</t>
  </si>
  <si>
    <t>Ventilation par échange de chaleur total</t>
  </si>
  <si>
    <t>Ne gardez pas le pot isolé</t>
  </si>
  <si>
    <t>Arrêt de rétention de chaleur nocturne</t>
  </si>
  <si>
    <t>Isolation de pot</t>
  </si>
  <si>
    <t>Pot électrique à économie d'énergie</t>
  </si>
  <si>
    <t>Réglage de la flamme de cuisson</t>
  </si>
  <si>
    <t>Pompe à chaleur séchage</t>
  </si>
  <si>
    <t>Ampoule à LED</t>
  </si>
  <si>
    <t>Réduction de l'éclairage</t>
  </si>
  <si>
    <t>Éteindre</t>
  </si>
  <si>
    <t>Achetez de la TV à économie d'énergie</t>
  </si>
  <si>
    <t>Raccourcissement de la télévision</t>
  </si>
  <si>
    <t>Réglage de la luminosité du téléviseur</t>
  </si>
  <si>
    <t>Réfrigérateur économie d'énergie</t>
  </si>
  <si>
    <t>Arrêt du réfrigérateur</t>
  </si>
  <si>
    <t>Position du réfrigérateur</t>
  </si>
  <si>
    <t>Remplacer la voiture</t>
  </si>
  <si>
    <t>Voiture électrique</t>
  </si>
  <si>
    <t>Eco Drive</t>
  </si>
  <si>
    <t>Transport en commun</t>
  </si>
  <si>
    <t>20% de moins d'utilisation de la voiture</t>
  </si>
  <si>
    <t>Bicyclettes et marche</t>
  </si>
  <si>
    <t>Les compagnies d'électricité peuvent acheter de l'électricité qui reste à la production d'électricité à un prix élevé. Pour l'exercice 2018, il est de 28 yen pour 1 kWh (TEPCO, Chubu Electric Power, Kansai Electric Power Co., Ltd.), ou 30 yen (Bien qu'il soit élevé pour les autres compagnies d'électricité, installation d'équipement pour arrêter d'acheter lorsque le la lumière du soleil devient excédentaire deviendra nécessaire). L'électricité est produite seulement en installant le panneau, la vie est longue parce qu'il n'y a aucune pièce de fonctionnement telle que des moteurs, et la maintenance est relativement petite. L'équipement appelé «conditionneur» qui convertit en AC nécessite un remplacement tous les 10 ans ou plus. &lt;br&gt; De plus, l'installation d'un générateur photovoltaïque installera un appareil qui montrera comment l'électricité est vendue. Il montre combien d'électricité a été produite, combien il a consommé à la maison, et selon le modèle, il est affiché par fuseau horaire. Le montant vendu a également été affiché, et l'effet de réduire la quantité d'utilisation de la nature et de l'électricité sort de vendre plus.</t>
  </si>
  <si>
    <t>Electricity companies are able to buy electricity that is left over by electricity generation at a high price. For fiscal 2018, it is 28 yen per 1 kWh (TEPCO, Chubu Electric Power, Kansai Electric Power Co., Ltd.), or 30 yen (Although it is high for other electric power companies, installation of equipment to stop buying when the sunlight becomes surplus will become necessary). Electricity is generated only by installing the panel, life is long because there are no operating parts such as motors, and maintenance is relatively small. Equipment called "Conditioner" that converts to AC requires replacement every 10 years or so. &lt;br&gt; In addition, installing a photovoltaic power generator will install a device that shows how electricity is sold. It shows how much electricity was generated, how much it consumed at home, and depending on the model, it is displayed by time zone. The amount sold was also displayed, and the effect of reducing the amount of use of nature and electricity comes out to sell more.</t>
  </si>
  <si>
    <t>Eco Cute(R) (natural refrigerant heat pump water heater) is equipped with equipment such as outdoor unit of air conditioner, boils hot water utilizing the heat of outside air, it will be three times more efficient than electric water heater. It is recommended for families who take a lot of family members who use the hot water for the hot water storage tank, which enters the bath every day without fail. In addition, taking into consideration how to use ordinary hot water, setting to boil it discreetly leads to further energy saving.</t>
  </si>
  <si>
    <t>Since Eco-Jozu(R) (latent heat recovery type gas boiler) recovers the heat escaping as water vapor, the efficiency is improved by more than 10% compared to existing gas water heaters. It is almost the same shape as the existing gas water heater, but it is slightly larger in order to recover the heat, and there is also a drain which drains water generated when recovering the heat. Depending on the gas company, the gas fee may be discounted depending on the Eco Joze fee.</t>
  </si>
  <si>
    <t>Eco-feel(R) (latent heat recovery type kerosene boiler) is a mechanism to recover the heat escaping as water vapor, so efficiency has improved by more than 10%. It has almost the same shape as the existing kerosene boiler, but it is slightly larger in order to recover the heat, and there is also a drain which drains water generated when recovering the heat. The type of gas rather than kerosene is called "ecology".</t>
  </si>
  <si>
    <t>Enefarm(R) is an efficient device that boils hot water while generating power with a fuel cell. You can generate electricity by the amount of electricity consumed at home, and use the remaining heat generated as hot water. A large energy saving effect can be expected in a household using a lot of electricity and hot water.</t>
  </si>
  <si>
    <t>If it is a sunny day in warm weather, you can take a bath with hot water boiled with the heat of the sun. It can be used by warming even in winter, and energy consumption of hot water can be greatly reduced. It is possible to break hot water with a relatively simple mechanism, and its use is expanding all over the world as an effective measure against global warming.</t>
  </si>
  <si>
    <t>It is a solar water heater that puts hot water storage tank on the ground and uses it. There is no tank on the roof, so no load is applied. If it is a sunny day in warm weather, you can take a bath with hot water boiled with the heat of the sun. It can be used by warming even in winter, and energy consumption of hot water can be greatly reduced. It is possible to break hot water with a relatively simple mechanism, and its use is expanding all over the world as an effective measure against global warming.</t>
  </si>
  <si>
    <t>It has become possible to replace the part of the hand (head) of the shower. In addition to hot water coming out vigorously, there are things that can stop water at hand, and it is possible to reduce the use of hot water by about 30%. You can purchase at home centers and home electronics mass merchandisers.</t>
  </si>
  <si>
    <t>The energy of the shower is very large, and it is same to that of 300 TV is turn on in the same time. Even just stopping for a while save a lot. Be careful when you are washing your body with bubble you can stop it running.</t>
  </si>
  <si>
    <t>When reheating, it is necessary to send the hot water of the bath outside and send it to the water heater. It will be cold this time and will take extra energy. If you do not use the reheating function, energy consumption will be greatly reduced. You can also keep it to warm by covering the bathtub.</t>
  </si>
  <si>
    <t>EcoCute(R) (heat pump water heater)  is set to allow you to set the amount of hot water boiled at night. If you boil it enough so that hot water runs out, the loss at warming will increase. It is a day to do normal usage, especially when there is no hot water run out, it is energy saving by setting to save mode.</t>
  </si>
  <si>
    <t>Auto heat retention increases the waste of heat in piping parts. Because it frequently sends warm water from the bath to the outdoor water heater and warms it up. There is no need to keep it warm by continuing , but please do not keep automatic heat when oter person take bath after a long time. It will save energy by warming up just before take bath later.</t>
  </si>
  <si>
    <t>The bathtub is covered with insulation such as polystyrene foam, and the type that hot water is hard to cool is increasing. It is necessary to renovate the bathtub, but we do not have to burn fired as it is hard to cool down. In addition, if bathroom is also made to unit bus, heat from the whole bathroom will also be difficult to escape.</t>
  </si>
  <si>
    <t>The amount of hot water in the bathtub is equivalent to 10 to 20 minutes when converted to the time when using the shower. Washing your body using only hot water in a bathtub without automatic bathtub can sometimes increase energy consumption, but if you are using a shower, the amount of bathtub will be reduced.</t>
  </si>
  <si>
    <t>When washing with detergent, please stop hot water and shorten the time to put out hot water as much as possible. Rubbing the oil dirt at first with old cloth etc. will complete the rinse as soon as possible.</t>
  </si>
  <si>
    <t>You can rinse thoroughly without using hot water in the warm season. For example, if you use hot water for 10 minutes to wash dishes, about 50 liters of hot water will be consumed. By devising such as wiping off oil stains with old cloth etc., rinse can be quickened.</t>
  </si>
  <si>
    <t>Compared with washing dishes with hot water, because they are washing with hot water, the dish washer / dryer is more energy-saving. In case of washing with water instead of hot water, it will be more energy-saving than the dishwasher. It is also effective to devise by hand washing.</t>
  </si>
  <si>
    <t>Even though usability is the same, such as making it possible to stop immediately by hand or turning the single lever to the left, hot water does not work, even if the usability is the same, there are devices that can reduce the consumption of hot water by more than 20%.</t>
  </si>
  <si>
    <t>Although it is necessary to construct and replace the main body of the toilet, it is possible to reduce the amount of water to less than half of the previous one. Those that required about 13 liters before, can be used at around 4-6 liters, which can greatly reduce the water bill.</t>
  </si>
  <si>
    <t>The new product has energy-saving features, such as the type that warm the moment you open the lid, it requires less power consumption. Please choose the energy-saving annual power consumption, which is displayed in the catalog as a reference.</t>
  </si>
  <si>
    <t>When it is not cold it can save energy by turning off warming or setting the temperature setting lower. Covering the toilet seat makes it hard to feel cold.</t>
  </si>
  <si>
    <t>If you keep the toilet seat lid up, the heat of heat retention is easy to escape, and power consumption increases. After finishing use, we will save energy by closing the lid. If it is not cold, not to keep warmth will also lead to energy saving.</t>
  </si>
  <si>
    <t>Even if you do the same heating and cooling, there are air conditioners with high energy saving performance that require about half the power consumption compared to 15 years. When choosing, please choose the one with a large number of ★(star) mark of Unified Energy-saving Label and energy-saving type referring to the annual electricity bill display. The performance of heating is also up, and it is possible to reduce CO2 even compared to the heating of gas and kerosene.</t>
  </si>
  <si>
    <t>There is an air conditioner with high energy saving performance that carries out the same heating and cooling, and consumes about half the power when compared with 15 years. Because air conditioners use outdoor heat, CO2 emissions will be smaller than heating gas and kerosene. When choosing, please choose the one with a large number of ★(star) mark of Unified Energy-saving Label and energy-saving type referring to the annual electricity bill display.</t>
  </si>
  <si>
    <t>When heating with an air conditioner, because it uses the heat of the outside air, CO2 can be greatly reduced compared to the heating of kerosene and gas, leading to reduction of utility cost. In addition, because the warm air is light, it is easy to gather at the ceiling, so you can reach the floor firmly, please drive with a strong wind setting or make use of fan etc. Also, recent air conditioners have a function to warm up to the floor.</t>
  </si>
  <si>
    <t>It is like placing the stove in the window that the solar radiation enters during cooling. Blocking solar radiation makes energy saving and the room becomes cooler. Although curtains can prevent sunlight, curtains inside the room warm up, and the room becomes hot. For this reason, it is cooler to bridge out of the window. Also, from around May, planting and growing bitter gourd, morning glory, loofah, etc. will create a fine "green curtain" in the summer and will prevent sunlight.</t>
  </si>
  <si>
    <t>Considering energy saving standard of cooling set temperature is above 28 ℃. Please think about "not to feel too cool" rather than "to feel cool". There are individual differences in how to feel the heat, so there is no need to impossibly, but please try devising by making use of electric fans or thin clothes. It opens the window, it feels cool when the wind enters, and the sound of the wind chime etc. makes me feel cool. By setting the set temperature to 1 ° C moderately, it is possible to reduce CO 2 emissions and utility costs by approximately 10%. Also at the end of the season, it is also effective not to use air-conditioning equipment ahead of time.</t>
  </si>
  <si>
    <t>Estimated heating setting temperature considering energy conservation is less than 20 ℃. Please think about about "not to feel cold" rather than "to make you feel warm". There are individual differences in how you feel cold, so you do not need to push yourself, but please do some additional measures, such as thick clothes, warm meals, etc. By setting the set temperature to 1 ° C moderately, it is possible to reduce CO 2 emissions and utility costs by approximately 10%. Also at the end of the season, it is also effective to stop using air conditioning equipment ahead of time.</t>
  </si>
  <si>
    <t>Insulation sheets for windows (those of the e-action type like so-called bubble wrap sheets) are sold at home centers and the like. After wiping the window cleanly, you can spray it and paste it on the window just with that water. Not only is there insulation effect, it can also suppress condensation. The cold wind that blows down from the window also softens and improves comfort.</t>
  </si>
  <si>
    <t>During heating, the proportion of heat escaping from windows and sashes is large, and by replacing ordinary single glass with double glazing glass, it is possible to reduce heat escape to about half. There is also the merit that not only energy saving, but also dew condensation becomes difficult. The cold wind that blows down from the window also softens and improves comfort. Since there is a method according to the house, please consult with a construction shop etc.</t>
  </si>
  <si>
    <t>During heating, the proportion of heat escaping from windows and sashes is high, and adding heat to the inside of the current window or sash makes it harder for heat to escape. Inner windows are relatively inexpensive in construction, construction is completed in about an hour, and it is effective also for condensation prevention and crime prevention. For details please consult with a construction shop etc.</t>
  </si>
  <si>
    <t>During heating, the proportion of heat escaping from windows and sashes is large, and by replacing ordinary single glass with double glazing glass, it is possible to reduce heat escape to about half. There is also the merit that not only energy saving, but also dew condensation becomes difficult. Comfort also improves, such as cold wind blowing down from the window is softened, coldness in the winter morning is improved. Since there is a method according to the house, please consult with a construction shop etc.</t>
  </si>
  <si>
    <t>During heating, the proportion of heat escaping from windows and sashes is high, and adding heat to the inside of the current window or sash makes it harder for heat to escape. Inner windows are relatively inexpensive in construction, construction is completed in about an hour, and it is effective also for condensation prevention and crime prevention. Comfort also improves, such as the cold wind blowing down from the window, the coldness of the winter morning is improved. For details please consult with a construction shop etc.</t>
  </si>
  <si>
    <t>It is desirable to clean the air conditioner every time it is used for 1 month. When the filter's eyes become clogged, the air blows weak, especially the efficiency in heating is greatly dropped. Especially in a room including a kitchen, please clean frequently as oil smoke easily adheres. In recent air conditioners, there are also models that automatically clean filters.</t>
  </si>
  <si>
    <t>Heating tends to keep on for a long time. Let's stop when it gets warm. It is one way to stop before going to bed or going out 30 minutes. Also, it is in vain to heat a room where no one is present, so let's cut as much as possible.</t>
  </si>
  <si>
    <t>Partial heating such as kotatsu and hot carpet only warms the body, so consumption energy is decreasing. Even if setting temperature of the room heating is greatly lowered, the same comfort can be maintained. Especially in the case of a stairwell structure or a structure in which stairs continue from the heating room to the upper floor, the warmed air escapes to the ceiling and the efficiency becomes worse in warming the room. In such cases, please also consider warming the feet. Wearing socks and thick clothes is also effective. &lt;br&gt; When you use a kotatsu or hot carpet, you can reduce the power consumption by laying insulation sheets between the floor and thicker kotatsu comforters.</t>
  </si>
  <si>
    <t>When you are heating the room, there are many times that the temperature of the ceiling is higher by 5 to 10 ° C as compared with the floor. By stirring with a fan or stirring the circulator and fan upwards, you can deliver warm air to the floor and you can spend comfortably. Wearing socks and thick clothes is also effective.</t>
  </si>
  <si>
    <t>It takes a lot of energy to heat a large room. When you divide the room with bran or doors, you can warm up even small heating appliances. Conversely, when the ceiling is high, such as a stairwell structure, many heating is required.</t>
  </si>
  <si>
    <t>When families spend in separate rooms, it is necessary to heat and light each one. You can reduce heating and lighting by spending time together in a room. Please enjoy energy saving while enjoying the time of the group.</t>
  </si>
  <si>
    <t>Using wood stove or pellet stove reduces carbon dioxide emissions as it does not use fossil fuels such as oil and gas. Although it is a heating fuel from the old days, it is rather fashionable such as a fireplace, and more examples are introduced in urban areas. Pellet stove is advantageous because it does not take time to supply fuel automatically. Installation requires installation such as installing a chimney.</t>
  </si>
  <si>
    <t>If you are doing central heating, you will be warming up to the room you do not use. If you stop heating the room that you do not use, if there is a problem such as dew condensation / freezing, please moderate the heating setting to such an extent that it is not so. The target temperature for the heating setting is 20 °C.</t>
  </si>
  <si>
    <t>The introduction of ventilation facilities is obligatory in new houses, but when heating, we throw away warm air outdoors. The total heat exchanging ventilator can recover its heat and reduce the amount of heat that is discarded.</t>
  </si>
  <si>
    <t>In the electric pot, a lot of electricity is consumed when keeping warm for a long time. Please try boiling water as needed or try using a thermos bottle that does not use electricity.</t>
  </si>
  <si>
    <t>When you do not use hot water for a long time, such as when you go out or at night, you can cut the heat retention power by stopping the electric pot. It is more energy-saving to stop the rice cooker and the warmth of the toilet seat as well.</t>
  </si>
  <si>
    <t>To eat warm rice, rather than warming with a rice cooker, it will be energy saving to warm up with a microwave oven just before eating. When keeping warm at high temperature for a long time, rice may discolor and it is better to leave it at room temperature deliciously.</t>
  </si>
  <si>
    <t>There is an electric pot which is thermally insulated like a thermos bottle, and you can reduce electricity consumption of warming. Since thermal insulation power consumption is displayed in the catalog, please refer to this and select it.</t>
  </si>
  <si>
    <t>The flame protruding from the bottom of the pot does not shorten the cooking time just by wasting gas. Let's adjust it to the extent that flames do not protrude from the pot bottom. Besides this, we can reduce consumption of gas by devising to cook well in preparation.</t>
  </si>
  <si>
    <t>Drying function of clothes is convenient, but it costs more than 10 times more energy than washing. It is energy saving not to use drying function as much as possible to dry in the sun.</t>
  </si>
  <si>
    <t>Among clothes dryers and washing machines with drying function, the heat pump type requires about half the energy consumption as compared with ordinary dryers. When using drying function well, the reduction of utility cost will also be effective greatly. However, since the drying function itself uses a lot of energy, it is desirable not to use the drying function as much as possible.</t>
  </si>
  <si>
    <t>LED energy saving performance is high, it will last long. Unlike fluorescent lights, insects do not enter the cover of lighting fixtures, so you can save labor in cleaning. I will replace it from the lighting fixture, but since there is a socket, I usually can exchange it myself without having to ask the electrician. You can also adjust the color of light and adjust the brightness finely.</t>
  </si>
  <si>
    <t>The LED bulb uses the same socket as the incandescent light bulb, so you can change it as it is when the light bulb has run out. Electricity consumption can be reduced by 80%, life will be over 40 times.</t>
  </si>
  <si>
    <t>When the entrance illumination is made sensor-based, it will detect people and light up, so the crime prevention performance will be high. The time during which electricity is flowing is greatly reduced, resulting in energy saving. Also, since it is only necessary to make the corridors bright only when a person passes, it is practical and energy-saving to set the lighting of the human sensor and to only illuminate when people pass.</t>
  </si>
  <si>
    <t>A lot of electricity flows when turning on the lights, but since it is only a moment, as a result, it will be energy saving frequently to erase. When you leave the room, it is important to have a habit of turning off lights. Also, if you get a bright light in the night, the cycle of sleep goes crazy, which is not good for your body.</t>
  </si>
  <si>
    <t>Let's turn off the lights frequently when leaving the room. A lot of electricity flows when turning on, but since it is only a moment, even if you plan to come back soon, it will be energy saving to turn off the light frequently.</t>
  </si>
  <si>
    <t>Since the energy-saving performance of television is improved, if the size is the same as before, the type that consumes less than half the power is sold. In the shop, please choose a television whose electricity cost is cheap as much as possible.</t>
  </si>
  <si>
    <t>Since the television needs to display the screen, it consumes 10 to 100 times the power consumption of the radio. If you are lonely because you are turning on the TV, please change to a radio or CD for energy saving.</t>
  </si>
  <si>
    <t>Let's decide TV programs to watch in advance, and turn off the TV when you are finished. If you leave it on, you will unintentionally watch until the next program. Also in the case of video games, it tends to take a long time, so try to shorten the time you spend.</t>
  </si>
  <si>
    <t>You can adjust the brightness of the screen of the TV. It is set brightly at the time of sale, and at this time it is too much at the house, the power consumption also increases. By setting the brightness modestly, the power consumption is reduced by about 20 to 40%. On new TVs, there are also types that automatically adjust with sensors.</t>
  </si>
  <si>
    <t>There is an energy-saving type refrigerator that requires about half the electricity compared to the previous model. When choosing, please choose the one with a large number of ★(star) mark of Unified Energy-saving Label and energy-saving type referring to the annual electricity bill display. Let's get old refrigerators to be taken over by home appliance recycling system at the time of purchase.</t>
  </si>
  <si>
    <t>If you use more than one refrigerator, please stop one. Even small refrigerators consume as much electricity as large. If you do not use it for use, you may feel that it is a waste, but it is preferable not to use it as it will cause a large environmental burden simply by putting on electricity.</t>
  </si>
  <si>
    <t>The refrigerator should be separated about 5 cm from the wall. The refrigerator escapes heat from the side or the ceiling, but if it is in contact with the wall, heat will not escape and power consumption will increase by about 10%.</t>
  </si>
  <si>
    <t>The temperature of the refrigerator can be adjusted. If you change the setting from strong to middle, from medium to weak, you can save about 10% each. Since the damage of food will be slightly faster, please try while checking whether there is no problem.</t>
  </si>
  <si>
    <t>Besides hybrid vehicles and electric vehicles, fuel-efficient vehicles have been developed and sold with about half of existing fuel consumption due to technical improvements. Please select in consideration of fuel consumption at the time of purchase.</t>
  </si>
  <si>
    <t>Electric cars use charged electricity instead of gasoline, run the motor instead of the engine and run. It is highly efficient compared to engines, and it is being sold as a practical car enough. However, charging stations are still few, it takes time to charge, so you need to charge it at night. In Europe, China, etc., we plan to switch from an engine type car to an electric car by about 2040.</t>
  </si>
  <si>
    <t>In addition to the idling stop, by starting softly at the start, fuel efficiency can be improved by about 10%.</t>
  </si>
  <si>
    <t>In the case of a neighborhood of about 2 km, when the climate is good, let's use a bicycle or walk without using a car. It is also for health.</t>
  </si>
  <si>
    <t>The use of a car consumes a lot of energy. It is important to devise such as not to use for a light application of necessity.</t>
  </si>
  <si>
    <t>Electricity may be consumed even when not in use, such as TV, video, air conditioner. When not using for a long time, you can reduce it by pulling out the plug from the outlet. Recent models have reduced standby power, so please work in case of older models more than 5 years ago. Instead of directly extracting the outlet, first stop the air conditioner with the remote control, please remove it after the motion has completely stopped.</t>
  </si>
  <si>
    <t>Eco Cute (R) (chauffe-eau à pompe à chaleur réfrigérant naturel) est équipé d'un équipement tel que l'unité extérieure de climatiseur, fait bouillir l'eau chaude en utilisant la chaleur de l'air extérieur, il sera trois fois plus efficace que chauffe-eau électrique. Il est recommandé pour les familles qui prennent beaucoup de membres de la famille qui utilisent l'eau chaude pour le réservoir d'eau chaude, qui entre dans la baignoire tous les jours sans faute. En outre, en tenant compte de la façon d'utiliser l'eau chaude ordinaire, la mise à ébullition discrète conduit à des économies d'énergie supplémentaires.</t>
  </si>
  <si>
    <t>Puisque l'Eco-Jozu (R) (chaudière à gaz à récupération de chaleur latente) récupère la chaleur qui s'échappe sous forme de vapeur d'eau, le rendement est amélioré de plus de 10% par rapport aux chauffe-eau à gaz existants. Il a presque la même forme que le chauffe-eau à gaz existant, mais il est légèrement plus grand pour récupérer la chaleur, et il y a aussi un drain qui draine l'eau produite lors de la récupération de la chaleur. Selon la compagnie de gaz, les frais de gaz peuvent être réduits en fonction de la taxe Eco Joze.</t>
  </si>
  <si>
    <t>Enefarm (R) est un dispositif efficace qui fait bouillir de l'eau chaude tout en générant de l'énergie avec une pile à combustible. Vous pouvez générer de l'électricité en fonction de la quantité d'électricité consommée à la maison et utiliser la chaleur résiduelle générée comme eau chaude. Un grand effet d'économie d'énergie peut être attendu dans un ménage utilisant beaucoup d'électricité et d'eau chaude.</t>
  </si>
  <si>
    <t>Si c'est une journée ensoleillée par temps chaud, vous pouvez prendre un bain avec de l'eau chaude bouillie avec la chaleur du soleil. Il peut être utilisé en chauffant même en hiver, et la consommation d'énergie de l'eau chaude peut être considérablement réduite. Il est possible de briser l'eau chaude avec un mécanisme relativement simple, et son utilisation s'étend partout dans le monde comme une mesure efficace contre le réchauffement climatique.</t>
  </si>
  <si>
    <t>C'est un chauffe-eau solaire qui met le réservoir d'eau chaude au sol et l'utilise. Il n'y a pas de réservoir sur le toit, donc aucune charge n'est appliquée. Si c'est une journée ensoleillée par temps chaud, vous pouvez prendre un bain avec de l'eau chaude bouillie avec la chaleur du soleil. Il peut être utilisé en chauffant même en hiver, et la consommation d'énergie de l'eau chaude peut être considérablement réduite. Il est possible de briser l'eau chaude avec un mécanisme relativement simple, et son utilisation s'étend partout dans le monde comme une mesure efficace contre le réchauffement climatique.</t>
  </si>
  <si>
    <t>Il est devenu possible de remplacer la partie de la main (tête) de la douche. En plus de l'eau chaude qui sort vigoureusement, il y a des choses qui peuvent arrêter l'eau à portée de main, et il est possible de réduire l'utilisation d'eau chaude d'environ 30%. Vous pouvez acheter dans les centres de la maison et les grands magasins d'électronique à domicile.</t>
  </si>
  <si>
    <t>HEMS (Home Energy Management Sysytem) is a system that can finely grasp the electricity used at home by time and can automatically control home appliances such as air conditioner for energy saving. If you check the features such as how to use the electricity, you can see what points will lead to energy savings, points will be visible. Based on the graph displayed, please think about when you consume electricity and what is the cause.</t>
  </si>
  <si>
    <t>Instead of installing solar panels on the roof, by placing small ones on the veranda etc., it can be used for some lighting and other applications. Although it may be sold as an existing product, you can also make it yourself. Materials can be procured through internet shopping and home centers. &lt;br&gt; On a sunny day, as if to dry the futon, you can charge the battery to sunlight and use it for the charged amount. There may be times when you can not use electricity, such as cloudy days.</t>
  </si>
  <si>
    <t>HEMS (Home Energy Management Sysytem) est un système qui peut saisir finement l'électricité utilisée à la maison par le temps et peut contrôler automatiquement les appareils ménagers tels que le climatiseur pour les économies d'énergie. Si vous vérifiez les caractéristiques telles que la façon d'utiliser l'électricité, vous pouvez voir quels points mèneront à des économies d'énergie, les points seront visibles. Basé sur le graphique affiché, s'il vous plaît pensez à quand vous consommez de l'électricité et quelle est la cause.</t>
  </si>
  <si>
    <t>Au lieu d'installer des panneaux solaires sur le toit, en plaçant de petits panneaux sur la véranda, etc., il peut être utilisé pour certains éclairages et autres applications. Bien qu'il puisse être vendu en tant que produit existant, vous pouvez également le fabriquer vous-même. Les matériaux peuvent être achetés par le biais des achats en ligne et des centres de rénovation. &lt;br&gt; Par une journée ensoleillée, comme pour sécher le futon, vous pouvez charger la batterie au soleil et l'utiliser pour le montant facturé. Il peut arriver que vous ne puissiez pas utiliser l'électricité, comme les jours nuageux.</t>
  </si>
  <si>
    <t>L'Eco-feel (R) (chaudière à kérosène de type à récupération de chaleur latente) est un mécanisme permettant de récupérer la chaleur qui s'échappe sous forme de vapeur d'eau, de sorte que le rendement s'est amélioré de plus de 10%. Il a presque la même forme que la chaudière au kérosène existante, mais il est légèrement plus grand pour récupérer la chaleur, et il y a aussi un drain qui draine l'eau produite lors de la récupération de la chaleur. Le type de gaz plutôt que le kérosène est appelé "éco-jozu".</t>
    <phoneticPr fontId="2"/>
  </si>
  <si>
    <t>La consommation d'énergie de la douche est très grande, et l'énergie de 300 téléviseurs est consommée dans l'eau chaude. Même s'arrêter un instant sera une grosse réduction. Veillez à réduire le temps d'utilisation, par exemple en vous arrêtant lorsque vous lavez votre corps.</t>
  </si>
  <si>
    <t>En cas de lavage avec un détergent, arrêtez l'eau chaude et raccourcissez le temps d'évacuation de l'eau chaude autant que possible. Frotter la saleté d'huile au début avec un vieux linge, etc. complétera le rinçage dès que possible.</t>
    <phoneticPr fontId="2"/>
  </si>
  <si>
    <t>Vous pouvez rincer à fond sans utiliser d'eau chaude pendant la saison chaude. Par exemple, si vous utilisez de l'eau chaude pendant 10 minutes pour laver la vaisselle, environ 50 litres d'eau chaude seront consommés. En concevant comme essuyant les taches d'huile avec un vieux linge, etc., le rinçage peut être accéléré.</t>
  </si>
  <si>
    <t>Comparé au lavage de la vaisselle avec de l'eau chaude, car ils lavent avec de l'eau chaude, le lave-vaisselle / séchoir est plus économe en énergie. En cas de lavage avec de l'eau au lieu de l'eau chaude, il sera plus économes en énergie que le lave-vaisselle. Il est également efficace de concevoir par le lavage des mains.</t>
  </si>
  <si>
    <t>Même si la facilité d'utilisation est la même, comme l'arrêt immédiat à la main ou le virage à gauche, l'eau chaude ne fonctionne pas, même si la convivialité est la même, il existe des appareils qui peuvent réduire la consommation de chaleur l'eau de plus de 20%.</t>
  </si>
  <si>
    <t>Bien qu'il soit nécessaire de construire et de remplacer le corps principal de la toilette, il est possible de réduire la quantité d'eau à moins de la moitié de la précédente. Ceux qui ont besoin d'environ 13 litres avant, peuvent être utilisés à environ 4-6 litres, ce qui peut réduire considérablement la facture d'eau.</t>
  </si>
  <si>
    <t>Le nouveau produit a des caractéristiques d'économie d'énergie, telles que le type qui chauffe au moment où vous ouvrez le couvercle, il nécessite moins de consommation d'énergie. Veuillez choisir la consommation d'énergie annuelle économisant l'énergie, qui est affichée dans le catalogue comme référence.</t>
  </si>
  <si>
    <t>Quand il ne fait pas froid, il peut économiser de l'énergie en éteignant le chauffage ou en réduisant le réglage de la température. Couvrant le siège des toilettes, il est difficile de se sentir froid.</t>
  </si>
  <si>
    <t>Si vous maintenez le couvercle du siège des toilettes, la chaleur de rétention de la chaleur est facile à évacuer et la consommation d'énergie augmente. Après l'utilisation, nous économisons de l'énergie en fermant le couvercle. S'il ne fait pas froid, ne pas garder la chaleur permettra également d'économiser de l'énergie.</t>
  </si>
  <si>
    <t>Même si vous faites le même chauffage et le même refroidissement, il existe des climatiseurs à haute performance énergétique qui nécessitent environ la moitié de la consommation d'énergie par rapport à 15 ans. Lors du choix, veuillez choisir celui avec un grand nombre de ★ (étoile) marque de Unified Energy-saving Label et type d'économie d'énergie se référant à l'affichage de la facture d'électricité annuelle. La performance du chauffage est également en hausse, et il est possible de réduire le CO2 même par rapport au chauffage du gaz et du kérosène.</t>
  </si>
  <si>
    <t>Il y a un climatiseur à haute performance d'économie d'énergie qui effectue le même chauffage et le même refroidissement, et consomme environ la moitié de la puissance par rapport à 15 ans. Parce que les climatiseurs utilisent la chaleur extérieure, les émissions de CO2 seront plus petites que le gaz de chauffage et le kérosène. Lors du choix, veuillez choisir celui avec un grand nombre de ★ (étoile) marque de Unified Energy-saving Label et type d'économie d'énergie se référant à l'affichage de la facture d'électricité annuelle.</t>
  </si>
  <si>
    <t>En chauffant avec un climatiseur, parce qu'il utilise la chaleur de l'air extérieur, le CO2 peut être considérablement réduit par rapport au chauffage du kérosène et du gaz, ce qui entraîne une réduction des coûts d'utilisation. En outre, parce que l'air chaud est léger, il est facile de se rassembler au plafond, de sorte que vous pouvez atteindre le sol fermement, s'il vous plaît conduire avec un vent fort ou utiliser un ventilateur, etc Aussi, les climatiseurs récents ont une fonction de réchauffer à l'étage.</t>
  </si>
  <si>
    <t>En chauffant avec un climatiseur, parce qu'il utilise la chaleur de l'air extérieur, le CO2 peut être considérablement réduit par rapport au chauffage du kérosène et du gaz, ce qui entraîne une réduction des coûts d'utilisation. En outre, il est facile de recueillir de l'air chaud au plafond, car il est léger, s'il vous plaît conduire avec des réglages de vent fort, faire usage de ventilateur, etc., afin qu'il atteigne fermement le sol. De plus, la fonction de réchauffement au sol est remplie du climatiseur récent.</t>
  </si>
  <si>
    <t>C'est comme placer le poêle dans la fenêtre que le rayonnement solaire entre pendant le refroidissement. Le blocage du rayonnement solaire permet d'économiser de l'énergie et la pièce devient plus froide. Bien que les rideaux puissent empêcher la lumière du soleil, les rideaux à l'intérieur de la pièce se réchauffent et la pièce devient chaude. Pour cette raison, il est plus cool de passer par la fenêtre. En outre, à partir du mois de mai, la plantation et la culture de la courge amère, de la gloire du matin, du luffa, etc. créeront un beau «rideau vert» en été et empêcheront la lumière du soleil.</t>
  </si>
  <si>
    <t>Considérant la norme d'économie d'énergie de la température de consigne de refroidissement est supérieure à 28 ℃. S'il vous plaît pensez à "ne pas se sentir trop cool" plutôt que de "se sentir cool". Il y a des différences individuelles dans la façon de sentir la chaleur, donc il n'y a pas besoin d'être impossible, mais s'il vous plaît essayer de concevoir en utilisant des ventilateurs électriques ou des vêtements minces. Il ouvre la fenêtre, il se sent frais quand le vent entre, et le son du carillon éolien etc. me fait sentir cool. En réglant modérément la température de consigne à 1 ° C, il est possible de réduire les émissions de CO 2 et les coûts des services publics d'environ 10%. Aussi, à la fin de la saison, il est également efficace de ne pas utiliser d'équipement de climatisation à l'avance.</t>
  </si>
  <si>
    <t>La température de réglage du chauffage estimée compte tenu de la conservation de l'énergie est inférieure à 20 ℃. S'il vous plaît pensez à propos de "ne pas avoir froid" plutôt que de "vous faire sentir chaud". Il y a des différences individuelles dans la sensation de froid, vous n'avez donc pas besoin de vous pousser, mais faites des mesures supplémentaires, comme des vêtements épais, des repas chauds, etc. En réglant la température de consigne à 1 ° C modérément, il est possible réduire les émissions de CO 2 et les coûts des services publics d'environ 10%. Aussi, à la fin de la saison, il est également efficace d'arrêter d'utiliser l'équipement de climatisation à l'avance.</t>
  </si>
  <si>
    <t>Les feuilles d'isolation pour fenêtres (celles du type e-action comme les feuilles dites à bulles) sont vendues dans des centres de domicile et similaires. Après avoir essuyé la vitre proprement, vous pouvez la vaporiser et la coller sur la fenêtre juste avec cette eau. Non seulement il y a un effet d'isolation, mais il peut aussi supprimer la condensation. Le vent froid qui souffle de la fenêtre adoucit et améliore le confort.</t>
  </si>
  <si>
    <t>Pendant le chauffage, la proportion de chaleur s'échappant des fenêtres et des châssis est importante, et en remplaçant le simple verre ordinaire par du verre à double vitrage, il est possible de réduire l'échauffement à environ la moitié. Il y a aussi le mérite que non seulement l'économie d'énergie, mais aussi la condensation de condensation deviennent difficiles. Le vent froid qui souffle de la fenêtre adoucit et améliore le confort. Comme il existe une méthode selon la maison, veuillez consulter un atelier de construction, etc.</t>
  </si>
  <si>
    <t>Pendant le chauffage, la proportion de chaleur qui s'échappe des fenêtres et des châssis est élevée et l'ajout de chaleur à l'intérieur de la fenêtre ou du châssis actuel rend plus difficile l'évacuation de la chaleur. Les fenêtres intérieures sont relativement bon marché dans la construction, la construction est terminée en environ une heure, et il est efficace aussi pour la prévention de la condensation et la prévention du crime. Pour plus de détails s'il vous plaît consulter un magasin de construction, etc.</t>
  </si>
  <si>
    <t>Pendant le chauffage, la proportion de chaleur s'échappant des fenêtres et des châssis est importante, et en remplaçant le simple verre ordinaire par du verre à double vitrage, il est possible de réduire l'échauffement à environ la moitié. Il y a aussi le mérite que non seulement l'économie d'énergie, mais aussi la condensation de condensation deviennent difficiles. Le confort s'améliore également, comme le vent froid qui souffle de la fenêtre est ramolli, la froideur du matin d'hiver est améliorée. Comme il existe une méthode selon la maison, veuillez consulter un atelier de construction, etc.</t>
  </si>
  <si>
    <t>Pendant le chauffage, la proportion de chaleur qui s'échappe des fenêtres et des châssis est élevée et l'ajout de chaleur à l'intérieur de la fenêtre ou du châssis actuel rend plus difficile l'évacuation de la chaleur. Les fenêtres intérieures sont relativement bon marché dans la construction, la construction est terminée en environ une heure, et il est efficace aussi pour la prévention de la condensation et la prévention du crime. Le confort s'améliore également, comme le vent froid qui souffle de la fenêtre, la froideur de la matinée d'hiver est améliorée. Pour plus de détails s'il vous plaît consulter un magasin de construction, etc.</t>
  </si>
  <si>
    <t>Il est souhaitable de nettoyer le climatiseur chaque fois qu'il est utilisé pendant 1 mois. Lorsque les yeux du filtre se bouchent, l'air souffle faible, surtout l'efficacité dans le chauffage est grandement diminué. Surtout dans une pièce comprenant une cuisine, s'il vous plaît nettoyer fréquemment car la fumée d'huile adhère facilement. Dans les climatiseurs récents, il existe également des modèles qui nettoient automatiquement les filtres.</t>
  </si>
  <si>
    <t>Le chauffage a tendance à rester longtemps. Arrêtons quand il fait chaud. C'est une façon d'arrêter avant d'aller au lit ou de sortir 30 minutes. Aussi, c'est en vain de chauffer une pièce où personne n'est présent, alors coupons le plus possible.</t>
  </si>
  <si>
    <t>Le chauffage partiel tel que le kotatsu et le tapis chauffant ne fait que réchauffer le corps, donc l'énergie de consommation diminue. Même si le réglage de la température du chauffage est fortement réduit, le même confort peut être maintenu. En particulier dans le cas d'une structure de cage d'escalier ou d'une structure dans laquelle les escaliers vont de la salle de chauffage à l'étage supérieur, l'air réchauffé s'échappe vers le plafond et l'efficacité s'aggrave en chauffant la pièce. Dans de tels cas, s'il vous plaît également envisager de réchauffer les pieds. Le port de chaussettes et de vêtements épais est également efficace. &lt;br&gt; Lorsque vous utilisez un kotatsu ou un tapis chaud, vous pouvez réduire la consommation d'énergie en posant des feuilles d'isolation entre le sol et des édredons kotatsu plus épais.</t>
  </si>
  <si>
    <t>Lorsque vous chauffez la pièce, il y a plusieurs fois que la température du plafond est supérieure de 5 à 10 ° C par rapport au sol. En remuant avec un ventilateur ou en remuant le circulateur et le ventilateur vers le haut, vous pouvez fournir de l'air chaud au sol et vous pouvez dépenser confortablement. Le port de chaussettes et de vêtements épais est également efficace.</t>
  </si>
  <si>
    <t>Il faut beaucoup d'énergie pour chauffer une grande pièce. Lorsque vous divisez la pièce avec du son ou des portes, vous pouvez chauffer même les petits appareils de chauffage. Inversement, lorsque le plafond est élevé, comme une structure de cage d'escalier, de nombreux systèmes de chauffage sont nécessaires.</t>
  </si>
  <si>
    <t>Lorsque les familles passent dans des pièces séparées, il est nécessaire de chauffer et d'allumer chacune d'elles. Vous pouvez réduire le chauffage et l'éclairage en passant du temps ensemble dans une pièce. S'il vous plaît profiter de l'économie d'énergie tout en appréciant le temps du groupe.</t>
  </si>
  <si>
    <t>L'utilisation d'un poêle à bois ou d'un poêle à granules réduit les émissions de dioxyde de carbone car il n'utilise pas de combustibles fossiles tels que le pétrole et le gaz. Bien que ce soit un combustible de chauffage de l'ancien temps, il est plutôt à la mode comme une cheminée, et d'autres exemples sont introduits dans les zones urbaines. Le poêle à pellets est avantageux car il ne prend pas le temps de fournir du carburant automatiquement. L'installation nécessite une installation telle que l'installation d'une cheminée.</t>
  </si>
  <si>
    <t>Si vous faites du chauffage central, vous vous réchaufferez dans la pièce que vous n'utilisez pas. Si vous arrêtez de chauffer la pièce que vous n'utilisez pas, s'il y a un problème tel que la condensation / congélation de la rosée, veuillez modérer le réglage de chauffage à un point tel qu'il ne l'est pas. La température cible pour le réglage de chauffage est de 20 ° C.</t>
  </si>
  <si>
    <t>L'introduction d'installations de ventilation est obligatoire dans les maisons neuves, mais lors du chauffage, nous jetons de l'air chaud à l'extérieur. Le ventilateur d'échange de chaleur total peut récupérer sa chaleur et réduire la quantité de chaleur rejetée.</t>
  </si>
  <si>
    <t>Dans le pot électrique, beaucoup d'électricité est consommée en gardant au chaud pendant une longue période. S'il vous plaît essayer l'eau bouillante au besoin ou essayez d'utiliser une bouteille thermos qui n'utilise pas d'électricité.</t>
  </si>
  <si>
    <t>Lorsque vous n'utilisez pas d'eau chaude pendant une longue période, comme lorsque vous sortez ou la nuit, vous pouvez réduire le pouvoir de rétention de chaleur en arrêtant le pot électrique. Il est plus économe en énergie d'arrêter le cuiseur à riz et la chaleur du siège de toilette.</t>
  </si>
  <si>
    <t>Pour manger du riz chaud, plutôt que de le réchauffer avec un cuiseur à riz, il sera économe en énergie de se réchauffer avec un four à micro-ondes juste avant de manger. Lorsque le riz reste longtemps à température élevée, le riz peut se décolorer et il est préférable de le laisser délicieusement à température ambiante.</t>
  </si>
  <si>
    <t>Il y a un pot électrique qui est isolé thermiquement comme une bouteille thermos, et vous pouvez réduire la consommation d'électricité du réchauffement. La consommation d'énergie de l'isolation thermique étant affichée dans le catalogue, veuillez vous y référer et sélectionnez-la.</t>
  </si>
  <si>
    <t>La flamme qui dépasse du fond du récipient ne raccourcit pas le temps de cuisson simplement en gaspillant du gaz. Réglons-le dans la mesure où les flammes ne dépassent pas du fond du pot. En plus de cela, nous pouvons réduire la consommation de gaz en concevant de bien cuisiner en préparation.</t>
  </si>
  <si>
    <t>La fonction de séchage des vêtements est pratique, mais elle coûte plus de 10 fois plus d'énergie que le lavage. Il est économe en énergie de ne pas utiliser la fonction de séchage autant que possible pour sécher au soleil.</t>
  </si>
  <si>
    <t>Parmi les sécheuses et les machines à laver avec fonction de séchage, le type de pompe à chaleur nécessite environ la moitié de la consommation d'énergie par rapport aux séchoirs ordinaires. Lorsque vous utilisez bien la fonction de séchage, la réduction du coût des services publics sera également très efficace. Cependant, puisque la fonction de séchage elle-même utilise beaucoup d'énergie, il est souhaitable de ne pas utiliser la fonction de séchage autant que possible.</t>
  </si>
  <si>
    <t>La performance d'économie d'énergie de LED est haute, elle durera longtemps. Contrairement aux lampes fluorescentes, les insectes ne pénètrent pas dans la couverture des appareils d'éclairage, ce qui vous permet d'économiser de la main-d'œuvre lors du nettoyage. Je vais le remplacer de l'appareil d'éclairage, mais comme il y a une prise de courant, je peux habituellement l'échanger moi-même sans avoir à demander à l'électricien. Vous pouvez également ajuster la couleur de la lumière et ajuster la luminosité finement.</t>
  </si>
  <si>
    <t>L'ampoule LED utilise la même douille que l'ampoule à incandescence, de sorte que vous pouvez le changer comme c'est le cas lorsque l'ampoule est vide. La consommation d'électricité peut être réduite de 80%, la vie sera plus de 40 fois.</t>
  </si>
  <si>
    <t>Lorsque l'éclairage d'entrée est basé sur un capteur, il permet de détecter les personnes et de les allumer, de sorte que les performances en matière de prévention du crime seront élevées. Le temps pendant lequel l'électricité circule est considérablement réduit, ce qui entraîne des économies d'énergie. Aussi, puisqu'il suffit de rendre les couloirs lumineux seulement quand une personne passe, il est pratique et économique d'allumer l'éclairage du capteur humain et de n'éclairer que lorsque les personnes passent.</t>
  </si>
  <si>
    <t>Une grande quantité d'électricité circule lorsque l'on allume les lumières, mais comme ce n'est qu'un moment, il en résulte une économie d'énergie fréquente à effacer. Lorsque vous quittez la pièce, il est important d'avoir l'habitude d'éteindre les lumières. En outre, si vous obtenez une lumière brillante dans la nuit, le cycle du sommeil devient fou, ce qui n'est pas bon pour votre corps.</t>
  </si>
  <si>
    <t>Éteignons souvent les lumières en quittant la pièce. Une grande quantité d'électricité circule lors de la mise en marche, mais puisque ce n'est qu'un moment, même si vous prévoyez de revenir bientôt, il sera économe en énergie d'éteindre la lumière fréquemment.</t>
  </si>
  <si>
    <t>Depuis les performances d'économie d'énergie de la télévision est améliorée, si la taille est la même que précédemment, le type qui consomme moins de la moitié de la puissance est vendu. Dans la boutique, choisissez une télévision dont le coût d'électricité est le moins cher possible.</t>
  </si>
  <si>
    <t>Puisque le téléviseur doit afficher l'écran, il consomme 10 à 100 fois la consommation d'énergie de la radio. Si vous êtes seul parce que vous allumez le téléviseur, veuillez passer à une radio ou un CD pour économiser de l'énergie.</t>
  </si>
  <si>
    <t>Décideons des programmes de télévision à regarder à l'avance, et éteignez le téléviseur lorsque vous avez terminé. Si vous le laissez, vous regarderez involontairement jusqu'au prochain programme. Dans le cas des jeux vidéo, cela prend aussi beaucoup de temps, alors essayez de raccourcir le temps que vous passez.</t>
  </si>
  <si>
    <t>Vous pouvez ajuster la luminosité de l'écran du téléviseur. Il est réglé brillamment au moment de la vente, et à ce moment, il est trop à la maison, la consommation d'énergie augmente également. En réglant légèrement la luminosité, la consommation d'énergie est réduite d'environ 20 à 40%. Sur les nouveaux téléviseurs, il existe également des types qui s'ajustent automatiquement avec des capteurs.</t>
  </si>
  <si>
    <t>Il y a un réfrigérateur de type à économie d'énergie qui nécessite environ la moitié de l'électricité par rapport au modèle précédent. Lors du choix, veuillez choisir celui avec un grand nombre de ★ (étoile) marque de Unified Energy-saving Label et type d'économie d'énergie se référant à l'affichage de la facture d'électricité annuelle. Laissez les vieux réfrigérateurs être pris en charge par le système de recyclage d'appareils ménagers au moment de l'achat.</t>
  </si>
  <si>
    <t>Si vous utilisez plus d'un réfrigérateur, veuillez en arrêter un. Même les petits réfrigérateurs consomment autant d'électricité que les grands. Si vous ne l'utilisez pas pour l'utilisation, vous pouvez penser que c'est un gaspillage, mais il est préférable de ne pas l'utiliser car cela entraînera un lourd fardeau environnemental simplement en mettant de l'électricité.</t>
  </si>
  <si>
    <t>Le réfrigérateur doit être séparé à environ 5 cm du mur. Le réfrigérateur échappe la chaleur du côté ou du plafond, mais s'il est en contact avec le mur, la chaleur ne s'échappera pas et la consommation d'énergie augmentera d'environ 10%.</t>
  </si>
  <si>
    <t>La température du réfrigérateur peut être ajustée. Si vous modifiez le paramètre de fort à moyen, de moyen à faible, vous pouvez économiser environ 10% chacun. Puisque les dommages causés par les aliments seront légèrement plus rapides, veuillez essayer de vérifier s'il n'y a pas de problème.</t>
  </si>
  <si>
    <t>Outre les véhicules hybrides et les véhicules électriques, des véhicules économes en carburant ont été développés et vendus avec près de la moitié de la consommation de carburant existante grâce à des améliorations techniques. Veuillez choisir en fonction de la consommation de carburant au moment de l'achat.</t>
  </si>
  <si>
    <t>Les voitures électriques utilisent de l'électricité chargée à la place de l'essence, font tourner le moteur au lieu du moteur et fonctionnent. Il est très efficace par rapport aux moteurs, et il est vendu comme une voiture pratique assez. Cependant, les stations de recharge sont encore peu nombreuses, il faut du temps pour charger, donc vous devez le charger la nuit. En Europe, en Chine, etc., nous prévoyons de passer d'une voiture de type moteur à une voiture électrique vers 2040.</t>
  </si>
  <si>
    <t>En plus de l'arrêt au ralenti, en démarrant doucement au démarrage, le rendement du carburant peut être amélioré d'environ 10%.</t>
  </si>
  <si>
    <t>Dans le cas d'un quartier d'environ 2 km, lorsque le climat est bon, utilisons un vélo ou marchons sans utiliser de voiture. C'est aussi pour la santé.</t>
  </si>
  <si>
    <t>L'utilisation d'une voiture consomme beaucoup d'énergie. Il est important de concevoir tel que ne pas utiliser pour une application légère de la nécessité.</t>
  </si>
  <si>
    <t>L'électricité peut être consommée même lorsqu'elle n'est pas utilisée, comme la télévision, la vidéo, le climatiseur. Lorsque vous ne l'utilisez pas pendant une longue période, vous pouvez le réduire en tirant la fiche de la prise. Les modèles récents ont réduit la consommation en veille, donc s'il vous plaît travailler dans le cas de modèles plus anciens il y a plus de 5 ans. Au lieu d'extraire directement la sortie, arrêtez d'abord le climatiseur avec la télécommande, s'il vous plaît retirez-le une fois que le mouvement s'est complètement arrêté.</t>
  </si>
  <si>
    <t>Normal</t>
  </si>
  <si>
    <t>Pas très bon</t>
  </si>
  <si>
    <t>Je ne sais pas</t>
  </si>
  <si>
    <t xml:space="preserve"> Électrique</t>
    <phoneticPr fontId="2"/>
  </si>
  <si>
    <t>3m2</t>
    <phoneticPr fontId="2"/>
  </si>
  <si>
    <t>7m2</t>
    <phoneticPr fontId="2"/>
  </si>
  <si>
    <t>10m2</t>
    <phoneticPr fontId="2"/>
  </si>
  <si>
    <t>15m2</t>
    <phoneticPr fontId="2"/>
  </si>
  <si>
    <t>30m2</t>
    <phoneticPr fontId="2"/>
  </si>
  <si>
    <t>50m2</t>
    <phoneticPr fontId="2"/>
  </si>
  <si>
    <t>65m2</t>
    <phoneticPr fontId="2"/>
  </si>
  <si>
    <t xml:space="preserve">100m2 </t>
    <phoneticPr fontId="2"/>
  </si>
  <si>
    <t xml:space="preserve"> soir nuit </t>
    <phoneticPr fontId="2"/>
  </si>
  <si>
    <t>2 - 3 jours par an</t>
  </si>
  <si>
    <t>Environ 1 jour par mois</t>
  </si>
  <si>
    <t>2-3 jours par mois</t>
  </si>
  <si>
    <t>2-3 jours par semaine</t>
  </si>
  <si>
    <t>Toujours allumé avec capteur</t>
  </si>
  <si>
    <t>Toujours activé sans capteur</t>
  </si>
  <si>
    <t>Je ne l'ai pas</t>
  </si>
  <si>
    <t>Moins d'un an</t>
  </si>
  <si>
    <t>Moins de trois ans</t>
  </si>
  <si>
    <t>Moins de 5 ans</t>
  </si>
  <si>
    <t>Moins de 7 ans</t>
  </si>
  <si>
    <t>Moins de 10 ans</t>
  </si>
  <si>
    <t>Moins de 15 ans</t>
  </si>
  <si>
    <t>Moins de 20 ans</t>
  </si>
  <si>
    <t>90 X 120cm</t>
  </si>
  <si>
    <t>120 x 180cm</t>
  </si>
  <si>
    <t>180 x 180 cm</t>
  </si>
  <si>
    <t>180 x 360cm</t>
  </si>
  <si>
    <t>180 x 540cm</t>
  </si>
  <si>
    <t>180 x 720cm</t>
  </si>
  <si>
    <t>7m2</t>
  </si>
  <si>
    <t>10m2</t>
  </si>
  <si>
    <t>13m2</t>
  </si>
  <si>
    <t>16m2</t>
  </si>
  <si>
    <t>20m2</t>
  </si>
  <si>
    <t>24m2</t>
  </si>
  <si>
    <t>33m2</t>
  </si>
  <si>
    <t>40m2</t>
  </si>
  <si>
    <t>Plus de 20 ans</t>
    <phoneticPr fontId="2"/>
  </si>
  <si>
    <t>Plus de 50m2</t>
    <phoneticPr fontId="2"/>
  </si>
  <si>
    <t>GJ</t>
  </si>
  <si>
    <t xml:space="preserve"> "（" + numques +"問中" + nowques + "問目）"</t>
  </si>
  <si>
    <t>count</t>
  </si>
  <si>
    <t>"100" + count +"中順位"</t>
    <rPh sb="16" eb="17">
      <t>チュウ</t>
    </rPh>
    <rPh sb="17" eb="19">
      <t>ジュンイ</t>
    </rPh>
    <phoneticPr fontId="2"/>
  </si>
  <si>
    <t>same +"が100" + youcount + "あったとすると、少ないほうから" +   youcount+ "番目です。&lt;br&gt;"</t>
  </si>
  <si>
    <t>main3+"の割合が大きく、この3分野で" + sum+"%を占めます。こうした大きい分野の対策が効果的です。"</t>
  </si>
  <si>
    <t>"　組み合わせると" + percent+"%、年間" + ( hidePrice != 1  ? fee +"円の光熱費と、":"") + co2+"kgのCO2が削減できます。すでに取り組んでいる場合、これだけの成果があがるエコ生活ができていることを意味しています。"</t>
  </si>
  <si>
    <t xml:space="preserve"> title+"取り組みが効果的です。"</t>
  </si>
  <si>
    <t>"年間" + co2+"kgのCO2を減らすことができます。"</t>
  </si>
  <si>
    <t>"これは" + name+"の" +percent+"%を減らすことに相当します。"</t>
  </si>
  <si>
    <t>"年間約" + fee+"円お得な取り組みです。"</t>
  </si>
  <si>
    <t>"新たに購入するために、約" + price+"円（参考価格）かかり、" + lifetime+"年の寿命で割ると、年間約"+ load+"円の負担になります。"</t>
  </si>
  <si>
    <t>"一方、光熱費が毎年約" + change+ "円安くなるため、トータルでは年間約" + totalchange +(down?"円お得となります。":"円の負担ですみます。" )</t>
  </si>
  <si>
    <t>"約" + month+"ヶ月で元をとれます。"</t>
  </si>
  <si>
    <t>year</t>
  </si>
  <si>
    <t>"約" + year+"年で元をとれます。"</t>
  </si>
  <si>
    <t>"光熱費は年間約" + fee+"円安くなります。"</t>
  </si>
  <si>
    <t>メニュー</t>
  </si>
  <si>
    <t>　有効な対策の一覧です。「選択」にチェックをすると、効果がグラフで表示されます。</t>
  </si>
  <si>
    <t>　分野を指定して詳しく回答しなおすことができます。「追加」で部屋や機器を追加できます。</t>
  </si>
  <si>
    <t>　かんたんな質問で、あなたの生活にあった対策を示します。3分間でできるエコチェックしてみてください。</t>
  </si>
  <si>
    <t>この質問にお答えください</t>
  </si>
  <si>
    <t>　</t>
  </si>
  <si>
    <t>つのおすすめ対策</t>
  </si>
  <si>
    <t>num + "番目におすすめを表示"</t>
    <rPh sb="7" eb="9">
      <t>バンメ</t>
    </rPh>
    <rPh sb="15" eb="17">
      <t>ヒョウジ</t>
    </rPh>
    <phoneticPr fontId="2"/>
  </si>
  <si>
    <t>この対策を選択しました</t>
    <rPh sb="2" eb="4">
      <t>タイサク</t>
    </rPh>
    <rPh sb="5" eb="7">
      <t>センタク</t>
    </rPh>
    <phoneticPr fontId="2"/>
  </si>
  <si>
    <t>この中からあなたにあった対策を厳選します</t>
    <rPh sb="2" eb="3">
      <t>ナカ</t>
    </rPh>
    <rPh sb="12" eb="14">
      <t>タイサク</t>
    </rPh>
    <rPh sb="15" eb="17">
      <t>ゲンセン</t>
    </rPh>
    <phoneticPr fontId="2"/>
  </si>
  <si>
    <t>"同じ規模の" + target</t>
  </si>
  <si>
    <t>CO2ゼロ時代サバイバル</t>
    <rPh sb="5" eb="7">
      <t>ジダイ</t>
    </rPh>
    <phoneticPr fontId="2"/>
  </si>
  <si>
    <t>あなたの月の収入が1万円あがりました！</t>
    <rPh sb="4" eb="5">
      <t>ツキ</t>
    </rPh>
    <rPh sb="6" eb="8">
      <t>シュウニュウ</t>
    </rPh>
    <rPh sb="10" eb="12">
      <t>マンエン</t>
    </rPh>
    <phoneticPr fontId="2"/>
  </si>
  <si>
    <t>　景気が良くなったのか、あなたの仕事が認められるようになったのかわかりませんが、収入が月1万円増えました。おめでとうございます。え？たいした額ではないですって？　まあそう謙遜しなくても結構です。</t>
    <rPh sb="1" eb="3">
      <t>ケイキ</t>
    </rPh>
    <rPh sb="4" eb="5">
      <t>ヨ</t>
    </rPh>
    <rPh sb="16" eb="18">
      <t>シゴト</t>
    </rPh>
    <rPh sb="19" eb="20">
      <t>ミト</t>
    </rPh>
    <rPh sb="40" eb="42">
      <t>シュウニュウ</t>
    </rPh>
    <rPh sb="43" eb="44">
      <t>ツキ</t>
    </rPh>
    <rPh sb="45" eb="47">
      <t>マンエン</t>
    </rPh>
    <rPh sb="47" eb="48">
      <t>フ</t>
    </rPh>
    <rPh sb="70" eb="71">
      <t>ガク</t>
    </rPh>
    <rPh sb="85" eb="87">
      <t>ケンソン</t>
    </rPh>
    <rPh sb="92" eb="94">
      <t>ケッコウ</t>
    </rPh>
    <phoneticPr fontId="2"/>
  </si>
  <si>
    <t>　何に使おうが自由なのですが、あまり自由に消費すると、人類がこの地球上で生存できなくなることが明らかになっています。気候変動（地球温暖化）問題です。21世紀中には石油や石炭が使えなくすることが、世界中で合意されています。というわけで、この毎月の1万円を使って、あなたの生活のCO2排出をゼロにしてください。</t>
    <rPh sb="1" eb="2">
      <t>ナニ</t>
    </rPh>
    <rPh sb="3" eb="4">
      <t>ツカ</t>
    </rPh>
    <rPh sb="7" eb="9">
      <t>ジユウ</t>
    </rPh>
    <rPh sb="18" eb="20">
      <t>ジユウ</t>
    </rPh>
    <rPh sb="21" eb="23">
      <t>ショウヒ</t>
    </rPh>
    <rPh sb="27" eb="29">
      <t>ジンルイ</t>
    </rPh>
    <rPh sb="32" eb="35">
      <t>チキュウジョウ</t>
    </rPh>
    <rPh sb="36" eb="38">
      <t>セイゾン</t>
    </rPh>
    <rPh sb="47" eb="48">
      <t>アキ</t>
    </rPh>
    <rPh sb="58" eb="62">
      <t>キコウヘンドウ</t>
    </rPh>
    <rPh sb="63" eb="68">
      <t>チキュウオンダンカ</t>
    </rPh>
    <rPh sb="69" eb="71">
      <t>モンダイ</t>
    </rPh>
    <rPh sb="76" eb="79">
      <t>セイキチュウ</t>
    </rPh>
    <rPh sb="81" eb="83">
      <t>セキユ</t>
    </rPh>
    <rPh sb="84" eb="86">
      <t>セキタン</t>
    </rPh>
    <rPh sb="87" eb="88">
      <t>ツカ</t>
    </rPh>
    <rPh sb="97" eb="99">
      <t>セカイ</t>
    </rPh>
    <rPh sb="99" eb="100">
      <t>ジュウ</t>
    </rPh>
    <rPh sb="101" eb="103">
      <t>ゴウイ</t>
    </rPh>
    <rPh sb="119" eb="121">
      <t>マイツキ</t>
    </rPh>
    <rPh sb="123" eb="125">
      <t>マンエン</t>
    </rPh>
    <rPh sb="126" eb="127">
      <t>ツカ</t>
    </rPh>
    <rPh sb="134" eb="136">
      <t>セイカツ</t>
    </rPh>
    <rPh sb="140" eb="142">
      <t>ハイシュツ</t>
    </rPh>
    <phoneticPr fontId="2"/>
  </si>
  <si>
    <t>　ありがとうございます。何年かかっても構いませんが、生きている間にはゼロにしましょう。ただし追加で支払うお金は、月1万円です。</t>
    <rPh sb="12" eb="14">
      <t>ナンネン</t>
    </rPh>
    <rPh sb="19" eb="20">
      <t>カマ</t>
    </rPh>
    <rPh sb="26" eb="27">
      <t>イ</t>
    </rPh>
    <rPh sb="31" eb="32">
      <t>アイダ</t>
    </rPh>
    <rPh sb="46" eb="48">
      <t>ツイカ</t>
    </rPh>
    <rPh sb="49" eb="51">
      <t>シハラ</t>
    </rPh>
    <rPh sb="53" eb="54">
      <t>カネ</t>
    </rPh>
    <rPh sb="56" eb="57">
      <t>ツキ</t>
    </rPh>
    <rPh sb="58" eb="60">
      <t>マンエン</t>
    </rPh>
    <phoneticPr fontId="2"/>
  </si>
  <si>
    <t>　ところであなたは、もしかして、&lt;br&gt;&lt;ul&gt;&lt;li&gt;25歳独身、賃貸アパートぐらし&lt;/li&gt;&lt;li&gt;光熱費日本平均&lt;/li&gt;&lt;/ul&gt;の生活をされている方ですか？</t>
    <rPh sb="30" eb="31">
      <t>サイ</t>
    </rPh>
    <rPh sb="31" eb="33">
      <t>ドクシン</t>
    </rPh>
    <rPh sb="34" eb="36">
      <t>チンタイ</t>
    </rPh>
    <rPh sb="52" eb="55">
      <t>コウネツヒ</t>
    </rPh>
    <rPh sb="55" eb="57">
      <t>ニホン</t>
    </rPh>
    <rPh sb="57" eb="59">
      <t>ヘイキン</t>
    </rPh>
    <rPh sb="70" eb="72">
      <t>セイカツ</t>
    </rPh>
    <rPh sb="78" eb="79">
      <t>カタ</t>
    </rPh>
    <phoneticPr fontId="2"/>
  </si>
  <si>
    <t>取り組みを選んでください</t>
    <rPh sb="0" eb="1">
      <t>ト</t>
    </rPh>
    <rPh sb="2" eb="3">
      <t>ク</t>
    </rPh>
    <rPh sb="5" eb="6">
      <t>エラ</t>
    </rPh>
    <phoneticPr fontId="2"/>
  </si>
  <si>
    <t>　最初なので、まだ使える予算は1万円しかありません。1万円以内で取り組めること、お金がかからない取り組みにはこのようなものがあります。ただし、1回の選択では3項目までしか選ぶことはできません。それ以上選んでも、人間は忘れてしまいます。</t>
    <rPh sb="1" eb="3">
      <t>サイショ</t>
    </rPh>
    <rPh sb="9" eb="10">
      <t>ツカ</t>
    </rPh>
    <rPh sb="12" eb="14">
      <t>ヨサン</t>
    </rPh>
    <rPh sb="16" eb="18">
      <t>マンエン</t>
    </rPh>
    <rPh sb="27" eb="29">
      <t>マンエン</t>
    </rPh>
    <rPh sb="29" eb="31">
      <t>イナイ</t>
    </rPh>
    <rPh sb="32" eb="33">
      <t>ト</t>
    </rPh>
    <rPh sb="34" eb="35">
      <t>ク</t>
    </rPh>
    <rPh sb="41" eb="42">
      <t>カネ</t>
    </rPh>
    <rPh sb="48" eb="49">
      <t>ト</t>
    </rPh>
    <rPh sb="50" eb="51">
      <t>ク</t>
    </rPh>
    <rPh sb="72" eb="73">
      <t>カイ</t>
    </rPh>
    <rPh sb="74" eb="76">
      <t>センタク</t>
    </rPh>
    <rPh sb="79" eb="81">
      <t>コウモク</t>
    </rPh>
    <rPh sb="85" eb="86">
      <t>エラ</t>
    </rPh>
    <rPh sb="98" eb="100">
      <t>イジョウ</t>
    </rPh>
    <rPh sb="100" eb="101">
      <t>エラ</t>
    </rPh>
    <rPh sb="105" eb="107">
      <t>ニンゲン</t>
    </rPh>
    <rPh sb="108" eb="109">
      <t>ワス</t>
    </rPh>
    <phoneticPr fontId="2"/>
  </si>
  <si>
    <t>取り組みありがとうございます</t>
    <rPh sb="0" eb="1">
      <t>ト</t>
    </rPh>
    <rPh sb="2" eb="3">
      <t>ク</t>
    </rPh>
    <phoneticPr fontId="2"/>
  </si>
  <si>
    <t>　○○、○○の取り組みを実行しました。このため○万円のお金が使われ、残りは○万円になりました。</t>
    <rPh sb="7" eb="8">
      <t>ト</t>
    </rPh>
    <rPh sb="9" eb="10">
      <t>ク</t>
    </rPh>
    <rPh sb="12" eb="14">
      <t>ジッコウ</t>
    </rPh>
    <rPh sb="24" eb="26">
      <t>マンエン</t>
    </rPh>
    <rPh sb="28" eb="29">
      <t>カネ</t>
    </rPh>
    <rPh sb="30" eb="31">
      <t>ツカ</t>
    </rPh>
    <rPh sb="34" eb="35">
      <t>ノコ</t>
    </rPh>
    <rPh sb="38" eb="40">
      <t>マンエン</t>
    </rPh>
    <phoneticPr fontId="2"/>
  </si>
  <si>
    <t>効果があらわれました</t>
    <rPh sb="0" eb="2">
      <t>コウカ</t>
    </rPh>
    <phoneticPr fontId="2"/>
  </si>
  <si>
    <t>　けれども、取り組みにより毎月○万円が追加で安くなりました。もし何もしなかった場合と比較すると、今までの積み重ねで、毎月○万円安くなっています。CO2排出量は、初期状態から○%減になっています。</t>
    <rPh sb="6" eb="7">
      <t>ト</t>
    </rPh>
    <rPh sb="8" eb="9">
      <t>ク</t>
    </rPh>
    <rPh sb="13" eb="15">
      <t>マイツキ</t>
    </rPh>
    <rPh sb="16" eb="17">
      <t>マン</t>
    </rPh>
    <rPh sb="17" eb="18">
      <t>エン</t>
    </rPh>
    <rPh sb="19" eb="21">
      <t>ツイカ</t>
    </rPh>
    <rPh sb="22" eb="23">
      <t>ヤス</t>
    </rPh>
    <rPh sb="32" eb="33">
      <t>ナニ</t>
    </rPh>
    <rPh sb="39" eb="41">
      <t>バアイ</t>
    </rPh>
    <rPh sb="42" eb="44">
      <t>ヒカク</t>
    </rPh>
    <rPh sb="48" eb="49">
      <t>イマ</t>
    </rPh>
    <rPh sb="52" eb="53">
      <t>ツ</t>
    </rPh>
    <rPh sb="54" eb="55">
      <t>カサ</t>
    </rPh>
    <rPh sb="58" eb="60">
      <t>マイツキ</t>
    </rPh>
    <rPh sb="61" eb="63">
      <t>マンエン</t>
    </rPh>
    <rPh sb="63" eb="64">
      <t>ヤス</t>
    </rPh>
    <rPh sb="75" eb="78">
      <t>ハイシュツリョウ</t>
    </rPh>
    <rPh sb="80" eb="84">
      <t>ショキジョウタイ</t>
    </rPh>
    <rPh sb="88" eb="89">
      <t>ゲン</t>
    </rPh>
    <phoneticPr fontId="2"/>
  </si>
  <si>
    <t>　1年間が経過し、収入が上がった分、12万円が追加で使えます。加えて、1年の光熱費削減により、○万円が使えます。使えるお金は、○万円から○万円に増加しました。</t>
    <rPh sb="2" eb="4">
      <t>ネンカン</t>
    </rPh>
    <rPh sb="5" eb="7">
      <t>ケイカ</t>
    </rPh>
    <rPh sb="9" eb="11">
      <t>シュウニュウ</t>
    </rPh>
    <rPh sb="12" eb="13">
      <t>ア</t>
    </rPh>
    <rPh sb="16" eb="17">
      <t>ブン</t>
    </rPh>
    <rPh sb="20" eb="22">
      <t>マンエン</t>
    </rPh>
    <rPh sb="23" eb="25">
      <t>ツイカ</t>
    </rPh>
    <rPh sb="26" eb="27">
      <t>ツカ</t>
    </rPh>
    <rPh sb="31" eb="32">
      <t>クワ</t>
    </rPh>
    <rPh sb="36" eb="37">
      <t>ネン</t>
    </rPh>
    <rPh sb="38" eb="41">
      <t>コウネツヒ</t>
    </rPh>
    <rPh sb="41" eb="43">
      <t>サクゲン</t>
    </rPh>
    <rPh sb="48" eb="50">
      <t>マンエン</t>
    </rPh>
    <rPh sb="51" eb="52">
      <t>ツカ</t>
    </rPh>
    <rPh sb="56" eb="57">
      <t>ツカ</t>
    </rPh>
    <rPh sb="60" eb="61">
      <t>カネ</t>
    </rPh>
    <rPh sb="64" eb="66">
      <t>マンエン</t>
    </rPh>
    <rPh sb="69" eb="71">
      <t>マンエン</t>
    </rPh>
    <rPh sb="72" eb="74">
      <t>ゾウカ</t>
    </rPh>
    <phoneticPr fontId="2"/>
  </si>
  <si>
    <t>取り組み時期になりました</t>
    <rPh sb="0" eb="1">
      <t>ト</t>
    </rPh>
    <rPh sb="2" eb="3">
      <t>ク</t>
    </rPh>
    <rPh sb="4" eb="6">
      <t>ジキ</t>
    </rPh>
    <phoneticPr fontId="2"/>
  </si>
  <si>
    <t>　現在、使える予算は○万円あります。この金額以内で取り組めること、お金がかからない取り組みにはこのようなものがあります。取り組む項目を選んでください。</t>
    <rPh sb="1" eb="3">
      <t>ゲンザイ</t>
    </rPh>
    <rPh sb="4" eb="5">
      <t>ツカ</t>
    </rPh>
    <rPh sb="7" eb="9">
      <t>ヨサン</t>
    </rPh>
    <rPh sb="11" eb="13">
      <t>マンエン</t>
    </rPh>
    <rPh sb="22" eb="24">
      <t>イナイ</t>
    </rPh>
    <rPh sb="25" eb="26">
      <t>ト</t>
    </rPh>
    <rPh sb="27" eb="28">
      <t>ク</t>
    </rPh>
    <rPh sb="34" eb="35">
      <t>カネ</t>
    </rPh>
    <rPh sb="41" eb="42">
      <t>ト</t>
    </rPh>
    <rPh sb="43" eb="44">
      <t>ク</t>
    </rPh>
    <rPh sb="60" eb="61">
      <t>ト</t>
    </rPh>
    <rPh sb="62" eb="63">
      <t>ク</t>
    </rPh>
    <rPh sb="64" eb="66">
      <t>コウモク</t>
    </rPh>
    <rPh sb="67" eb="68">
      <t>エラ</t>
    </rPh>
    <phoneticPr fontId="2"/>
  </si>
  <si>
    <t>あなたの設定を選んでください</t>
    <rPh sb="4" eb="6">
      <t>セッテイ</t>
    </rPh>
    <rPh sb="7" eb="8">
      <t>エラ</t>
    </rPh>
    <phoneticPr fontId="2"/>
  </si>
  <si>
    <t>　現在の生活を選ぶと、現在から本当にCO2をゼロにしていくシミュレーションが始まります。</t>
    <rPh sb="1" eb="3">
      <t>ゲンザイ</t>
    </rPh>
    <rPh sb="4" eb="6">
      <t>セイカツ</t>
    </rPh>
    <rPh sb="7" eb="8">
      <t>エラ</t>
    </rPh>
    <rPh sb="11" eb="13">
      <t>ゲンザイ</t>
    </rPh>
    <rPh sb="15" eb="17">
      <t>ホントウ</t>
    </rPh>
    <rPh sb="38" eb="39">
      <t>ハジ</t>
    </rPh>
    <phoneticPr fontId="2"/>
  </si>
  <si>
    <t>死にました。おつかれさまでした。</t>
    <rPh sb="0" eb="1">
      <t>シ</t>
    </rPh>
    <phoneticPr fontId="2"/>
  </si>
  <si>
    <t>　人類は地球温暖化の進行を止めることができず、巨大な暴風雨で都市が壊滅状態となることが繰り返されました。世界の食料生産地では水不足が深刻化し、食料が世界的に不足し、食料をめぐる戦争が各地で起こりました。幸いなことに、あなたは、小さな子どもたちが苦しみ悲しむ姿を見ることなく、無事にあの世に行くことができました。よかったですね。</t>
    <rPh sb="1" eb="3">
      <t>ジンルイ</t>
    </rPh>
    <rPh sb="4" eb="9">
      <t>チキュウオンダンカ</t>
    </rPh>
    <rPh sb="10" eb="12">
      <t>シンコウ</t>
    </rPh>
    <rPh sb="13" eb="14">
      <t>ト</t>
    </rPh>
    <rPh sb="23" eb="25">
      <t>キョダイ</t>
    </rPh>
    <rPh sb="26" eb="29">
      <t>ボウフウウ</t>
    </rPh>
    <rPh sb="30" eb="32">
      <t>トシ</t>
    </rPh>
    <rPh sb="33" eb="37">
      <t>カイメツジョウタイ</t>
    </rPh>
    <rPh sb="43" eb="44">
      <t>ク</t>
    </rPh>
    <rPh sb="45" eb="46">
      <t>カエ</t>
    </rPh>
    <rPh sb="52" eb="54">
      <t>セカイ</t>
    </rPh>
    <rPh sb="55" eb="57">
      <t>ショクリョウ</t>
    </rPh>
    <rPh sb="57" eb="60">
      <t>セイサンチ</t>
    </rPh>
    <rPh sb="62" eb="65">
      <t>ミズブソク</t>
    </rPh>
    <rPh sb="66" eb="69">
      <t>シンコクカ</t>
    </rPh>
    <rPh sb="71" eb="73">
      <t>ショクリョウ</t>
    </rPh>
    <rPh sb="74" eb="77">
      <t>セカイテキ</t>
    </rPh>
    <rPh sb="78" eb="80">
      <t>フソク</t>
    </rPh>
    <rPh sb="82" eb="84">
      <t>ショクリョウ</t>
    </rPh>
    <rPh sb="88" eb="90">
      <t>センソウ</t>
    </rPh>
    <rPh sb="94" eb="95">
      <t>オ</t>
    </rPh>
    <rPh sb="101" eb="102">
      <t>サイワ</t>
    </rPh>
    <rPh sb="113" eb="114">
      <t>チイ</t>
    </rPh>
    <rPh sb="116" eb="117">
      <t>コ</t>
    </rPh>
    <rPh sb="122" eb="123">
      <t>クル</t>
    </rPh>
    <rPh sb="125" eb="126">
      <t>カナ</t>
    </rPh>
    <rPh sb="128" eb="129">
      <t>スガタ</t>
    </rPh>
    <rPh sb="130" eb="131">
      <t>ミ</t>
    </rPh>
    <rPh sb="137" eb="139">
      <t>ブジ</t>
    </rPh>
    <rPh sb="142" eb="143">
      <t>ヨ</t>
    </rPh>
    <rPh sb="144" eb="145">
      <t>イ</t>
    </rPh>
    <phoneticPr fontId="2"/>
  </si>
  <si>
    <t>やめる</t>
  </si>
  <si>
    <t>設定する</t>
    <rPh sb="0" eb="2">
      <t>セッテイ</t>
    </rPh>
    <phoneticPr fontId="2"/>
  </si>
  <si>
    <t>実行します</t>
    <rPh sb="0" eb="2">
      <t>ジッコウ</t>
    </rPh>
    <phoneticPr fontId="2"/>
  </si>
  <si>
    <t>すみません、やります。</t>
  </si>
  <si>
    <t>ちがいます</t>
  </si>
  <si>
    <t>まあ、それでいいです。</t>
  </si>
  <si>
    <t>うちエコ診断WEB</t>
    <rPh sb="4" eb="6">
      <t>シンダン</t>
    </rPh>
    <phoneticPr fontId="2"/>
  </si>
  <si>
    <t>""check</t>
    <phoneticPr fontId="2"/>
  </si>
  <si>
    <t>treat</t>
    <phoneticPr fontId="2"/>
  </si>
  <si>
    <t xml:space="preserve">//----------system title-----------------------------------------------	</t>
    <phoneticPr fontId="2"/>
  </si>
  <si>
    <t xml:space="preserve"> </t>
    <phoneticPr fontId="2"/>
  </si>
  <si>
    <t xml:space="preserve"> </t>
    <phoneticPr fontId="2"/>
  </si>
  <si>
    <t>$lang['countfix_pre_after']=</t>
    <phoneticPr fontId="2"/>
  </si>
  <si>
    <t xml:space="preserve">//--energy -----------------	</t>
    <phoneticPr fontId="2"/>
  </si>
  <si>
    <t>;</t>
    <phoneticPr fontId="2"/>
  </si>
  <si>
    <t>;</t>
    <phoneticPr fontId="2"/>
  </si>
  <si>
    <t xml:space="preserve"> </t>
    <phoneticPr fontId="2"/>
  </si>
  <si>
    <t>$lang["electricityunit"]=</t>
    <phoneticPr fontId="2"/>
  </si>
  <si>
    <t>$lang["gasunit"]=</t>
    <phoneticPr fontId="2"/>
  </si>
  <si>
    <t>$lang["keroseneunit"]=</t>
    <phoneticPr fontId="2"/>
  </si>
  <si>
    <t>$lang["briquetunit"]=</t>
    <phoneticPr fontId="2"/>
  </si>
  <si>
    <t>$lang["areaunit"]=</t>
    <phoneticPr fontId="2"/>
  </si>
  <si>
    <t>$lang["gasolineunit"]=</t>
    <phoneticPr fontId="2"/>
  </si>
  <si>
    <t xml:space="preserve">//--common unit-----------------	</t>
    <phoneticPr fontId="2"/>
  </si>
  <si>
    <t>$lang['point_disp']=</t>
    <phoneticPr fontId="2"/>
  </si>
  <si>
    <t>param</t>
    <phoneticPr fontId="2"/>
  </si>
  <si>
    <t>template</t>
    <phoneticPr fontId="2"/>
  </si>
  <si>
    <t>$lang['co2unit']=</t>
    <phoneticPr fontId="2"/>
  </si>
  <si>
    <t>$lang['energyunit']=</t>
    <phoneticPr fontId="2"/>
  </si>
  <si>
    <t>$lang['monthunit']=</t>
    <phoneticPr fontId="2"/>
  </si>
  <si>
    <t>$lang['yearunit']=</t>
    <phoneticPr fontId="2"/>
  </si>
  <si>
    <t>$lang["co2unitperyear"]=</t>
    <phoneticPr fontId="2"/>
  </si>
  <si>
    <t>$lang["co2unitpermonth"]=</t>
    <phoneticPr fontId="2"/>
  </si>
  <si>
    <t>$lang["feeunitperyear"]=</t>
    <phoneticPr fontId="2"/>
  </si>
  <si>
    <t>$lang["feeunitpermonth"]=</t>
    <phoneticPr fontId="2"/>
  </si>
  <si>
    <t>$lang["energyunitperyear"]=</t>
    <phoneticPr fontId="2"/>
  </si>
  <si>
    <t>$lang["energyunitpermonth"]=</t>
    <phoneticPr fontId="2"/>
  </si>
  <si>
    <t xml:space="preserve">//--common page-----------------	</t>
    <phoneticPr fontId="2"/>
  </si>
  <si>
    <t>$lang['header_attension']=</t>
    <phoneticPr fontId="2"/>
  </si>
  <si>
    <t xml:space="preserve">//--question page-----------------	</t>
    <phoneticPr fontId="2"/>
  </si>
  <si>
    <t>$lang["QuestionNumber"]=</t>
    <phoneticPr fontId="2"/>
  </si>
  <si>
    <t>param</t>
    <phoneticPr fontId="2"/>
  </si>
  <si>
    <t xml:space="preserve">//--compare-----------------	</t>
    <phoneticPr fontId="2"/>
  </si>
  <si>
    <t>$lang["comparehome"]=</t>
    <phoneticPr fontId="2"/>
  </si>
  <si>
    <t>$lang["rankin100"]=</t>
    <phoneticPr fontId="2"/>
  </si>
  <si>
    <t>$lang["co2ratio"]=</t>
    <phoneticPr fontId="2"/>
  </si>
  <si>
    <t>$lang["rankcomment"]=</t>
    <phoneticPr fontId="2"/>
  </si>
  <si>
    <t>$lang["itemizecomment"]=</t>
    <phoneticPr fontId="2"/>
  </si>
  <si>
    <t xml:space="preserve">//--result-----------------	</t>
    <phoneticPr fontId="2"/>
  </si>
  <si>
    <t>$lang["comment_combined_reduce"]=</t>
    <phoneticPr fontId="2"/>
  </si>
  <si>
    <t>$lang["titlemessage"]=</t>
    <phoneticPr fontId="2"/>
  </si>
  <si>
    <t>$lang["co2reduction"]=</t>
    <phoneticPr fontId="2"/>
  </si>
  <si>
    <t>$lang["reducepercent"]=</t>
    <phoneticPr fontId="2"/>
  </si>
  <si>
    <t>$lang["feereduction"]=</t>
    <phoneticPr fontId="2"/>
  </si>
  <si>
    <t xml:space="preserve">//result payback----------------------------	</t>
    <phoneticPr fontId="2"/>
  </si>
  <si>
    <t>$lang["initialcost"]=</t>
    <phoneticPr fontId="2"/>
  </si>
  <si>
    <t>$lang["payback"]=</t>
    <phoneticPr fontId="2"/>
  </si>
  <si>
    <t>$lang["paybackmonth"]=</t>
    <phoneticPr fontId="2"/>
  </si>
  <si>
    <t>$lang["paybackyear"]=</t>
    <phoneticPr fontId="2"/>
  </si>
  <si>
    <t>$lang["notinstallfee"]=</t>
    <phoneticPr fontId="2"/>
  </si>
  <si>
    <t xml:space="preserve">//----------buttons -----------------------------------------------	</t>
    <phoneticPr fontId="2"/>
  </si>
  <si>
    <t>$lang['button_menu']=</t>
    <phoneticPr fontId="2"/>
  </si>
  <si>
    <t>$lang['button_prev']=</t>
    <phoneticPr fontId="2"/>
  </si>
  <si>
    <t>$lang['button_next']=</t>
    <phoneticPr fontId="2"/>
  </si>
  <si>
    <t>$lang['button_queslist']=</t>
    <phoneticPr fontId="2"/>
  </si>
  <si>
    <t>$lang['button_calcresult']=</t>
    <phoneticPr fontId="2"/>
  </si>
  <si>
    <t xml:space="preserve">//---- 1 button mode -----------	</t>
    <phoneticPr fontId="2"/>
  </si>
  <si>
    <t xml:space="preserve"> </t>
    <phoneticPr fontId="2"/>
  </si>
  <si>
    <t xml:space="preserve">//---------- 2 focus mode page -----------------------------------------------	</t>
    <phoneticPr fontId="2"/>
  </si>
  <si>
    <t xml:space="preserve"> </t>
    <phoneticPr fontId="2"/>
  </si>
  <si>
    <t>$lang['home_focus_title_after']=</t>
    <phoneticPr fontId="2"/>
  </si>
  <si>
    <t xml:space="preserve">//---------- 3 easy mode page -----------------------------------------------	</t>
    <phoneticPr fontId="2"/>
  </si>
  <si>
    <t>$lang['home_easy_p4title_pre']=</t>
    <phoneticPr fontId="2"/>
  </si>
  <si>
    <t>$lang['home_easy_p4title_after']=</t>
    <phoneticPr fontId="2"/>
  </si>
  <si>
    <t>$lang['home_easy_p4_1']=</t>
    <phoneticPr fontId="2"/>
  </si>
  <si>
    <t xml:space="preserve">$lang['home_easy_measure_show']= </t>
    <phoneticPr fontId="2"/>
  </si>
  <si>
    <t xml:space="preserve">//--5 maintenance page-----------------	</t>
    <phoneticPr fontId="2"/>
  </si>
  <si>
    <t>$lang['home_maintenance_message']=</t>
    <phoneticPr fontId="2"/>
  </si>
  <si>
    <t>$lang['home_maintenance_list']=</t>
    <phoneticPr fontId="2"/>
  </si>
  <si>
    <t>$lang['home_maintenance_selected']=</t>
    <phoneticPr fontId="2"/>
  </si>
  <si>
    <t xml:space="preserve">//-- 6 action page-----------------	</t>
    <phoneticPr fontId="2"/>
  </si>
  <si>
    <t>$lang['home_action_title']=</t>
    <phoneticPr fontId="2"/>
  </si>
  <si>
    <t>$lang['home_action_step1']=</t>
    <phoneticPr fontId="2"/>
  </si>
  <si>
    <t>$lang['home_action_step2']=</t>
    <phoneticPr fontId="2"/>
  </si>
  <si>
    <t>$lang['home_action_step3']=</t>
    <phoneticPr fontId="2"/>
  </si>
  <si>
    <t>$lang['home_action_toptitle']=</t>
    <phoneticPr fontId="2"/>
  </si>
  <si>
    <t>$lang['home_action_top1']=</t>
    <phoneticPr fontId="2"/>
  </si>
  <si>
    <t>$lang['home_action_top2']=</t>
    <phoneticPr fontId="2"/>
  </si>
  <si>
    <t>$lang['home_action_axis1']=</t>
    <phoneticPr fontId="2"/>
  </si>
  <si>
    <t>$lang['home_action_axis2']=</t>
    <phoneticPr fontId="2"/>
  </si>
  <si>
    <t>$lang['home_action_axis3']=</t>
    <phoneticPr fontId="2"/>
  </si>
  <si>
    <t>$lang['home_action_label1']=</t>
    <phoneticPr fontId="2"/>
  </si>
  <si>
    <t>$lang['home_action_good_point']=</t>
    <phoneticPr fontId="2"/>
  </si>
  <si>
    <t>$lang['home_action_bad_point']=</t>
    <phoneticPr fontId="2"/>
  </si>
  <si>
    <t xml:space="preserve">//--99 list page-----------------	</t>
    <phoneticPr fontId="2"/>
  </si>
  <si>
    <t>$lang['home_list_message']=</t>
    <phoneticPr fontId="2"/>
  </si>
  <si>
    <t>$lang["younow"]=</t>
    <phoneticPr fontId="2"/>
  </si>
  <si>
    <t>$lang["comparetoaverage"]=</t>
    <phoneticPr fontId="2"/>
  </si>
  <si>
    <t>$lang["other"]=</t>
    <phoneticPr fontId="2"/>
  </si>
  <si>
    <t xml:space="preserve">//----------for office -----------------------------------------------	</t>
    <phoneticPr fontId="2"/>
  </si>
  <si>
    <t>$lang["officenow"]=</t>
    <phoneticPr fontId="2"/>
  </si>
  <si>
    <t>$lang["compareoffice"]=</t>
    <phoneticPr fontId="2"/>
  </si>
  <si>
    <t>param</t>
    <phoneticPr fontId="2"/>
  </si>
  <si>
    <t>template</t>
    <phoneticPr fontId="2"/>
  </si>
  <si>
    <t xml:space="preserve">//----------7 lifegame -----------------------------------------------	</t>
    <phoneticPr fontId="2"/>
  </si>
  <si>
    <t>$lang['home_lifegame_title']=</t>
    <phoneticPr fontId="2"/>
  </si>
  <si>
    <t>$lang['home_lifegame_toptitle']=</t>
    <phoneticPr fontId="2"/>
  </si>
  <si>
    <t>$lang['home_lifegame_top1']=</t>
    <phoneticPr fontId="2"/>
  </si>
  <si>
    <t>$lang['home_lifegame_top2']=</t>
    <phoneticPr fontId="2"/>
  </si>
  <si>
    <t>$lang['home_lifegame_top3']=</t>
    <phoneticPr fontId="2"/>
  </si>
  <si>
    <t>$lang['home_lifegame_top3b']=</t>
    <phoneticPr fontId="2"/>
  </si>
  <si>
    <t>$lang['home_lifegame_toptitle4']=</t>
    <phoneticPr fontId="2"/>
  </si>
  <si>
    <t>$lang['home_lifegame_top4']=</t>
    <phoneticPr fontId="2"/>
  </si>
  <si>
    <t>$lang['home_lifegame_toptitle5']=</t>
    <phoneticPr fontId="2"/>
  </si>
  <si>
    <t>$lang['home_lifegame_top5']=</t>
    <phoneticPr fontId="2"/>
  </si>
  <si>
    <t>$lang['home_lifegame_toptitle6']=</t>
    <phoneticPr fontId="2"/>
  </si>
  <si>
    <t>$lang['home_lifegame_top6']=</t>
    <phoneticPr fontId="2"/>
  </si>
  <si>
    <t>$lang['home_lifegame_top6b']=</t>
    <phoneticPr fontId="2"/>
  </si>
  <si>
    <t>$lang['home_lifegame_toptitle7']=</t>
    <phoneticPr fontId="2"/>
  </si>
  <si>
    <t>$lang['home_lifegame_top7']=</t>
    <phoneticPr fontId="2"/>
  </si>
  <si>
    <t>$lang['home_lifegame_toptitle90']=</t>
    <phoneticPr fontId="2"/>
  </si>
  <si>
    <t>$lang['home_lifegame_top90']=</t>
    <phoneticPr fontId="2"/>
  </si>
  <si>
    <t>$lang['home_lifegame_toptitle99']=</t>
    <phoneticPr fontId="2"/>
  </si>
  <si>
    <t>$lang['home_lifegame_top99']=</t>
    <phoneticPr fontId="2"/>
  </si>
  <si>
    <t>$lang['button_end']=</t>
    <phoneticPr fontId="2"/>
  </si>
  <si>
    <t>$lang['button_agree']=</t>
    <phoneticPr fontId="2"/>
  </si>
  <si>
    <t>$lang['button_commit']=</t>
    <phoneticPr fontId="2"/>
  </si>
  <si>
    <t>$lang['home_lifegame_button_sel99']=</t>
    <phoneticPr fontId="2"/>
  </si>
  <si>
    <t>$lang['home_lifegame_button_sel3a']=</t>
    <phoneticPr fontId="2"/>
  </si>
  <si>
    <t>$lang['home_lifegame_button_sel3b']=</t>
    <phoneticPr fontId="2"/>
  </si>
  <si>
    <t xml:space="preserve">//----------8 uchieco web -----------------------------------------------	</t>
    <phoneticPr fontId="2"/>
  </si>
  <si>
    <t>$lang['home_uchieco_title']=</t>
    <phoneticPr fontId="2"/>
  </si>
  <si>
    <t>CO2 zéro survie de l'ère</t>
  </si>
  <si>
    <t>Vos gains mensuels ont augmenté de 10 000 yens!</t>
  </si>
  <si>
    <t>Je ne sais pas si l'économie s'est améliorée ou je ne peux pas accepter votre travail mais les revenus ont augmenté de 10 000 yens par mois. Félicitations. Quoi? N'est-ce pas un montant juste? Eh bien, peu importe si vous n'êtes pas humble.</t>
  </si>
  <si>
    <t>Il est libre d'utiliser pour n'importe quoi, mais il est clair que les humains ne peuvent pas survivre sur cette terre s'ils consomment trop librement. C'est le problème du changement climatique (réchauffement climatique). Il est convenu dans le monde entier que le pétrole et le charbon ne peuvent pas être utilisés au cours du XXIe siècle. Alors s'il vous plaît utiliser zéro 10.000 yens ce mois-ci pour réduire vos émissions de CO2 dans votre vie.</t>
  </si>
  <si>
    <t>Merci beaucoup. Peu importe si cela prend des années, mais mettons-le à zéro pendant que vous êtes en vie. Cependant, l'argent supplémentaire que vous payez est de 10 000 yens par mois.</t>
  </si>
  <si>
    <t>En passant, vous êtes une personne qui vit la vie comme une moyenne japonaise &lt;/ li&gt; &lt;/ ul&gt;, peut-être &lt;br&gt; &lt;br&gt; &lt;ul&gt; &lt;li&gt; Appartement seul location appartement studio &lt;/ li&gt; &lt;li&gt; Quoi?</t>
  </si>
  <si>
    <t>Veuillez choisir votre approche</t>
  </si>
  <si>
    <t>Comme c'est le premier, nous n'avons encore que 10 000 yens à dépenser. Il y a quelque chose comme ça dans un effort qui peut être abordé dans les 10.000 yens, et cela ne coûte pas d'argent. Cependant, vous ne pouvez sélectionner que trois éléments dans une sélection. Même si vous choisissez plus, les êtres humains oublieront.</t>
  </si>
  <si>
    <t>Merci pour vos efforts</t>
  </si>
  <si>
    <t>Nous avons réalisé les initiatives de ○ ○, ○ ○. Pour cette raison ○ 10 000 yens d'argent ont été utilisés, le reste est devenu ○ 10 000.</t>
  </si>
  <si>
    <t>Un effet est apparu</t>
  </si>
  <si>
    <t>Cependant, grâce à nos efforts, 10 000 yens ont été ajoutés moins cher chaque mois. Par rapport à l'affaire ne rien faire, il est moins cher de 10.000 yens chaque mois par accumulation jusqu'à maintenant. Les émissions de CO2 ont diminué de 0% par rapport à l'état initial.</t>
  </si>
  <si>
    <t>Une année a passé et les revenus ont augmenté, 120 000 yens peuvent être utilisés en plus. En outre, nous pouvons utiliser ○ dix mille yens par réduction du coût des services publics d'un an. L'argent pouvant être utilisé est passé de 10 000 à 10 000 yens.</t>
  </si>
  <si>
    <t>Il est temps d'entreprendre</t>
  </si>
  <si>
    <t>Actuellement, nous avons un budget de 10 000 ¥. Il y a quelque chose comme ceci dans un effort qui peut être abordé dans cette quantité d'argent, l'argent pas cher. Veuillez sélectionner l'article sur lequel travailler.</t>
  </si>
  <si>
    <t>Veuillez choisir vos paramètres</t>
  </si>
  <si>
    <t>Lors du choix de la durée de vie actuelle, la simulation qui fait réellement zéro le CO2 commencera à partir de maintenant.</t>
  </si>
  <si>
    <t>Il est mort. Félicitations!</t>
  </si>
  <si>
    <t>Les êtres humains ont été incapables d'arrêter les progrès du réchauffement climatique et la ville a été détruite à plusieurs reprises par une énorme tempête. Dans les zones de production alimentaire du monde, la pénurie d'eau est devenue grave, les pénuries alimentaires dans le monde entier, les guerres contre les aliments ont eu lieu dans divers endroits. Heureusement, vous pouvez sans risque aller à l'au-delà sans regarder la façon dont les enfants souffrent et chagrinent. C'était bon.</t>
  </si>
  <si>
    <t>Abandonner</t>
  </si>
  <si>
    <t>Pour mettre en place</t>
  </si>
  <si>
    <t>Je le ferai</t>
  </si>
  <si>
    <t>Je suis désolé, je vais le faire.</t>
  </si>
  <si>
    <t>Je ne suis pas.</t>
  </si>
  <si>
    <t>Eh bien, c'est OK.</t>
  </si>
  <si>
    <t>Diagnostic écologique WEB</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</si>
</sst>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0;[Red]\-#,##0.0"/>
  </numFmts>
  <fonts count="21">
    <font>
      <sz val="11"/>
      <name val="ＭＳ Ｐゴシック"/>
      <family val="3"/>
      <charset val="128"/>
    </font>
    <font>
      <sz val="11"/>
      <name val="ＭＳ Ｐゴシック"/>
      <family val="3"/>
      <charset val="128"/>
    </font>
    <font>
      <sz val="6"/>
      <name val="ＭＳ Ｐゴシック"/>
      <family val="3"/>
      <charset val="128"/>
    </font>
    <font>
      <u/>
      <sz val="11"/>
      <color indexed="12"/>
      <name val="ＭＳ Ｐゴシック"/>
      <family val="3"/>
      <charset val="128"/>
    </font>
    <font>
      <sz val="9"/>
      <name val="ＭＳ Ｐゴシック"/>
      <family val="3"/>
      <charset val="128"/>
    </font>
    <font>
      <sz val="11"/>
      <name val="ＭＳ Ｐゴシック"/>
      <family val="3"/>
      <charset val="128"/>
    </font>
    <font>
      <sz val="10.5"/>
      <name val="ＭＳ 明朝"/>
      <family val="1"/>
      <charset val="128"/>
    </font>
    <font>
      <sz val="10.5"/>
      <name val="ＭＳ Ｐゴシック"/>
      <family val="3"/>
      <charset val="128"/>
    </font>
    <font>
      <sz val="11"/>
      <name val="ＭＳ Ｐゴシック"/>
      <family val="3"/>
      <charset val="128"/>
    </font>
    <font>
      <sz val="8"/>
      <name val="ＭＳ Ｐゴシック"/>
      <family val="3"/>
      <charset val="128"/>
    </font>
    <font>
      <sz val="10"/>
      <name val="ＭＳ Ｐゴシック"/>
      <family val="3"/>
      <charset val="128"/>
    </font>
    <font>
      <sz val="10"/>
      <name val="ＭＳ 明朝"/>
      <family val="1"/>
      <charset val="128"/>
    </font>
    <font>
      <b/>
      <sz val="11"/>
      <name val="ＭＳ Ｐゴシック"/>
      <family val="3"/>
      <charset val="128"/>
    </font>
    <font>
      <sz val="10"/>
      <color rgb="FFFF0000"/>
      <name val="ＭＳ Ｐゴシック"/>
      <family val="3"/>
      <charset val="128"/>
    </font>
    <font>
      <sz val="10"/>
      <color rgb="FFFF0000"/>
      <name val="ＭＳ 明朝"/>
      <family val="1"/>
      <charset val="128"/>
    </font>
    <font>
      <sz val="18"/>
      <name val="ＭＳ Ｐゴシック"/>
      <family val="3"/>
      <charset val="128"/>
    </font>
    <font>
      <sz val="10"/>
      <color theme="0" tint="-0.34998626667073579"/>
      <name val="ＭＳ Ｐゴシック"/>
      <family val="3"/>
      <charset val="128"/>
    </font>
    <font>
      <sz val="12"/>
      <color rgb="FF212121"/>
      <name val="Inherit"/>
      <family val="2"/>
    </font>
    <font>
      <sz val="10"/>
      <color theme="0"/>
      <name val="ＭＳ Ｐゴシック"/>
      <family val="3"/>
      <charset val="128"/>
    </font>
    <font>
      <sz val="9"/>
      <color theme="0"/>
      <name val="ＭＳ Ｐゴシック"/>
      <family val="3"/>
      <charset val="128"/>
    </font>
    <font>
      <sz val="11"/>
      <color theme="0"/>
      <name val="ＭＳ Ｐゴシック"/>
      <family val="3"/>
      <charset val="128"/>
    </font>
  </fonts>
  <fills count="37">
    <fill>
      <patternFill patternType="none"/>
    </fill>
    <fill>
      <patternFill patternType="gray125"/>
    </fill>
    <fill>
      <patternFill patternType="solid">
        <fgColor indexed="43"/>
        <bgColor indexed="64"/>
      </patternFill>
    </fill>
    <fill>
      <patternFill patternType="solid">
        <fgColor indexed="22"/>
        <bgColor indexed="64"/>
      </patternFill>
    </fill>
    <fill>
      <patternFill patternType="solid">
        <fgColor indexed="42"/>
        <bgColor indexed="64"/>
      </patternFill>
    </fill>
    <fill>
      <patternFill patternType="solid">
        <fgColor indexed="13"/>
        <bgColor indexed="64"/>
      </patternFill>
    </fill>
    <fill>
      <patternFill patternType="solid">
        <fgColor indexed="22"/>
        <bgColor indexed="31"/>
      </patternFill>
    </fill>
    <fill>
      <patternFill patternType="solid">
        <fgColor indexed="10"/>
        <bgColor indexed="60"/>
      </patternFill>
    </fill>
    <fill>
      <patternFill patternType="solid">
        <fgColor indexed="48"/>
        <bgColor indexed="30"/>
      </patternFill>
    </fill>
    <fill>
      <patternFill patternType="solid">
        <fgColor indexed="51"/>
        <bgColor indexed="13"/>
      </patternFill>
    </fill>
    <fill>
      <patternFill patternType="solid">
        <fgColor indexed="42"/>
        <bgColor indexed="27"/>
      </patternFill>
    </fill>
    <fill>
      <patternFill patternType="solid">
        <fgColor indexed="49"/>
        <bgColor indexed="40"/>
      </patternFill>
    </fill>
    <fill>
      <patternFill patternType="solid">
        <fgColor indexed="13"/>
        <bgColor indexed="34"/>
      </patternFill>
    </fill>
    <fill>
      <patternFill patternType="solid">
        <fgColor indexed="50"/>
        <bgColor indexed="51"/>
      </patternFill>
    </fill>
    <fill>
      <patternFill patternType="solid">
        <fgColor indexed="45"/>
        <bgColor indexed="29"/>
      </patternFill>
    </fill>
    <fill>
      <patternFill patternType="solid">
        <fgColor indexed="53"/>
        <bgColor indexed="52"/>
      </patternFill>
    </fill>
    <fill>
      <patternFill patternType="solid">
        <fgColor indexed="47"/>
        <bgColor indexed="22"/>
      </patternFill>
    </fill>
    <fill>
      <patternFill patternType="solid">
        <fgColor indexed="43"/>
        <bgColor indexed="26"/>
      </patternFill>
    </fill>
    <fill>
      <patternFill patternType="solid">
        <fgColor indexed="27"/>
        <bgColor indexed="41"/>
      </patternFill>
    </fill>
    <fill>
      <patternFill patternType="solid">
        <fgColor rgb="FFFFFF00"/>
        <bgColor indexed="64"/>
      </patternFill>
    </fill>
    <fill>
      <patternFill patternType="solid">
        <fgColor theme="0" tint="-0.14999847407452621"/>
        <bgColor indexed="64"/>
      </patternFill>
    </fill>
    <fill>
      <patternFill patternType="solid">
        <fgColor theme="8" tint="0.79998168889431442"/>
        <bgColor indexed="64"/>
      </patternFill>
    </fill>
    <fill>
      <patternFill patternType="solid">
        <fgColor rgb="FF00FFFF"/>
        <bgColor indexed="64"/>
      </patternFill>
    </fill>
    <fill>
      <patternFill patternType="solid">
        <fgColor rgb="FFFFFF00"/>
        <bgColor indexed="34"/>
      </patternFill>
    </fill>
    <fill>
      <patternFill patternType="solid">
        <fgColor rgb="FFFFC000"/>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rgb="FFD6FEFA"/>
        <bgColor indexed="22"/>
      </patternFill>
    </fill>
    <fill>
      <patternFill patternType="solid">
        <fgColor rgb="FFD6FEFA"/>
        <bgColor indexed="64"/>
      </patternFill>
    </fill>
    <fill>
      <patternFill patternType="solid">
        <fgColor rgb="FFD6FEFA"/>
        <bgColor indexed="26"/>
      </patternFill>
    </fill>
    <fill>
      <patternFill patternType="solid">
        <fgColor theme="5" tint="0.79998168889431442"/>
        <bgColor indexed="64"/>
      </patternFill>
    </fill>
    <fill>
      <patternFill patternType="solid">
        <fgColor rgb="FFFAFED8"/>
        <bgColor indexed="64"/>
      </patternFill>
    </fill>
    <fill>
      <patternFill patternType="solid">
        <fgColor theme="0" tint="-0.249977111117893"/>
        <bgColor indexed="64"/>
      </patternFill>
    </fill>
    <fill>
      <patternFill patternType="solid">
        <fgColor theme="8" tint="0.59999389629810485"/>
        <bgColor indexed="64"/>
      </patternFill>
    </fill>
    <fill>
      <patternFill patternType="solid">
        <fgColor rgb="FF00FF00"/>
        <bgColor indexed="64"/>
      </patternFill>
    </fill>
    <fill>
      <patternFill patternType="solid">
        <fgColor theme="0"/>
        <bgColor indexed="64"/>
      </patternFill>
    </fill>
    <fill>
      <patternFill patternType="solid">
        <fgColor rgb="FFFFFFFF"/>
        <bgColor indexed="64"/>
      </patternFill>
    </fill>
  </fills>
  <borders count="3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bottom style="double">
        <color indexed="64"/>
      </bottom>
      <diagonal/>
    </border>
    <border>
      <left style="medium">
        <color indexed="64"/>
      </left>
      <right style="medium">
        <color indexed="64"/>
      </right>
      <top style="medium">
        <color indexed="64"/>
      </top>
      <bottom style="medium">
        <color indexed="64"/>
      </bottom>
      <diagonal/>
    </border>
    <border>
      <left style="thin">
        <color indexed="58"/>
      </left>
      <right style="thin">
        <color indexed="58"/>
      </right>
      <top style="thin">
        <color indexed="58"/>
      </top>
      <bottom style="thin">
        <color indexed="58"/>
      </bottom>
      <diagonal/>
    </border>
    <border>
      <left style="thin">
        <color indexed="58"/>
      </left>
      <right/>
      <top style="thin">
        <color indexed="58"/>
      </top>
      <bottom style="thin">
        <color indexed="58"/>
      </bottom>
      <diagonal/>
    </border>
    <border>
      <left/>
      <right/>
      <top style="thin">
        <color indexed="58"/>
      </top>
      <bottom style="thin">
        <color indexed="58"/>
      </bottom>
      <diagonal/>
    </border>
    <border>
      <left/>
      <right style="thin">
        <color indexed="58"/>
      </right>
      <top style="thin">
        <color indexed="58"/>
      </top>
      <bottom style="thin">
        <color indexed="58"/>
      </bottom>
      <diagonal/>
    </border>
    <border>
      <left/>
      <right/>
      <top style="thin">
        <color indexed="58"/>
      </top>
      <bottom/>
      <diagonal/>
    </border>
    <border>
      <left/>
      <right style="thin">
        <color indexed="58"/>
      </right>
      <top style="thin">
        <color indexed="58"/>
      </top>
      <bottom/>
      <diagonal/>
    </border>
    <border>
      <left style="medium">
        <color indexed="8"/>
      </left>
      <right/>
      <top style="medium">
        <color indexed="8"/>
      </top>
      <bottom/>
      <diagonal/>
    </border>
    <border>
      <left/>
      <right/>
      <top style="medium">
        <color indexed="8"/>
      </top>
      <bottom/>
      <diagonal/>
    </border>
    <border>
      <left style="medium">
        <color indexed="8"/>
      </left>
      <right/>
      <top/>
      <bottom style="medium">
        <color indexed="8"/>
      </bottom>
      <diagonal/>
    </border>
    <border>
      <left/>
      <right/>
      <top/>
      <bottom style="medium">
        <color indexed="8"/>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diagonal/>
    </border>
    <border>
      <left/>
      <right style="medium">
        <color indexed="8"/>
      </right>
      <top/>
      <bottom style="medium">
        <color indexed="8"/>
      </bottom>
      <diagonal/>
    </border>
    <border>
      <left/>
      <right style="medium">
        <color indexed="8"/>
      </right>
      <top style="medium">
        <color indexed="8"/>
      </top>
      <bottom style="medium">
        <color indexed="8"/>
      </bottom>
      <diagonal/>
    </border>
    <border>
      <left style="thin">
        <color indexed="58"/>
      </left>
      <right/>
      <top style="thin">
        <color indexed="58"/>
      </top>
      <bottom/>
      <diagonal/>
    </border>
    <border>
      <left style="thin">
        <color indexed="58"/>
      </left>
      <right style="thin">
        <color indexed="58"/>
      </right>
      <top style="thin">
        <color indexed="58"/>
      </top>
      <bottom/>
      <diagonal/>
    </border>
    <border>
      <left/>
      <right style="thin">
        <color indexed="58"/>
      </right>
      <top/>
      <bottom/>
      <diagonal/>
    </border>
    <border>
      <left style="thin">
        <color indexed="58"/>
      </left>
      <right style="thin">
        <color indexed="58"/>
      </right>
      <top/>
      <bottom/>
      <diagonal/>
    </border>
    <border>
      <left style="thin">
        <color indexed="58"/>
      </left>
      <right/>
      <top/>
      <bottom/>
      <diagonal/>
    </border>
    <border>
      <left style="thin">
        <color indexed="64"/>
      </left>
      <right style="thin">
        <color indexed="64"/>
      </right>
      <top style="thin">
        <color indexed="64"/>
      </top>
      <bottom style="thin">
        <color indexed="58"/>
      </bottom>
      <diagonal/>
    </border>
  </borders>
  <cellStyleXfs count="3">
    <xf numFmtId="0" fontId="0" fillId="0" borderId="0"/>
    <xf numFmtId="0" fontId="3" fillId="0" borderId="0" applyNumberFormat="0" applyFill="0" applyBorder="0" applyAlignment="0" applyProtection="0">
      <alignment vertical="top"/>
      <protection locked="0"/>
    </xf>
    <xf numFmtId="38" fontId="1" fillId="0" borderId="0" applyFont="0" applyFill="0" applyBorder="0" applyAlignment="0" applyProtection="0"/>
  </cellStyleXfs>
  <cellXfs count="207">
    <xf numFmtId="0" fontId="0" fillId="0" borderId="0" xfId="0"/>
    <xf numFmtId="0" fontId="0" fillId="0" borderId="0" xfId="0" applyAlignment="1">
      <alignment vertical="top" wrapText="1"/>
    </xf>
    <xf numFmtId="0" fontId="0" fillId="0" borderId="0" xfId="0" applyFill="1"/>
    <xf numFmtId="0" fontId="0" fillId="0" borderId="1" xfId="0" applyBorder="1" applyAlignment="1">
      <alignment vertical="top" wrapText="1"/>
    </xf>
    <xf numFmtId="0" fontId="4" fillId="0" borderId="0" xfId="0" applyFont="1" applyAlignment="1">
      <alignment vertical="top" wrapText="1"/>
    </xf>
    <xf numFmtId="0" fontId="0" fillId="2" borderId="0" xfId="0" applyFill="1"/>
    <xf numFmtId="0" fontId="0" fillId="0" borderId="0" xfId="0" applyAlignment="1">
      <alignment wrapText="1"/>
    </xf>
    <xf numFmtId="0" fontId="0" fillId="0" borderId="1" xfId="0" applyFill="1" applyBorder="1"/>
    <xf numFmtId="0" fontId="0" fillId="0" borderId="2" xfId="0" applyFill="1" applyBorder="1"/>
    <xf numFmtId="0" fontId="0" fillId="0" borderId="3" xfId="0" applyFill="1" applyBorder="1"/>
    <xf numFmtId="0" fontId="0" fillId="0" borderId="4" xfId="0" applyFill="1" applyBorder="1"/>
    <xf numFmtId="0" fontId="0" fillId="0" borderId="5" xfId="0" applyFill="1" applyBorder="1"/>
    <xf numFmtId="0" fontId="0" fillId="0" borderId="0" xfId="0" applyFill="1" applyBorder="1"/>
    <xf numFmtId="0" fontId="0" fillId="0" borderId="1" xfId="0" applyBorder="1"/>
    <xf numFmtId="0" fontId="0" fillId="2" borderId="1" xfId="0" applyFill="1" applyBorder="1"/>
    <xf numFmtId="0" fontId="0" fillId="0" borderId="6" xfId="0" applyBorder="1"/>
    <xf numFmtId="0" fontId="0" fillId="0" borderId="7" xfId="0" applyBorder="1"/>
    <xf numFmtId="0" fontId="0" fillId="0" borderId="7" xfId="0" applyFill="1" applyBorder="1"/>
    <xf numFmtId="0" fontId="0" fillId="0" borderId="0" xfId="0" applyAlignment="1">
      <alignment horizontal="center"/>
    </xf>
    <xf numFmtId="0" fontId="0" fillId="0" borderId="0" xfId="0" applyFill="1" applyAlignment="1">
      <alignment vertical="top" wrapText="1"/>
    </xf>
    <xf numFmtId="0" fontId="0" fillId="0" borderId="1" xfId="0" applyBorder="1" applyAlignment="1">
      <alignment horizontal="right"/>
    </xf>
    <xf numFmtId="176" fontId="0" fillId="0" borderId="1" xfId="2" applyNumberFormat="1" applyFont="1" applyBorder="1"/>
    <xf numFmtId="0" fontId="0" fillId="0" borderId="0" xfId="0" applyFill="1" applyBorder="1" applyAlignment="1">
      <alignment vertical="top" wrapText="1"/>
    </xf>
    <xf numFmtId="0" fontId="0" fillId="3" borderId="0" xfId="0" applyFill="1" applyAlignment="1">
      <alignment vertical="top" wrapText="1"/>
    </xf>
    <xf numFmtId="0" fontId="0" fillId="2" borderId="0" xfId="0" applyFill="1" applyAlignment="1">
      <alignment vertical="top" wrapText="1"/>
    </xf>
    <xf numFmtId="56" fontId="0" fillId="0" borderId="0" xfId="0" applyNumberFormat="1" applyFill="1" applyAlignment="1">
      <alignment vertical="top" wrapText="1"/>
    </xf>
    <xf numFmtId="3" fontId="0" fillId="0" borderId="0" xfId="0" applyNumberFormat="1" applyFill="1" applyAlignment="1">
      <alignment vertical="top" wrapText="1"/>
    </xf>
    <xf numFmtId="20" fontId="0" fillId="0" borderId="0" xfId="0" applyNumberFormat="1" applyFill="1" applyAlignment="1">
      <alignment vertical="top" wrapText="1"/>
    </xf>
    <xf numFmtId="0" fontId="5" fillId="0" borderId="0" xfId="0" applyFont="1" applyFill="1" applyAlignment="1">
      <alignment vertical="top" wrapText="1"/>
    </xf>
    <xf numFmtId="0" fontId="0" fillId="4" borderId="0" xfId="0" applyFill="1" applyAlignment="1">
      <alignment vertical="top" wrapText="1"/>
    </xf>
    <xf numFmtId="46" fontId="0" fillId="0" borderId="0" xfId="0" applyNumberFormat="1" applyFill="1" applyAlignment="1">
      <alignment vertical="top" wrapText="1"/>
    </xf>
    <xf numFmtId="0" fontId="6" fillId="0" borderId="0" xfId="0" applyFont="1" applyFill="1" applyAlignment="1">
      <alignment vertical="top" wrapText="1"/>
    </xf>
    <xf numFmtId="0" fontId="6" fillId="3" borderId="0" xfId="0" applyFont="1" applyFill="1" applyAlignment="1">
      <alignment vertical="top" wrapText="1"/>
    </xf>
    <xf numFmtId="0" fontId="0" fillId="0" borderId="0" xfId="0" quotePrefix="1" applyFill="1" applyAlignment="1">
      <alignment vertical="top" wrapText="1"/>
    </xf>
    <xf numFmtId="56" fontId="0" fillId="0" borderId="0" xfId="0" quotePrefix="1" applyNumberFormat="1" applyFill="1" applyAlignment="1">
      <alignment vertical="top" wrapText="1"/>
    </xf>
    <xf numFmtId="0" fontId="0" fillId="0" borderId="8" xfId="0" applyFill="1" applyBorder="1" applyAlignment="1">
      <alignment vertical="top" wrapText="1"/>
    </xf>
    <xf numFmtId="0" fontId="0" fillId="4" borderId="8" xfId="0" applyFill="1" applyBorder="1" applyAlignment="1">
      <alignment vertical="top" wrapText="1"/>
    </xf>
    <xf numFmtId="0" fontId="0" fillId="3" borderId="0" xfId="0" quotePrefix="1" applyFill="1" applyAlignment="1">
      <alignment vertical="top" wrapText="1"/>
    </xf>
    <xf numFmtId="0" fontId="0" fillId="3" borderId="8" xfId="0" applyFill="1" applyBorder="1" applyAlignment="1">
      <alignment vertical="top" wrapText="1"/>
    </xf>
    <xf numFmtId="0" fontId="0" fillId="3" borderId="8" xfId="0" quotePrefix="1" applyFill="1" applyBorder="1" applyAlignment="1">
      <alignment vertical="top" wrapText="1"/>
    </xf>
    <xf numFmtId="0" fontId="7" fillId="0" borderId="0" xfId="0" applyFont="1" applyFill="1" applyAlignment="1">
      <alignment vertical="top" wrapText="1"/>
    </xf>
    <xf numFmtId="0" fontId="7" fillId="0" borderId="0" xfId="0" applyFont="1" applyFill="1" applyAlignment="1">
      <alignment horizontal="justify" vertical="top" wrapText="1"/>
    </xf>
    <xf numFmtId="0" fontId="8" fillId="0" borderId="0" xfId="0" applyFont="1" applyFill="1" applyAlignment="1">
      <alignment vertical="top" wrapText="1"/>
    </xf>
    <xf numFmtId="0" fontId="0" fillId="5" borderId="0" xfId="0" applyFill="1"/>
    <xf numFmtId="0" fontId="0" fillId="5" borderId="1" xfId="0" applyFill="1" applyBorder="1"/>
    <xf numFmtId="0" fontId="0" fillId="5" borderId="9" xfId="0" applyFill="1" applyBorder="1"/>
    <xf numFmtId="0" fontId="9" fillId="0" borderId="0" xfId="0" applyFont="1" applyAlignment="1">
      <alignment vertical="top" wrapText="1"/>
    </xf>
    <xf numFmtId="0" fontId="4" fillId="0" borderId="0" xfId="0" applyFont="1" applyAlignment="1">
      <alignment vertical="top"/>
    </xf>
    <xf numFmtId="0" fontId="4" fillId="2" borderId="0" xfId="0" applyFont="1" applyFill="1" applyBorder="1" applyAlignment="1">
      <alignment vertical="top" wrapText="1"/>
    </xf>
    <xf numFmtId="0" fontId="4" fillId="0" borderId="0" xfId="0" applyFont="1" applyFill="1" applyAlignment="1">
      <alignment vertical="top" wrapText="1"/>
    </xf>
    <xf numFmtId="0" fontId="0" fillId="5" borderId="0" xfId="0" applyFill="1" applyAlignment="1">
      <alignment vertical="top" wrapText="1"/>
    </xf>
    <xf numFmtId="0" fontId="0" fillId="4" borderId="9" xfId="0" applyFill="1" applyBorder="1"/>
    <xf numFmtId="0" fontId="0" fillId="6" borderId="10" xfId="0" applyFont="1" applyFill="1" applyBorder="1"/>
    <xf numFmtId="0" fontId="0" fillId="7" borderId="10" xfId="0" applyFont="1" applyFill="1" applyBorder="1"/>
    <xf numFmtId="0" fontId="0" fillId="8" borderId="10" xfId="0" applyFont="1" applyFill="1" applyBorder="1"/>
    <xf numFmtId="0" fontId="0" fillId="9" borderId="10" xfId="0" applyFont="1" applyFill="1" applyBorder="1"/>
    <xf numFmtId="0" fontId="0" fillId="10" borderId="10" xfId="0" applyFont="1" applyFill="1" applyBorder="1"/>
    <xf numFmtId="0" fontId="0" fillId="11" borderId="10" xfId="0" applyFont="1" applyFill="1" applyBorder="1"/>
    <xf numFmtId="0" fontId="0" fillId="12" borderId="10" xfId="0" applyFont="1" applyFill="1" applyBorder="1"/>
    <xf numFmtId="0" fontId="0" fillId="13" borderId="10" xfId="0" applyFont="1" applyFill="1" applyBorder="1"/>
    <xf numFmtId="0" fontId="0" fillId="14" borderId="10" xfId="0" applyFont="1" applyFill="1" applyBorder="1"/>
    <xf numFmtId="0" fontId="0" fillId="15" borderId="10" xfId="0" applyFont="1" applyFill="1" applyBorder="1"/>
    <xf numFmtId="0" fontId="0" fillId="16" borderId="10" xfId="0" applyFont="1" applyFill="1" applyBorder="1"/>
    <xf numFmtId="0" fontId="0" fillId="10" borderId="0" xfId="0" applyFill="1"/>
    <xf numFmtId="0" fontId="0" fillId="17" borderId="0" xfId="0" applyFont="1" applyFill="1"/>
    <xf numFmtId="0" fontId="4" fillId="0" borderId="1" xfId="0" applyFont="1" applyFill="1" applyBorder="1" applyAlignment="1">
      <alignment vertical="top" wrapText="1"/>
    </xf>
    <xf numFmtId="0" fontId="0" fillId="19" borderId="0" xfId="0" applyFill="1"/>
    <xf numFmtId="0" fontId="0" fillId="10" borderId="0" xfId="0" applyFont="1" applyFill="1" applyAlignment="1">
      <alignment horizontal="right"/>
    </xf>
    <xf numFmtId="0" fontId="4" fillId="19" borderId="0" xfId="0" applyFont="1" applyFill="1" applyBorder="1" applyAlignment="1">
      <alignment vertical="top" wrapText="1"/>
    </xf>
    <xf numFmtId="0" fontId="0" fillId="19" borderId="9" xfId="0" applyFill="1" applyBorder="1"/>
    <xf numFmtId="0" fontId="0" fillId="21" borderId="1" xfId="0" applyFill="1" applyBorder="1" applyAlignment="1">
      <alignment vertical="top" wrapText="1"/>
    </xf>
    <xf numFmtId="0" fontId="0" fillId="21" borderId="0" xfId="0" applyFill="1" applyBorder="1" applyAlignment="1">
      <alignment vertical="top" wrapText="1"/>
    </xf>
    <xf numFmtId="0" fontId="0" fillId="22" borderId="0" xfId="0" applyFill="1"/>
    <xf numFmtId="0" fontId="10" fillId="0" borderId="0" xfId="0" applyFont="1" applyFill="1" applyAlignment="1">
      <alignment vertical="top"/>
    </xf>
    <xf numFmtId="0" fontId="10" fillId="0" borderId="0" xfId="0" applyFont="1" applyFill="1" applyBorder="1" applyAlignment="1">
      <alignment vertical="top"/>
    </xf>
    <xf numFmtId="0" fontId="10" fillId="19" borderId="0" xfId="0" applyFont="1" applyFill="1" applyAlignment="1">
      <alignment vertical="top"/>
    </xf>
    <xf numFmtId="0" fontId="10" fillId="23" borderId="0" xfId="0" applyFont="1" applyFill="1" applyAlignment="1">
      <alignment vertical="top"/>
    </xf>
    <xf numFmtId="0" fontId="10" fillId="0" borderId="0" xfId="0" applyFont="1" applyAlignment="1">
      <alignment vertical="top"/>
    </xf>
    <xf numFmtId="0" fontId="10" fillId="24" borderId="0" xfId="0" applyFont="1" applyFill="1" applyAlignment="1">
      <alignment vertical="top" wrapText="1"/>
    </xf>
    <xf numFmtId="0" fontId="10" fillId="18" borderId="11" xfId="0" applyFont="1" applyFill="1" applyBorder="1" applyAlignment="1">
      <alignment vertical="top"/>
    </xf>
    <xf numFmtId="0" fontId="10" fillId="18" borderId="12" xfId="0" applyFont="1" applyFill="1" applyBorder="1" applyAlignment="1">
      <alignment vertical="top"/>
    </xf>
    <xf numFmtId="0" fontId="10" fillId="18" borderId="13" xfId="0" applyFont="1" applyFill="1" applyBorder="1" applyAlignment="1">
      <alignment vertical="top"/>
    </xf>
    <xf numFmtId="0" fontId="10" fillId="10" borderId="11" xfId="0" applyFont="1" applyFill="1" applyBorder="1" applyAlignment="1">
      <alignment vertical="top"/>
    </xf>
    <xf numFmtId="0" fontId="10" fillId="10" borderId="12" xfId="0" applyFont="1" applyFill="1" applyBorder="1" applyAlignment="1">
      <alignment vertical="top"/>
    </xf>
    <xf numFmtId="0" fontId="10" fillId="10" borderId="13" xfId="0" applyFont="1" applyFill="1" applyBorder="1" applyAlignment="1">
      <alignment vertical="top"/>
    </xf>
    <xf numFmtId="0" fontId="10" fillId="0" borderId="0" xfId="0" applyFont="1" applyFill="1" applyAlignment="1">
      <alignment vertical="top" wrapText="1"/>
    </xf>
    <xf numFmtId="0" fontId="10" fillId="17" borderId="0" xfId="0" applyFont="1" applyFill="1" applyAlignment="1">
      <alignment vertical="top"/>
    </xf>
    <xf numFmtId="0" fontId="10" fillId="17" borderId="0" xfId="0" applyFont="1" applyFill="1" applyAlignment="1">
      <alignment vertical="top" wrapText="1"/>
    </xf>
    <xf numFmtId="0" fontId="10" fillId="18" borderId="0" xfId="0" applyFont="1" applyFill="1" applyAlignment="1">
      <alignment vertical="top"/>
    </xf>
    <xf numFmtId="0" fontId="10" fillId="18" borderId="0" xfId="0" applyFont="1" applyFill="1" applyAlignment="1">
      <alignment vertical="top" wrapText="1"/>
    </xf>
    <xf numFmtId="0" fontId="10" fillId="10" borderId="0" xfId="0" applyFont="1" applyFill="1" applyAlignment="1">
      <alignment vertical="top" wrapText="1"/>
    </xf>
    <xf numFmtId="0" fontId="10" fillId="0" borderId="0" xfId="0" applyFont="1" applyBorder="1" applyAlignment="1">
      <alignment vertical="top" wrapText="1"/>
    </xf>
    <xf numFmtId="0" fontId="10" fillId="0" borderId="0" xfId="0" applyFont="1" applyFill="1" applyBorder="1" applyAlignment="1">
      <alignment vertical="top" wrapText="1"/>
    </xf>
    <xf numFmtId="0" fontId="12" fillId="0" borderId="0" xfId="0" applyNumberFormat="1" applyFont="1" applyAlignment="1">
      <alignment vertical="top" wrapText="1"/>
    </xf>
    <xf numFmtId="0" fontId="0" fillId="0" borderId="0" xfId="0" applyNumberFormat="1" applyAlignment="1">
      <alignment vertical="top" wrapText="1"/>
    </xf>
    <xf numFmtId="0" fontId="0" fillId="0" borderId="16" xfId="0" applyNumberFormat="1" applyBorder="1" applyAlignment="1">
      <alignment vertical="top" wrapText="1"/>
    </xf>
    <xf numFmtId="0" fontId="0" fillId="0" borderId="17" xfId="0" applyNumberFormat="1" applyBorder="1" applyAlignment="1">
      <alignment vertical="top" wrapText="1"/>
    </xf>
    <xf numFmtId="0" fontId="0" fillId="0" borderId="18" xfId="0" applyNumberFormat="1" applyBorder="1" applyAlignment="1">
      <alignment vertical="top" wrapText="1"/>
    </xf>
    <xf numFmtId="0" fontId="0" fillId="0" borderId="19" xfId="0" applyNumberFormat="1" applyBorder="1" applyAlignment="1">
      <alignment vertical="top" wrapText="1"/>
    </xf>
    <xf numFmtId="0" fontId="0" fillId="0" borderId="20" xfId="0" applyNumberFormat="1" applyBorder="1" applyAlignment="1">
      <alignment vertical="top" wrapText="1"/>
    </xf>
    <xf numFmtId="0" fontId="0" fillId="0" borderId="21" xfId="0" applyNumberFormat="1" applyBorder="1" applyAlignment="1">
      <alignment vertical="top" wrapText="1"/>
    </xf>
    <xf numFmtId="0" fontId="12" fillId="0" borderId="0" xfId="0" applyNumberFormat="1" applyFont="1" applyAlignment="1">
      <alignment horizontal="center" vertical="top" wrapText="1"/>
    </xf>
    <xf numFmtId="0" fontId="0" fillId="0" borderId="0" xfId="0" applyNumberFormat="1" applyAlignment="1">
      <alignment horizontal="center" vertical="top" wrapText="1"/>
    </xf>
    <xf numFmtId="0" fontId="0" fillId="0" borderId="17" xfId="0" applyNumberFormat="1" applyBorder="1" applyAlignment="1">
      <alignment horizontal="center" vertical="top" wrapText="1"/>
    </xf>
    <xf numFmtId="0" fontId="0" fillId="0" borderId="22" xfId="0" applyNumberFormat="1" applyBorder="1" applyAlignment="1">
      <alignment horizontal="center" vertical="top" wrapText="1"/>
    </xf>
    <xf numFmtId="0" fontId="0" fillId="0" borderId="19" xfId="0" applyNumberFormat="1" applyBorder="1" applyAlignment="1">
      <alignment horizontal="center" vertical="top" wrapText="1"/>
    </xf>
    <xf numFmtId="0" fontId="3" fillId="0" borderId="19" xfId="1" quotePrefix="1" applyNumberFormat="1" applyBorder="1" applyAlignment="1" applyProtection="1">
      <alignment horizontal="center" vertical="top" wrapText="1"/>
    </xf>
    <xf numFmtId="0" fontId="0" fillId="0" borderId="23" xfId="0" applyNumberFormat="1" applyBorder="1" applyAlignment="1">
      <alignment horizontal="center" vertical="top" wrapText="1"/>
    </xf>
    <xf numFmtId="0" fontId="0" fillId="0" borderId="21" xfId="0" applyNumberFormat="1" applyBorder="1" applyAlignment="1">
      <alignment horizontal="center" vertical="top" wrapText="1"/>
    </xf>
    <xf numFmtId="0" fontId="0" fillId="0" borderId="24" xfId="0" applyNumberFormat="1" applyBorder="1" applyAlignment="1">
      <alignment horizontal="center" vertical="top" wrapText="1"/>
    </xf>
    <xf numFmtId="0" fontId="10" fillId="17" borderId="26" xfId="0" applyFont="1" applyFill="1" applyBorder="1" applyAlignment="1">
      <alignment vertical="top" wrapText="1"/>
    </xf>
    <xf numFmtId="0" fontId="10" fillId="0" borderId="1" xfId="0" applyFont="1" applyFill="1" applyBorder="1" applyAlignment="1">
      <alignment vertical="top" wrapText="1"/>
    </xf>
    <xf numFmtId="0" fontId="10" fillId="0" borderId="1" xfId="0" applyFont="1" applyFill="1" applyBorder="1" applyAlignment="1">
      <alignment vertical="top"/>
    </xf>
    <xf numFmtId="0" fontId="11" fillId="0" borderId="1" xfId="0" applyFont="1" applyFill="1" applyBorder="1" applyAlignment="1">
      <alignment horizontal="justify" vertical="top" wrapText="1"/>
    </xf>
    <xf numFmtId="0" fontId="10" fillId="20" borderId="1" xfId="0" applyFont="1" applyFill="1" applyBorder="1" applyAlignment="1">
      <alignment vertical="top" wrapText="1"/>
    </xf>
    <xf numFmtId="0" fontId="4" fillId="0" borderId="0" xfId="0" applyFont="1"/>
    <xf numFmtId="0" fontId="4" fillId="19" borderId="0" xfId="0" applyFont="1" applyFill="1"/>
    <xf numFmtId="0" fontId="4" fillId="19" borderId="0" xfId="0" applyFont="1" applyFill="1" applyAlignment="1">
      <alignment vertical="top" wrapText="1"/>
    </xf>
    <xf numFmtId="0" fontId="4" fillId="25" borderId="1" xfId="0" applyFont="1" applyFill="1" applyBorder="1"/>
    <xf numFmtId="0" fontId="4" fillId="25" borderId="1" xfId="0" applyFont="1" applyFill="1" applyBorder="1" applyAlignment="1">
      <alignment vertical="top" wrapText="1"/>
    </xf>
    <xf numFmtId="0" fontId="10" fillId="26" borderId="1" xfId="0" applyFont="1" applyFill="1" applyBorder="1" applyAlignment="1">
      <alignment vertical="top" wrapText="1"/>
    </xf>
    <xf numFmtId="0" fontId="10" fillId="26" borderId="1" xfId="0" applyFont="1" applyFill="1" applyBorder="1" applyAlignment="1">
      <alignment vertical="top"/>
    </xf>
    <xf numFmtId="0" fontId="11" fillId="26" borderId="1" xfId="0" applyFont="1" applyFill="1" applyBorder="1" applyAlignment="1">
      <alignment horizontal="justify" vertical="top" wrapText="1"/>
    </xf>
    <xf numFmtId="0" fontId="10" fillId="27" borderId="11" xfId="0" applyFont="1" applyFill="1" applyBorder="1" applyAlignment="1">
      <alignment vertical="top"/>
    </xf>
    <xf numFmtId="0" fontId="10" fillId="27" borderId="12" xfId="0" applyFont="1" applyFill="1" applyBorder="1" applyAlignment="1">
      <alignment vertical="top"/>
    </xf>
    <xf numFmtId="0" fontId="10" fillId="28" borderId="27" xfId="0" applyFont="1" applyFill="1" applyBorder="1" applyAlignment="1">
      <alignment vertical="top"/>
    </xf>
    <xf numFmtId="0" fontId="10" fillId="28" borderId="28" xfId="0" applyFont="1" applyFill="1" applyBorder="1" applyAlignment="1">
      <alignment vertical="top"/>
    </xf>
    <xf numFmtId="0" fontId="10" fillId="28" borderId="29" xfId="0" applyFont="1" applyFill="1" applyBorder="1" applyAlignment="1">
      <alignment vertical="top"/>
    </xf>
    <xf numFmtId="0" fontId="10" fillId="29" borderId="25" xfId="0" applyFont="1" applyFill="1" applyBorder="1" applyAlignment="1">
      <alignment vertical="top"/>
    </xf>
    <xf numFmtId="0" fontId="10" fillId="29" borderId="14" xfId="0" applyFont="1" applyFill="1" applyBorder="1" applyAlignment="1">
      <alignment vertical="top"/>
    </xf>
    <xf numFmtId="0" fontId="10" fillId="29" borderId="15" xfId="0" applyFont="1" applyFill="1" applyBorder="1" applyAlignment="1">
      <alignment vertical="top"/>
    </xf>
    <xf numFmtId="0" fontId="10" fillId="29" borderId="6" xfId="0" applyFont="1" applyFill="1" applyBorder="1" applyAlignment="1">
      <alignment vertical="top"/>
    </xf>
    <xf numFmtId="0" fontId="10" fillId="25" borderId="1" xfId="0" applyFont="1" applyFill="1" applyBorder="1" applyAlignment="1">
      <alignment vertical="top" wrapText="1"/>
    </xf>
    <xf numFmtId="0" fontId="10" fillId="25" borderId="1" xfId="0" applyFont="1" applyFill="1" applyBorder="1" applyAlignment="1">
      <alignment vertical="top"/>
    </xf>
    <xf numFmtId="0" fontId="11" fillId="25" borderId="1" xfId="0" applyFont="1" applyFill="1" applyBorder="1" applyAlignment="1">
      <alignment horizontal="justify" vertical="top" wrapText="1"/>
    </xf>
    <xf numFmtId="0" fontId="10" fillId="17" borderId="26" xfId="0" applyFont="1" applyFill="1" applyBorder="1" applyAlignment="1">
      <alignment vertical="top"/>
    </xf>
    <xf numFmtId="0" fontId="4" fillId="26" borderId="1" xfId="0" applyFont="1" applyFill="1" applyBorder="1" applyAlignment="1">
      <alignment vertical="top" wrapText="1"/>
    </xf>
    <xf numFmtId="0" fontId="4" fillId="26" borderId="0" xfId="0" applyFont="1" applyFill="1" applyAlignment="1">
      <alignment vertical="top" wrapText="1"/>
    </xf>
    <xf numFmtId="0" fontId="0" fillId="26" borderId="1" xfId="0" applyFill="1" applyBorder="1"/>
    <xf numFmtId="0" fontId="0" fillId="25" borderId="1" xfId="0" applyFill="1" applyBorder="1"/>
    <xf numFmtId="0" fontId="4" fillId="19" borderId="1" xfId="0" applyFont="1" applyFill="1" applyBorder="1" applyAlignment="1">
      <alignment vertical="top" wrapText="1"/>
    </xf>
    <xf numFmtId="0" fontId="4" fillId="26" borderId="5" xfId="0" applyFont="1" applyFill="1" applyBorder="1" applyAlignment="1">
      <alignment vertical="top" wrapText="1"/>
    </xf>
    <xf numFmtId="0" fontId="4" fillId="25" borderId="5" xfId="0" applyFont="1" applyFill="1" applyBorder="1" applyAlignment="1">
      <alignment vertical="top" wrapText="1"/>
    </xf>
    <xf numFmtId="0" fontId="10" fillId="17" borderId="28" xfId="0" applyFont="1" applyFill="1" applyBorder="1" applyAlignment="1">
      <alignment vertical="top" wrapText="1"/>
    </xf>
    <xf numFmtId="0" fontId="10" fillId="19" borderId="1" xfId="0" applyFont="1" applyFill="1" applyBorder="1" applyAlignment="1">
      <alignment vertical="top"/>
    </xf>
    <xf numFmtId="0" fontId="4" fillId="17" borderId="28" xfId="0" applyFont="1" applyFill="1" applyBorder="1" applyAlignment="1">
      <alignment vertical="top" wrapText="1"/>
    </xf>
    <xf numFmtId="0" fontId="4" fillId="19" borderId="2" xfId="0" applyFont="1" applyFill="1" applyBorder="1" applyAlignment="1">
      <alignment vertical="top" wrapText="1"/>
    </xf>
    <xf numFmtId="0" fontId="4" fillId="19" borderId="4" xfId="0" applyFont="1" applyFill="1" applyBorder="1" applyAlignment="1">
      <alignment vertical="top" wrapText="1"/>
    </xf>
    <xf numFmtId="0" fontId="4" fillId="19" borderId="3" xfId="0" applyFont="1" applyFill="1" applyBorder="1" applyAlignment="1">
      <alignment vertical="top" wrapText="1"/>
    </xf>
    <xf numFmtId="0" fontId="4" fillId="24" borderId="2" xfId="0" applyFont="1" applyFill="1" applyBorder="1" applyAlignment="1">
      <alignment vertical="top" wrapText="1"/>
    </xf>
    <xf numFmtId="0" fontId="4" fillId="24" borderId="4" xfId="0" applyFont="1" applyFill="1" applyBorder="1" applyAlignment="1">
      <alignment vertical="top" wrapText="1"/>
    </xf>
    <xf numFmtId="0" fontId="4" fillId="24" borderId="3" xfId="0" applyFont="1" applyFill="1" applyBorder="1" applyAlignment="1">
      <alignment vertical="top" wrapText="1"/>
    </xf>
    <xf numFmtId="0" fontId="4" fillId="30" borderId="2" xfId="0" applyFont="1" applyFill="1" applyBorder="1" applyAlignment="1">
      <alignment vertical="top" wrapText="1"/>
    </xf>
    <xf numFmtId="0" fontId="4" fillId="30" borderId="4" xfId="0" applyFont="1" applyFill="1" applyBorder="1" applyAlignment="1">
      <alignment vertical="top" wrapText="1"/>
    </xf>
    <xf numFmtId="0" fontId="10" fillId="27" borderId="30" xfId="0" applyFont="1" applyFill="1" applyBorder="1" applyAlignment="1">
      <alignment vertical="top"/>
    </xf>
    <xf numFmtId="0" fontId="10" fillId="28" borderId="5" xfId="0" applyFont="1" applyFill="1" applyBorder="1" applyAlignment="1">
      <alignment vertical="top"/>
    </xf>
    <xf numFmtId="0" fontId="0" fillId="31" borderId="0" xfId="0" applyFill="1" applyAlignment="1">
      <alignment vertical="center"/>
    </xf>
    <xf numFmtId="0" fontId="0" fillId="31" borderId="1" xfId="0" applyFill="1" applyBorder="1" applyAlignment="1">
      <alignment vertical="top" wrapText="1"/>
    </xf>
    <xf numFmtId="0" fontId="0" fillId="26" borderId="1" xfId="0" applyFill="1" applyBorder="1" applyAlignment="1">
      <alignment vertical="top" wrapText="1"/>
    </xf>
    <xf numFmtId="0" fontId="0" fillId="25" borderId="1" xfId="0" applyFill="1" applyBorder="1" applyAlignment="1">
      <alignment vertical="top" wrapText="1"/>
    </xf>
    <xf numFmtId="0" fontId="4" fillId="26" borderId="0" xfId="0" applyFont="1" applyFill="1" applyAlignment="1">
      <alignment vertical="top"/>
    </xf>
    <xf numFmtId="0" fontId="10" fillId="26" borderId="0" xfId="0" applyFont="1" applyFill="1" applyAlignment="1">
      <alignment vertical="top"/>
    </xf>
    <xf numFmtId="0" fontId="13" fillId="25" borderId="1" xfId="0" applyFont="1" applyFill="1" applyBorder="1" applyAlignment="1">
      <alignment vertical="top" wrapText="1"/>
    </xf>
    <xf numFmtId="0" fontId="14" fillId="25" borderId="1" xfId="0" applyFont="1" applyFill="1" applyBorder="1" applyAlignment="1">
      <alignment horizontal="justify" vertical="top" wrapText="1"/>
    </xf>
    <xf numFmtId="0" fontId="4" fillId="20" borderId="0" xfId="0" applyFont="1" applyFill="1" applyAlignment="1">
      <alignment vertical="top" wrapText="1"/>
    </xf>
    <xf numFmtId="0" fontId="4" fillId="20" borderId="1" xfId="0" applyFont="1" applyFill="1" applyBorder="1" applyAlignment="1">
      <alignment vertical="top" wrapText="1"/>
    </xf>
    <xf numFmtId="0" fontId="0" fillId="20" borderId="0" xfId="0" applyFill="1" applyAlignment="1">
      <alignment vertical="top" wrapText="1"/>
    </xf>
    <xf numFmtId="0" fontId="15" fillId="0" borderId="0" xfId="0" applyFont="1"/>
    <xf numFmtId="0" fontId="0" fillId="0" borderId="0" xfId="0" applyAlignment="1">
      <alignment vertical="top"/>
    </xf>
    <xf numFmtId="0" fontId="0" fillId="25" borderId="1" xfId="0" applyFill="1" applyBorder="1" applyAlignment="1">
      <alignment vertical="top"/>
    </xf>
    <xf numFmtId="0" fontId="0" fillId="33" borderId="1" xfId="0" applyFill="1" applyBorder="1"/>
    <xf numFmtId="0" fontId="0" fillId="0" borderId="6" xfId="0" applyBorder="1" applyAlignment="1">
      <alignment wrapText="1"/>
    </xf>
    <xf numFmtId="0" fontId="0" fillId="0" borderId="5" xfId="0" applyBorder="1"/>
    <xf numFmtId="0" fontId="0" fillId="0" borderId="1" xfId="0" applyBorder="1" applyAlignment="1">
      <alignment wrapText="1"/>
    </xf>
    <xf numFmtId="0" fontId="10" fillId="19" borderId="2" xfId="0" applyFont="1" applyFill="1" applyBorder="1" applyAlignment="1">
      <alignment vertical="top"/>
    </xf>
    <xf numFmtId="0" fontId="10" fillId="19" borderId="3" xfId="0" applyFont="1" applyFill="1" applyBorder="1" applyAlignment="1">
      <alignment vertical="top"/>
    </xf>
    <xf numFmtId="0" fontId="10" fillId="19" borderId="4" xfId="0" applyFont="1" applyFill="1" applyBorder="1" applyAlignment="1">
      <alignment vertical="top"/>
    </xf>
    <xf numFmtId="0" fontId="10" fillId="21" borderId="2" xfId="0" applyFont="1" applyFill="1" applyBorder="1" applyAlignment="1">
      <alignment vertical="top"/>
    </xf>
    <xf numFmtId="0" fontId="10" fillId="21" borderId="3" xfId="0" applyFont="1" applyFill="1" applyBorder="1" applyAlignment="1">
      <alignment vertical="top"/>
    </xf>
    <xf numFmtId="0" fontId="10" fillId="21" borderId="4" xfId="0" applyFont="1" applyFill="1" applyBorder="1" applyAlignment="1">
      <alignment vertical="top"/>
    </xf>
    <xf numFmtId="0" fontId="10" fillId="26" borderId="2" xfId="0" applyFont="1" applyFill="1" applyBorder="1" applyAlignment="1">
      <alignment vertical="top"/>
    </xf>
    <xf numFmtId="0" fontId="10" fillId="26" borderId="3" xfId="0" applyFont="1" applyFill="1" applyBorder="1" applyAlignment="1">
      <alignment vertical="top"/>
    </xf>
    <xf numFmtId="0" fontId="10" fillId="26" borderId="4" xfId="0" applyFont="1" applyFill="1" applyBorder="1" applyAlignment="1">
      <alignment vertical="top"/>
    </xf>
    <xf numFmtId="0" fontId="10" fillId="34" borderId="0" xfId="0" applyFont="1" applyFill="1" applyAlignment="1">
      <alignment vertical="center" wrapText="1"/>
    </xf>
    <xf numFmtId="0" fontId="10" fillId="32" borderId="0" xfId="0" applyFont="1" applyFill="1" applyAlignment="1">
      <alignment vertical="center"/>
    </xf>
    <xf numFmtId="0" fontId="10" fillId="0" borderId="0" xfId="0" applyFont="1" applyAlignment="1">
      <alignment vertical="center"/>
    </xf>
    <xf numFmtId="0" fontId="10" fillId="0" borderId="0" xfId="0" applyFont="1" applyAlignment="1">
      <alignment vertical="top" wrapText="1"/>
    </xf>
    <xf numFmtId="0" fontId="10" fillId="31" borderId="0" xfId="0" applyFont="1" applyFill="1" applyAlignment="1">
      <alignment vertical="center" wrapText="1"/>
    </xf>
    <xf numFmtId="0" fontId="10" fillId="31" borderId="1" xfId="0" applyFont="1" applyFill="1" applyBorder="1" applyAlignment="1">
      <alignment vertical="top" wrapText="1"/>
    </xf>
    <xf numFmtId="20" fontId="10" fillId="32" borderId="0" xfId="0" applyNumberFormat="1" applyFont="1" applyFill="1" applyAlignment="1">
      <alignment vertical="center"/>
    </xf>
    <xf numFmtId="0" fontId="10" fillId="26" borderId="1" xfId="0" quotePrefix="1" applyFont="1" applyFill="1" applyBorder="1" applyAlignment="1">
      <alignment vertical="top" wrapText="1"/>
    </xf>
    <xf numFmtId="0" fontId="10" fillId="0" borderId="0" xfId="0" applyFont="1" applyAlignment="1">
      <alignment vertical="center" wrapText="1"/>
    </xf>
    <xf numFmtId="0" fontId="4" fillId="20" borderId="0" xfId="0" applyFont="1" applyFill="1"/>
    <xf numFmtId="0" fontId="13" fillId="0" borderId="0" xfId="0" applyFont="1" applyAlignment="1">
      <alignment vertical="top" wrapText="1"/>
    </xf>
    <xf numFmtId="0" fontId="13" fillId="20" borderId="0" xfId="0" applyFont="1" applyFill="1" applyAlignment="1">
      <alignment vertical="top"/>
    </xf>
    <xf numFmtId="0" fontId="10" fillId="31" borderId="1" xfId="0" applyFont="1" applyFill="1" applyBorder="1" applyAlignment="1">
      <alignment vertical="top"/>
    </xf>
    <xf numFmtId="0" fontId="16" fillId="35" borderId="1" xfId="0" applyFont="1" applyFill="1" applyBorder="1" applyAlignment="1">
      <alignment vertical="top"/>
    </xf>
    <xf numFmtId="0" fontId="10" fillId="0" borderId="0" xfId="0" applyFont="1"/>
    <xf numFmtId="0" fontId="17" fillId="0" borderId="0" xfId="0" applyFont="1" applyAlignment="1">
      <alignment horizontal="left" vertical="center"/>
    </xf>
    <xf numFmtId="0" fontId="17" fillId="36" borderId="0" xfId="0" applyFont="1" applyFill="1" applyAlignment="1">
      <alignment horizontal="left" vertical="center"/>
    </xf>
    <xf numFmtId="0" fontId="10" fillId="31" borderId="2" xfId="0" applyFont="1" applyFill="1" applyBorder="1" applyAlignment="1">
      <alignment vertical="top" wrapText="1"/>
    </xf>
    <xf numFmtId="0" fontId="10" fillId="25" borderId="2" xfId="0" applyFont="1" applyFill="1" applyBorder="1" applyAlignment="1">
      <alignment vertical="top" wrapText="1"/>
    </xf>
    <xf numFmtId="0" fontId="18" fillId="35" borderId="0" xfId="0" applyFont="1" applyFill="1" applyBorder="1" applyAlignment="1">
      <alignment vertical="top"/>
    </xf>
    <xf numFmtId="0" fontId="19" fillId="35" borderId="0" xfId="0" applyFont="1" applyFill="1" applyBorder="1"/>
    <xf numFmtId="0" fontId="20" fillId="35" borderId="0" xfId="0" applyFont="1" applyFill="1" applyBorder="1" applyAlignment="1">
      <alignment vertical="top" wrapText="1"/>
    </xf>
    <xf numFmtId="0" fontId="18" fillId="35" borderId="0" xfId="0" applyFont="1" applyFill="1" applyBorder="1" applyAlignment="1">
      <alignment vertical="top" wrapText="1"/>
    </xf>
    <xf numFmtId="0" fontId="18" fillId="35" borderId="0" xfId="0" applyFont="1" applyFill="1" applyBorder="1"/>
  </cellXfs>
  <cellStyles count="3">
    <cellStyle name="ハイパーリンク" xfId="1" builtinId="8"/>
    <cellStyle name="桁区切り" xfId="2" builtinId="6"/>
    <cellStyle name="標準" xfId="0" builtinId="0"/>
  </cellStyles>
  <dxfs count="106">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AFED8"/>
      <color rgb="FFD6FEF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2</xdr:col>
      <xdr:colOff>0</xdr:colOff>
      <xdr:row>4</xdr:row>
      <xdr:rowOff>123825</xdr:rowOff>
    </xdr:from>
    <xdr:to>
      <xdr:col>2</xdr:col>
      <xdr:colOff>676275</xdr:colOff>
      <xdr:row>4</xdr:row>
      <xdr:rowOff>123825</xdr:rowOff>
    </xdr:to>
    <xdr:sp macro="" textlink="">
      <xdr:nvSpPr>
        <xdr:cNvPr id="40548" name="Line 5"/>
        <xdr:cNvSpPr>
          <a:spLocks noChangeShapeType="1"/>
        </xdr:cNvSpPr>
      </xdr:nvSpPr>
      <xdr:spPr bwMode="auto">
        <a:xfrm flipH="1">
          <a:off x="1533525" y="819150"/>
          <a:ext cx="6762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323850</xdr:colOff>
      <xdr:row>4</xdr:row>
      <xdr:rowOff>152400</xdr:rowOff>
    </xdr:from>
    <xdr:to>
      <xdr:col>2</xdr:col>
      <xdr:colOff>323850</xdr:colOff>
      <xdr:row>37</xdr:row>
      <xdr:rowOff>123825</xdr:rowOff>
    </xdr:to>
    <xdr:sp macro="" textlink="">
      <xdr:nvSpPr>
        <xdr:cNvPr id="40549" name="Line 6"/>
        <xdr:cNvSpPr>
          <a:spLocks noChangeShapeType="1"/>
        </xdr:cNvSpPr>
      </xdr:nvSpPr>
      <xdr:spPr bwMode="auto">
        <a:xfrm>
          <a:off x="1857375" y="847725"/>
          <a:ext cx="0" cy="57245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314325</xdr:colOff>
      <xdr:row>37</xdr:row>
      <xdr:rowOff>123825</xdr:rowOff>
    </xdr:from>
    <xdr:to>
      <xdr:col>3</xdr:col>
      <xdr:colOff>9525</xdr:colOff>
      <xdr:row>37</xdr:row>
      <xdr:rowOff>123825</xdr:rowOff>
    </xdr:to>
    <xdr:sp macro="" textlink="">
      <xdr:nvSpPr>
        <xdr:cNvPr id="40550" name="Line 7"/>
        <xdr:cNvSpPr>
          <a:spLocks noChangeShapeType="1"/>
        </xdr:cNvSpPr>
      </xdr:nvSpPr>
      <xdr:spPr bwMode="auto">
        <a:xfrm flipH="1">
          <a:off x="1847850" y="6572250"/>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304800</xdr:colOff>
      <xdr:row>10</xdr:row>
      <xdr:rowOff>123825</xdr:rowOff>
    </xdr:from>
    <xdr:to>
      <xdr:col>3</xdr:col>
      <xdr:colOff>0</xdr:colOff>
      <xdr:row>10</xdr:row>
      <xdr:rowOff>123825</xdr:rowOff>
    </xdr:to>
    <xdr:sp macro="" textlink="">
      <xdr:nvSpPr>
        <xdr:cNvPr id="40551" name="Line 8"/>
        <xdr:cNvSpPr>
          <a:spLocks noChangeShapeType="1"/>
        </xdr:cNvSpPr>
      </xdr:nvSpPr>
      <xdr:spPr bwMode="auto">
        <a:xfrm flipH="1">
          <a:off x="1838325" y="1885950"/>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304800</xdr:colOff>
      <xdr:row>6</xdr:row>
      <xdr:rowOff>133350</xdr:rowOff>
    </xdr:from>
    <xdr:to>
      <xdr:col>3</xdr:col>
      <xdr:colOff>0</xdr:colOff>
      <xdr:row>6</xdr:row>
      <xdr:rowOff>133350</xdr:rowOff>
    </xdr:to>
    <xdr:sp macro="" textlink="">
      <xdr:nvSpPr>
        <xdr:cNvPr id="40552" name="Line 9"/>
        <xdr:cNvSpPr>
          <a:spLocks noChangeShapeType="1"/>
        </xdr:cNvSpPr>
      </xdr:nvSpPr>
      <xdr:spPr bwMode="auto">
        <a:xfrm flipH="1">
          <a:off x="1838325" y="1190625"/>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304800</xdr:colOff>
      <xdr:row>28</xdr:row>
      <xdr:rowOff>114300</xdr:rowOff>
    </xdr:from>
    <xdr:to>
      <xdr:col>3</xdr:col>
      <xdr:colOff>0</xdr:colOff>
      <xdr:row>28</xdr:row>
      <xdr:rowOff>114300</xdr:rowOff>
    </xdr:to>
    <xdr:sp macro="" textlink="">
      <xdr:nvSpPr>
        <xdr:cNvPr id="40553" name="Line 10"/>
        <xdr:cNvSpPr>
          <a:spLocks noChangeShapeType="1"/>
        </xdr:cNvSpPr>
      </xdr:nvSpPr>
      <xdr:spPr bwMode="auto">
        <a:xfrm flipH="1">
          <a:off x="1838325" y="5010150"/>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304800</xdr:colOff>
      <xdr:row>26</xdr:row>
      <xdr:rowOff>85725</xdr:rowOff>
    </xdr:from>
    <xdr:to>
      <xdr:col>3</xdr:col>
      <xdr:colOff>0</xdr:colOff>
      <xdr:row>26</xdr:row>
      <xdr:rowOff>85725</xdr:rowOff>
    </xdr:to>
    <xdr:sp macro="" textlink="">
      <xdr:nvSpPr>
        <xdr:cNvPr id="40554" name="Line 11"/>
        <xdr:cNvSpPr>
          <a:spLocks noChangeShapeType="1"/>
        </xdr:cNvSpPr>
      </xdr:nvSpPr>
      <xdr:spPr bwMode="auto">
        <a:xfrm flipH="1">
          <a:off x="1838325" y="4638675"/>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304800</xdr:colOff>
      <xdr:row>22</xdr:row>
      <xdr:rowOff>85725</xdr:rowOff>
    </xdr:from>
    <xdr:to>
      <xdr:col>3</xdr:col>
      <xdr:colOff>0</xdr:colOff>
      <xdr:row>22</xdr:row>
      <xdr:rowOff>85725</xdr:rowOff>
    </xdr:to>
    <xdr:sp macro="" textlink="">
      <xdr:nvSpPr>
        <xdr:cNvPr id="40555" name="Line 12"/>
        <xdr:cNvSpPr>
          <a:spLocks noChangeShapeType="1"/>
        </xdr:cNvSpPr>
      </xdr:nvSpPr>
      <xdr:spPr bwMode="auto">
        <a:xfrm flipH="1">
          <a:off x="1838325" y="3952875"/>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9525</xdr:colOff>
      <xdr:row>28</xdr:row>
      <xdr:rowOff>95250</xdr:rowOff>
    </xdr:from>
    <xdr:to>
      <xdr:col>5</xdr:col>
      <xdr:colOff>0</xdr:colOff>
      <xdr:row>28</xdr:row>
      <xdr:rowOff>95250</xdr:rowOff>
    </xdr:to>
    <xdr:sp macro="" textlink="">
      <xdr:nvSpPr>
        <xdr:cNvPr id="40556" name="Line 13"/>
        <xdr:cNvSpPr>
          <a:spLocks noChangeShapeType="1"/>
        </xdr:cNvSpPr>
      </xdr:nvSpPr>
      <xdr:spPr bwMode="auto">
        <a:xfrm flipH="1">
          <a:off x="3267075" y="4991100"/>
          <a:ext cx="6762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295275</xdr:colOff>
      <xdr:row>12</xdr:row>
      <xdr:rowOff>95250</xdr:rowOff>
    </xdr:from>
    <xdr:to>
      <xdr:col>2</xdr:col>
      <xdr:colOff>676275</xdr:colOff>
      <xdr:row>12</xdr:row>
      <xdr:rowOff>95250</xdr:rowOff>
    </xdr:to>
    <xdr:sp macro="" textlink="">
      <xdr:nvSpPr>
        <xdr:cNvPr id="40557" name="Line 14"/>
        <xdr:cNvSpPr>
          <a:spLocks noChangeShapeType="1"/>
        </xdr:cNvSpPr>
      </xdr:nvSpPr>
      <xdr:spPr bwMode="auto">
        <a:xfrm flipH="1">
          <a:off x="1828800" y="2219325"/>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304800</xdr:colOff>
      <xdr:row>14</xdr:row>
      <xdr:rowOff>95250</xdr:rowOff>
    </xdr:from>
    <xdr:to>
      <xdr:col>3</xdr:col>
      <xdr:colOff>0</xdr:colOff>
      <xdr:row>14</xdr:row>
      <xdr:rowOff>95250</xdr:rowOff>
    </xdr:to>
    <xdr:sp macro="" textlink="">
      <xdr:nvSpPr>
        <xdr:cNvPr id="40558" name="Line 15"/>
        <xdr:cNvSpPr>
          <a:spLocks noChangeShapeType="1"/>
        </xdr:cNvSpPr>
      </xdr:nvSpPr>
      <xdr:spPr bwMode="auto">
        <a:xfrm flipH="1">
          <a:off x="1838325" y="2581275"/>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295275</xdr:colOff>
      <xdr:row>16</xdr:row>
      <xdr:rowOff>95250</xdr:rowOff>
    </xdr:from>
    <xdr:to>
      <xdr:col>2</xdr:col>
      <xdr:colOff>676275</xdr:colOff>
      <xdr:row>16</xdr:row>
      <xdr:rowOff>95250</xdr:rowOff>
    </xdr:to>
    <xdr:sp macro="" textlink="">
      <xdr:nvSpPr>
        <xdr:cNvPr id="40559" name="Line 16"/>
        <xdr:cNvSpPr>
          <a:spLocks noChangeShapeType="1"/>
        </xdr:cNvSpPr>
      </xdr:nvSpPr>
      <xdr:spPr bwMode="auto">
        <a:xfrm flipH="1">
          <a:off x="1828800" y="2933700"/>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9525</xdr:colOff>
      <xdr:row>4</xdr:row>
      <xdr:rowOff>76200</xdr:rowOff>
    </xdr:from>
    <xdr:to>
      <xdr:col>4</xdr:col>
      <xdr:colOff>666750</xdr:colOff>
      <xdr:row>4</xdr:row>
      <xdr:rowOff>76200</xdr:rowOff>
    </xdr:to>
    <xdr:sp macro="" textlink="">
      <xdr:nvSpPr>
        <xdr:cNvPr id="40560" name="Line 18"/>
        <xdr:cNvSpPr>
          <a:spLocks noChangeShapeType="1"/>
        </xdr:cNvSpPr>
      </xdr:nvSpPr>
      <xdr:spPr bwMode="auto">
        <a:xfrm>
          <a:off x="3267075" y="771525"/>
          <a:ext cx="65722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0</xdr:colOff>
      <xdr:row>6</xdr:row>
      <xdr:rowOff>76200</xdr:rowOff>
    </xdr:from>
    <xdr:to>
      <xdr:col>5</xdr:col>
      <xdr:colOff>19050</xdr:colOff>
      <xdr:row>6</xdr:row>
      <xdr:rowOff>76200</xdr:rowOff>
    </xdr:to>
    <xdr:sp macro="" textlink="">
      <xdr:nvSpPr>
        <xdr:cNvPr id="40561" name="Line 19"/>
        <xdr:cNvSpPr>
          <a:spLocks noChangeShapeType="1"/>
        </xdr:cNvSpPr>
      </xdr:nvSpPr>
      <xdr:spPr bwMode="auto">
        <a:xfrm>
          <a:off x="3257550" y="1133475"/>
          <a:ext cx="70485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323850</xdr:colOff>
      <xdr:row>28</xdr:row>
      <xdr:rowOff>104775</xdr:rowOff>
    </xdr:from>
    <xdr:to>
      <xdr:col>4</xdr:col>
      <xdr:colOff>323850</xdr:colOff>
      <xdr:row>34</xdr:row>
      <xdr:rowOff>104775</xdr:rowOff>
    </xdr:to>
    <xdr:sp macro="" textlink="">
      <xdr:nvSpPr>
        <xdr:cNvPr id="40562" name="Line 21"/>
        <xdr:cNvSpPr>
          <a:spLocks noChangeShapeType="1"/>
        </xdr:cNvSpPr>
      </xdr:nvSpPr>
      <xdr:spPr bwMode="auto">
        <a:xfrm>
          <a:off x="3581400" y="5000625"/>
          <a:ext cx="0" cy="10287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295275</xdr:colOff>
      <xdr:row>30</xdr:row>
      <xdr:rowOff>114300</xdr:rowOff>
    </xdr:from>
    <xdr:to>
      <xdr:col>4</xdr:col>
      <xdr:colOff>676275</xdr:colOff>
      <xdr:row>30</xdr:row>
      <xdr:rowOff>114300</xdr:rowOff>
    </xdr:to>
    <xdr:sp macro="" textlink="">
      <xdr:nvSpPr>
        <xdr:cNvPr id="40563" name="Line 22"/>
        <xdr:cNvSpPr>
          <a:spLocks noChangeShapeType="1"/>
        </xdr:cNvSpPr>
      </xdr:nvSpPr>
      <xdr:spPr bwMode="auto">
        <a:xfrm flipH="1">
          <a:off x="3552825" y="5353050"/>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304800</xdr:colOff>
      <xdr:row>32</xdr:row>
      <xdr:rowOff>85725</xdr:rowOff>
    </xdr:from>
    <xdr:to>
      <xdr:col>5</xdr:col>
      <xdr:colOff>0</xdr:colOff>
      <xdr:row>32</xdr:row>
      <xdr:rowOff>85725</xdr:rowOff>
    </xdr:to>
    <xdr:sp macro="" textlink="">
      <xdr:nvSpPr>
        <xdr:cNvPr id="40564" name="Line 23"/>
        <xdr:cNvSpPr>
          <a:spLocks noChangeShapeType="1"/>
        </xdr:cNvSpPr>
      </xdr:nvSpPr>
      <xdr:spPr bwMode="auto">
        <a:xfrm flipH="1">
          <a:off x="3562350" y="5667375"/>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295275</xdr:colOff>
      <xdr:row>34</xdr:row>
      <xdr:rowOff>95250</xdr:rowOff>
    </xdr:from>
    <xdr:to>
      <xdr:col>4</xdr:col>
      <xdr:colOff>676275</xdr:colOff>
      <xdr:row>34</xdr:row>
      <xdr:rowOff>95250</xdr:rowOff>
    </xdr:to>
    <xdr:sp macro="" textlink="">
      <xdr:nvSpPr>
        <xdr:cNvPr id="40565" name="Line 24"/>
        <xdr:cNvSpPr>
          <a:spLocks noChangeShapeType="1"/>
        </xdr:cNvSpPr>
      </xdr:nvSpPr>
      <xdr:spPr bwMode="auto">
        <a:xfrm flipH="1">
          <a:off x="3552825" y="6019800"/>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1019175</xdr:colOff>
      <xdr:row>22</xdr:row>
      <xdr:rowOff>85725</xdr:rowOff>
    </xdr:from>
    <xdr:to>
      <xdr:col>4</xdr:col>
      <xdr:colOff>657225</xdr:colOff>
      <xdr:row>22</xdr:row>
      <xdr:rowOff>85725</xdr:rowOff>
    </xdr:to>
    <xdr:sp macro="" textlink="">
      <xdr:nvSpPr>
        <xdr:cNvPr id="40566" name="Line 25"/>
        <xdr:cNvSpPr>
          <a:spLocks noChangeShapeType="1"/>
        </xdr:cNvSpPr>
      </xdr:nvSpPr>
      <xdr:spPr bwMode="auto">
        <a:xfrm flipH="1">
          <a:off x="3238500" y="3952875"/>
          <a:ext cx="6762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304800</xdr:colOff>
      <xdr:row>22</xdr:row>
      <xdr:rowOff>104775</xdr:rowOff>
    </xdr:from>
    <xdr:to>
      <xdr:col>4</xdr:col>
      <xdr:colOff>304800</xdr:colOff>
      <xdr:row>24</xdr:row>
      <xdr:rowOff>95250</xdr:rowOff>
    </xdr:to>
    <xdr:sp macro="" textlink="">
      <xdr:nvSpPr>
        <xdr:cNvPr id="40567" name="Line 26"/>
        <xdr:cNvSpPr>
          <a:spLocks noChangeShapeType="1"/>
        </xdr:cNvSpPr>
      </xdr:nvSpPr>
      <xdr:spPr bwMode="auto">
        <a:xfrm>
          <a:off x="3562350" y="3971925"/>
          <a:ext cx="0" cy="3333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276225</xdr:colOff>
      <xdr:row>24</xdr:row>
      <xdr:rowOff>114300</xdr:rowOff>
    </xdr:from>
    <xdr:to>
      <xdr:col>4</xdr:col>
      <xdr:colOff>657225</xdr:colOff>
      <xdr:row>24</xdr:row>
      <xdr:rowOff>114300</xdr:rowOff>
    </xdr:to>
    <xdr:sp macro="" textlink="">
      <xdr:nvSpPr>
        <xdr:cNvPr id="40568" name="Line 27"/>
        <xdr:cNvSpPr>
          <a:spLocks noChangeShapeType="1"/>
        </xdr:cNvSpPr>
      </xdr:nvSpPr>
      <xdr:spPr bwMode="auto">
        <a:xfrm flipH="1">
          <a:off x="3533775" y="4324350"/>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1028700</xdr:colOff>
      <xdr:row>16</xdr:row>
      <xdr:rowOff>85725</xdr:rowOff>
    </xdr:from>
    <xdr:to>
      <xdr:col>4</xdr:col>
      <xdr:colOff>666750</xdr:colOff>
      <xdr:row>16</xdr:row>
      <xdr:rowOff>85725</xdr:rowOff>
    </xdr:to>
    <xdr:sp macro="" textlink="">
      <xdr:nvSpPr>
        <xdr:cNvPr id="40569" name="Line 28"/>
        <xdr:cNvSpPr>
          <a:spLocks noChangeShapeType="1"/>
        </xdr:cNvSpPr>
      </xdr:nvSpPr>
      <xdr:spPr bwMode="auto">
        <a:xfrm flipH="1">
          <a:off x="3248025" y="2924175"/>
          <a:ext cx="6762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304800</xdr:colOff>
      <xdr:row>16</xdr:row>
      <xdr:rowOff>95250</xdr:rowOff>
    </xdr:from>
    <xdr:to>
      <xdr:col>4</xdr:col>
      <xdr:colOff>304800</xdr:colOff>
      <xdr:row>20</xdr:row>
      <xdr:rowOff>66675</xdr:rowOff>
    </xdr:to>
    <xdr:sp macro="" textlink="">
      <xdr:nvSpPr>
        <xdr:cNvPr id="40570" name="Line 29"/>
        <xdr:cNvSpPr>
          <a:spLocks noChangeShapeType="1"/>
        </xdr:cNvSpPr>
      </xdr:nvSpPr>
      <xdr:spPr bwMode="auto">
        <a:xfrm>
          <a:off x="3562350" y="2933700"/>
          <a:ext cx="0" cy="6572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276225</xdr:colOff>
      <xdr:row>18</xdr:row>
      <xdr:rowOff>104775</xdr:rowOff>
    </xdr:from>
    <xdr:to>
      <xdr:col>4</xdr:col>
      <xdr:colOff>657225</xdr:colOff>
      <xdr:row>18</xdr:row>
      <xdr:rowOff>104775</xdr:rowOff>
    </xdr:to>
    <xdr:sp macro="" textlink="">
      <xdr:nvSpPr>
        <xdr:cNvPr id="40571" name="Line 30"/>
        <xdr:cNvSpPr>
          <a:spLocks noChangeShapeType="1"/>
        </xdr:cNvSpPr>
      </xdr:nvSpPr>
      <xdr:spPr bwMode="auto">
        <a:xfrm flipH="1">
          <a:off x="3533775" y="3286125"/>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285750</xdr:colOff>
      <xdr:row>20</xdr:row>
      <xdr:rowOff>76200</xdr:rowOff>
    </xdr:from>
    <xdr:to>
      <xdr:col>4</xdr:col>
      <xdr:colOff>666750</xdr:colOff>
      <xdr:row>20</xdr:row>
      <xdr:rowOff>76200</xdr:rowOff>
    </xdr:to>
    <xdr:sp macro="" textlink="">
      <xdr:nvSpPr>
        <xdr:cNvPr id="40572" name="Line 31"/>
        <xdr:cNvSpPr>
          <a:spLocks noChangeShapeType="1"/>
        </xdr:cNvSpPr>
      </xdr:nvSpPr>
      <xdr:spPr bwMode="auto">
        <a:xfrm flipH="1">
          <a:off x="3543300" y="3600450"/>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1009650</xdr:colOff>
      <xdr:row>14</xdr:row>
      <xdr:rowOff>95250</xdr:rowOff>
    </xdr:from>
    <xdr:to>
      <xdr:col>4</xdr:col>
      <xdr:colOff>647700</xdr:colOff>
      <xdr:row>14</xdr:row>
      <xdr:rowOff>95250</xdr:rowOff>
    </xdr:to>
    <xdr:sp macro="" textlink="">
      <xdr:nvSpPr>
        <xdr:cNvPr id="40573" name="Line 32"/>
        <xdr:cNvSpPr>
          <a:spLocks noChangeShapeType="1"/>
        </xdr:cNvSpPr>
      </xdr:nvSpPr>
      <xdr:spPr bwMode="auto">
        <a:xfrm flipH="1">
          <a:off x="3228975" y="2581275"/>
          <a:ext cx="6762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1019175</xdr:colOff>
      <xdr:row>12</xdr:row>
      <xdr:rowOff>95250</xdr:rowOff>
    </xdr:from>
    <xdr:to>
      <xdr:col>4</xdr:col>
      <xdr:colOff>657225</xdr:colOff>
      <xdr:row>12</xdr:row>
      <xdr:rowOff>95250</xdr:rowOff>
    </xdr:to>
    <xdr:sp macro="" textlink="">
      <xdr:nvSpPr>
        <xdr:cNvPr id="40574" name="Line 33"/>
        <xdr:cNvSpPr>
          <a:spLocks noChangeShapeType="1"/>
        </xdr:cNvSpPr>
      </xdr:nvSpPr>
      <xdr:spPr bwMode="auto">
        <a:xfrm flipH="1">
          <a:off x="3238500" y="2219325"/>
          <a:ext cx="6762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1019175</xdr:colOff>
      <xdr:row>10</xdr:row>
      <xdr:rowOff>95250</xdr:rowOff>
    </xdr:from>
    <xdr:to>
      <xdr:col>4</xdr:col>
      <xdr:colOff>657225</xdr:colOff>
      <xdr:row>10</xdr:row>
      <xdr:rowOff>95250</xdr:rowOff>
    </xdr:to>
    <xdr:sp macro="" textlink="">
      <xdr:nvSpPr>
        <xdr:cNvPr id="40575" name="Line 34"/>
        <xdr:cNvSpPr>
          <a:spLocks noChangeShapeType="1"/>
        </xdr:cNvSpPr>
      </xdr:nvSpPr>
      <xdr:spPr bwMode="auto">
        <a:xfrm flipH="1">
          <a:off x="3238500" y="1857375"/>
          <a:ext cx="6762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9525</xdr:colOff>
      <xdr:row>37</xdr:row>
      <xdr:rowOff>76200</xdr:rowOff>
    </xdr:from>
    <xdr:to>
      <xdr:col>5</xdr:col>
      <xdr:colOff>0</xdr:colOff>
      <xdr:row>37</xdr:row>
      <xdr:rowOff>76200</xdr:rowOff>
    </xdr:to>
    <xdr:sp macro="" textlink="">
      <xdr:nvSpPr>
        <xdr:cNvPr id="40576" name="Line 38"/>
        <xdr:cNvSpPr>
          <a:spLocks noChangeShapeType="1"/>
        </xdr:cNvSpPr>
      </xdr:nvSpPr>
      <xdr:spPr bwMode="auto">
        <a:xfrm flipH="1">
          <a:off x="3267075" y="6524625"/>
          <a:ext cx="6762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19050</xdr:colOff>
      <xdr:row>37</xdr:row>
      <xdr:rowOff>171450</xdr:rowOff>
    </xdr:from>
    <xdr:to>
      <xdr:col>4</xdr:col>
      <xdr:colOff>676275</xdr:colOff>
      <xdr:row>39</xdr:row>
      <xdr:rowOff>123825</xdr:rowOff>
    </xdr:to>
    <xdr:sp macro="" textlink="">
      <xdr:nvSpPr>
        <xdr:cNvPr id="40577" name="Line 39"/>
        <xdr:cNvSpPr>
          <a:spLocks noChangeShapeType="1"/>
        </xdr:cNvSpPr>
      </xdr:nvSpPr>
      <xdr:spPr bwMode="auto">
        <a:xfrm flipH="1" flipV="1">
          <a:off x="3276600" y="6619875"/>
          <a:ext cx="657225" cy="3143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0</xdr:colOff>
      <xdr:row>4</xdr:row>
      <xdr:rowOff>85725</xdr:rowOff>
    </xdr:from>
    <xdr:to>
      <xdr:col>6</xdr:col>
      <xdr:colOff>657225</xdr:colOff>
      <xdr:row>4</xdr:row>
      <xdr:rowOff>85725</xdr:rowOff>
    </xdr:to>
    <xdr:sp macro="" textlink="">
      <xdr:nvSpPr>
        <xdr:cNvPr id="40578" name="Line 42"/>
        <xdr:cNvSpPr>
          <a:spLocks noChangeShapeType="1"/>
        </xdr:cNvSpPr>
      </xdr:nvSpPr>
      <xdr:spPr bwMode="auto">
        <a:xfrm>
          <a:off x="5000625" y="781050"/>
          <a:ext cx="65722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28575</xdr:colOff>
      <xdr:row>5</xdr:row>
      <xdr:rowOff>28575</xdr:rowOff>
    </xdr:from>
    <xdr:to>
      <xdr:col>6</xdr:col>
      <xdr:colOff>666750</xdr:colOff>
      <xdr:row>6</xdr:row>
      <xdr:rowOff>95250</xdr:rowOff>
    </xdr:to>
    <xdr:sp macro="" textlink="">
      <xdr:nvSpPr>
        <xdr:cNvPr id="40579" name="Line 43"/>
        <xdr:cNvSpPr>
          <a:spLocks noChangeShapeType="1"/>
        </xdr:cNvSpPr>
      </xdr:nvSpPr>
      <xdr:spPr bwMode="auto">
        <a:xfrm flipV="1">
          <a:off x="5029200" y="904875"/>
          <a:ext cx="638175" cy="2476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885825</xdr:colOff>
      <xdr:row>17</xdr:row>
      <xdr:rowOff>0</xdr:rowOff>
    </xdr:from>
    <xdr:to>
      <xdr:col>4</xdr:col>
      <xdr:colOff>657225</xdr:colOff>
      <xdr:row>24</xdr:row>
      <xdr:rowOff>47625</xdr:rowOff>
    </xdr:to>
    <xdr:sp macro="" textlink="">
      <xdr:nvSpPr>
        <xdr:cNvPr id="40580" name="Line 44"/>
        <xdr:cNvSpPr>
          <a:spLocks noChangeShapeType="1"/>
        </xdr:cNvSpPr>
      </xdr:nvSpPr>
      <xdr:spPr bwMode="auto">
        <a:xfrm>
          <a:off x="3105150" y="3009900"/>
          <a:ext cx="809625" cy="12477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590550</xdr:colOff>
      <xdr:row>36</xdr:row>
      <xdr:rowOff>114300</xdr:rowOff>
    </xdr:from>
    <xdr:to>
      <xdr:col>8</xdr:col>
      <xdr:colOff>276225</xdr:colOff>
      <xdr:row>40</xdr:row>
      <xdr:rowOff>76200</xdr:rowOff>
    </xdr:to>
    <xdr:sp macro="" textlink="">
      <xdr:nvSpPr>
        <xdr:cNvPr id="40581" name="Rectangle 48"/>
        <xdr:cNvSpPr>
          <a:spLocks noChangeArrowheads="1"/>
        </xdr:cNvSpPr>
      </xdr:nvSpPr>
      <xdr:spPr bwMode="auto">
        <a:xfrm>
          <a:off x="3848100" y="6381750"/>
          <a:ext cx="3009900" cy="685800"/>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clientData/>
  </xdr:twoCellAnchor>
  <xdr:twoCellAnchor>
    <xdr:from>
      <xdr:col>4</xdr:col>
      <xdr:colOff>600075</xdr:colOff>
      <xdr:row>3</xdr:row>
      <xdr:rowOff>114300</xdr:rowOff>
    </xdr:from>
    <xdr:to>
      <xdr:col>9</xdr:col>
      <xdr:colOff>257175</xdr:colOff>
      <xdr:row>7</xdr:row>
      <xdr:rowOff>76200</xdr:rowOff>
    </xdr:to>
    <xdr:sp macro="" textlink="">
      <xdr:nvSpPr>
        <xdr:cNvPr id="40582" name="Rectangle 49"/>
        <xdr:cNvSpPr>
          <a:spLocks noChangeArrowheads="1"/>
        </xdr:cNvSpPr>
      </xdr:nvSpPr>
      <xdr:spPr bwMode="auto">
        <a:xfrm>
          <a:off x="3857625" y="628650"/>
          <a:ext cx="3667125" cy="685800"/>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clientData/>
  </xdr:twoCellAnchor>
  <xdr:twoCellAnchor>
    <xdr:from>
      <xdr:col>3</xdr:col>
      <xdr:colOff>742950</xdr:colOff>
      <xdr:row>4</xdr:row>
      <xdr:rowOff>161925</xdr:rowOff>
    </xdr:from>
    <xdr:to>
      <xdr:col>4</xdr:col>
      <xdr:colOff>361950</xdr:colOff>
      <xdr:row>15</xdr:row>
      <xdr:rowOff>152400</xdr:rowOff>
    </xdr:to>
    <xdr:sp macro="" textlink="">
      <xdr:nvSpPr>
        <xdr:cNvPr id="40583" name="Arc 50"/>
        <xdr:cNvSpPr>
          <a:spLocks/>
        </xdr:cNvSpPr>
      </xdr:nvSpPr>
      <xdr:spPr bwMode="auto">
        <a:xfrm rot="20515681" flipV="1">
          <a:off x="2962275" y="857250"/>
          <a:ext cx="657225" cy="1962150"/>
        </a:xfrm>
        <a:custGeom>
          <a:avLst/>
          <a:gdLst>
            <a:gd name="T0" fmla="*/ 0 w 21598"/>
            <a:gd name="T1" fmla="*/ 0 h 21600"/>
            <a:gd name="T2" fmla="*/ 2147483646 w 21598"/>
            <a:gd name="T3" fmla="*/ 2147483646 h 21600"/>
            <a:gd name="T4" fmla="*/ 0 w 21598"/>
            <a:gd name="T5" fmla="*/ 2147483646 h 21600"/>
            <a:gd name="T6" fmla="*/ 0 60000 65536"/>
            <a:gd name="T7" fmla="*/ 0 60000 65536"/>
            <a:gd name="T8" fmla="*/ 0 60000 65536"/>
          </a:gdLst>
          <a:ahLst/>
          <a:cxnLst>
            <a:cxn ang="T6">
              <a:pos x="T0" y="T1"/>
            </a:cxn>
            <a:cxn ang="T7">
              <a:pos x="T2" y="T3"/>
            </a:cxn>
            <a:cxn ang="T8">
              <a:pos x="T4" y="T5"/>
            </a:cxn>
          </a:cxnLst>
          <a:rect l="0" t="0" r="r" b="b"/>
          <a:pathLst>
            <a:path w="21598" h="21600" fill="none" extrusionOk="0">
              <a:moveTo>
                <a:pt x="-1" y="0"/>
              </a:moveTo>
              <a:cubicBezTo>
                <a:pt x="11805" y="0"/>
                <a:pt x="21423" y="9477"/>
                <a:pt x="21597" y="21282"/>
              </a:cubicBezTo>
            </a:path>
            <a:path w="21598" h="21600" stroke="0" extrusionOk="0">
              <a:moveTo>
                <a:pt x="-1" y="0"/>
              </a:moveTo>
              <a:cubicBezTo>
                <a:pt x="11805" y="0"/>
                <a:pt x="21423" y="9477"/>
                <a:pt x="21597" y="21282"/>
              </a:cubicBezTo>
              <a:lnTo>
                <a:pt x="0" y="21600"/>
              </a:lnTo>
              <a:lnTo>
                <a:pt x="-1" y="0"/>
              </a:lnTo>
              <a:close/>
            </a:path>
          </a:pathLst>
        </a:custGeom>
        <a:noFill/>
        <a:ln w="9525">
          <a:solidFill>
            <a:srgbClr xmlns:mc="http://schemas.openxmlformats.org/markup-compatibility/2006" xmlns:a14="http://schemas.microsoft.com/office/drawing/2010/main" val="0000D4" mc:Ignorable="a14" a14:legacySpreadsheetColorIndex="12"/>
          </a:solidFill>
          <a:round/>
          <a:headEnd/>
          <a:tailEnd type="triangle" w="med" len="me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876300</xdr:colOff>
      <xdr:row>7</xdr:row>
      <xdr:rowOff>38100</xdr:rowOff>
    </xdr:from>
    <xdr:to>
      <xdr:col>1</xdr:col>
      <xdr:colOff>876300</xdr:colOff>
      <xdr:row>8</xdr:row>
      <xdr:rowOff>161925</xdr:rowOff>
    </xdr:to>
    <xdr:sp macro="" textlink="">
      <xdr:nvSpPr>
        <xdr:cNvPr id="39589" name="Line 4"/>
        <xdr:cNvSpPr>
          <a:spLocks noChangeShapeType="1"/>
        </xdr:cNvSpPr>
      </xdr:nvSpPr>
      <xdr:spPr bwMode="auto">
        <a:xfrm flipV="1">
          <a:off x="1562100" y="1238250"/>
          <a:ext cx="0" cy="29527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1028700</xdr:colOff>
      <xdr:row>7</xdr:row>
      <xdr:rowOff>19050</xdr:rowOff>
    </xdr:from>
    <xdr:to>
      <xdr:col>3</xdr:col>
      <xdr:colOff>1028700</xdr:colOff>
      <xdr:row>8</xdr:row>
      <xdr:rowOff>142875</xdr:rowOff>
    </xdr:to>
    <xdr:sp macro="" textlink="">
      <xdr:nvSpPr>
        <xdr:cNvPr id="39590" name="Line 5"/>
        <xdr:cNvSpPr>
          <a:spLocks noChangeShapeType="1"/>
        </xdr:cNvSpPr>
      </xdr:nvSpPr>
      <xdr:spPr bwMode="auto">
        <a:xfrm>
          <a:off x="4772025" y="1219200"/>
          <a:ext cx="0" cy="29527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9525</xdr:colOff>
      <xdr:row>9</xdr:row>
      <xdr:rowOff>123825</xdr:rowOff>
    </xdr:from>
    <xdr:to>
      <xdr:col>3</xdr:col>
      <xdr:colOff>0</xdr:colOff>
      <xdr:row>9</xdr:row>
      <xdr:rowOff>123825</xdr:rowOff>
    </xdr:to>
    <xdr:sp macro="" textlink="">
      <xdr:nvSpPr>
        <xdr:cNvPr id="39591" name="Line 6"/>
        <xdr:cNvSpPr>
          <a:spLocks noChangeShapeType="1"/>
        </xdr:cNvSpPr>
      </xdr:nvSpPr>
      <xdr:spPr bwMode="auto">
        <a:xfrm>
          <a:off x="2933700" y="1666875"/>
          <a:ext cx="809625" cy="0"/>
        </a:xfrm>
        <a:prstGeom prst="line">
          <a:avLst/>
        </a:prstGeom>
        <a:noFill/>
        <a:ln w="19050" cap="rnd">
          <a:solidFill>
            <a:srgbClr xmlns:mc="http://schemas.openxmlformats.org/markup-compatibility/2006" xmlns:a14="http://schemas.microsoft.com/office/drawing/2010/main" val="000000" mc:Ignorable="a14" a14:legacySpreadsheetColorIndex="64"/>
          </a:solidFill>
          <a:prstDash val="sysDot"/>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xdr:col>
      <xdr:colOff>704850</xdr:colOff>
      <xdr:row>20</xdr:row>
      <xdr:rowOff>38100</xdr:rowOff>
    </xdr:from>
    <xdr:to>
      <xdr:col>1</xdr:col>
      <xdr:colOff>1038225</xdr:colOff>
      <xdr:row>21</xdr:row>
      <xdr:rowOff>142875</xdr:rowOff>
    </xdr:to>
    <xdr:sp macro="" textlink="">
      <xdr:nvSpPr>
        <xdr:cNvPr id="39592" name="AutoShape 7"/>
        <xdr:cNvSpPr>
          <a:spLocks noChangeArrowheads="1"/>
        </xdr:cNvSpPr>
      </xdr:nvSpPr>
      <xdr:spPr bwMode="auto">
        <a:xfrm flipV="1">
          <a:off x="1390650" y="3467100"/>
          <a:ext cx="333375" cy="276225"/>
        </a:xfrm>
        <a:prstGeom prst="downArrow">
          <a:avLst>
            <a:gd name="adj1" fmla="val 50000"/>
            <a:gd name="adj2" fmla="val 25000"/>
          </a:avLst>
        </a:prstGeom>
        <a:solidFill>
          <a:srgbClr xmlns:mc="http://schemas.openxmlformats.org/markup-compatibility/2006" xmlns:a14="http://schemas.microsoft.com/office/drawing/2010/main" val="FFFFFF" mc:Ignorable="a14" a14:legacySpreadsheetColorIndex="65"/>
        </a:solidFill>
        <a:ln w="19050">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2</xdr:col>
      <xdr:colOff>9525</xdr:colOff>
      <xdr:row>11</xdr:row>
      <xdr:rowOff>95250</xdr:rowOff>
    </xdr:from>
    <xdr:to>
      <xdr:col>2</xdr:col>
      <xdr:colOff>847725</xdr:colOff>
      <xdr:row>16</xdr:row>
      <xdr:rowOff>19050</xdr:rowOff>
    </xdr:to>
    <xdr:sp macro="" textlink="">
      <xdr:nvSpPr>
        <xdr:cNvPr id="39593" name="Line 12"/>
        <xdr:cNvSpPr>
          <a:spLocks noChangeShapeType="1"/>
        </xdr:cNvSpPr>
      </xdr:nvSpPr>
      <xdr:spPr bwMode="auto">
        <a:xfrm>
          <a:off x="2933700" y="1981200"/>
          <a:ext cx="809625" cy="781050"/>
        </a:xfrm>
        <a:prstGeom prst="line">
          <a:avLst/>
        </a:prstGeom>
        <a:noFill/>
        <a:ln w="19050">
          <a:solidFill>
            <a:srgbClr xmlns:mc="http://schemas.openxmlformats.org/markup-compatibility/2006" xmlns:a14="http://schemas.microsoft.com/office/drawing/2010/main" val="000000" mc:Ignorable="a14" a14:legacySpreadsheetColorIndex="64"/>
          </a:solidFill>
          <a:prstDash val="sysDot"/>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685800</xdr:colOff>
      <xdr:row>20</xdr:row>
      <xdr:rowOff>38100</xdr:rowOff>
    </xdr:from>
    <xdr:to>
      <xdr:col>3</xdr:col>
      <xdr:colOff>1028700</xdr:colOff>
      <xdr:row>21</xdr:row>
      <xdr:rowOff>142875</xdr:rowOff>
    </xdr:to>
    <xdr:sp macro="" textlink="">
      <xdr:nvSpPr>
        <xdr:cNvPr id="39594" name="AutoShape 14"/>
        <xdr:cNvSpPr>
          <a:spLocks noChangeArrowheads="1"/>
        </xdr:cNvSpPr>
      </xdr:nvSpPr>
      <xdr:spPr bwMode="auto">
        <a:xfrm flipV="1">
          <a:off x="4429125" y="3467100"/>
          <a:ext cx="342900" cy="276225"/>
        </a:xfrm>
        <a:prstGeom prst="downArrow">
          <a:avLst>
            <a:gd name="adj1" fmla="val 50000"/>
            <a:gd name="adj2" fmla="val 25000"/>
          </a:avLst>
        </a:prstGeom>
        <a:solidFill>
          <a:srgbClr xmlns:mc="http://schemas.openxmlformats.org/markup-compatibility/2006" xmlns:a14="http://schemas.microsoft.com/office/drawing/2010/main" val="FFFFFF" mc:Ignorable="a14" a14:legacySpreadsheetColorIndex="65"/>
        </a:solidFill>
        <a:ln w="19050">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2</xdr:col>
      <xdr:colOff>30480</xdr:colOff>
      <xdr:row>23</xdr:row>
      <xdr:rowOff>9525</xdr:rowOff>
    </xdr:from>
    <xdr:to>
      <xdr:col>2</xdr:col>
      <xdr:colOff>683338</xdr:colOff>
      <xdr:row>24</xdr:row>
      <xdr:rowOff>106864</xdr:rowOff>
    </xdr:to>
    <xdr:sp macro="" textlink="">
      <xdr:nvSpPr>
        <xdr:cNvPr id="1040" name="AutoShape 16"/>
        <xdr:cNvSpPr>
          <a:spLocks noChangeArrowheads="1"/>
        </xdr:cNvSpPr>
      </xdr:nvSpPr>
      <xdr:spPr bwMode="auto">
        <a:xfrm flipH="1">
          <a:off x="2952750" y="3952875"/>
          <a:ext cx="657225" cy="266700"/>
        </a:xfrm>
        <a:prstGeom prst="leftArrow">
          <a:avLst>
            <a:gd name="adj1" fmla="val 71426"/>
            <a:gd name="adj2" fmla="val 60352"/>
          </a:avLst>
        </a:prstGeom>
        <a:solidFill>
          <a:srgbClr xmlns:mc="http://schemas.openxmlformats.org/markup-compatibility/2006" xmlns:a14="http://schemas.microsoft.com/office/drawing/2010/main" val="FFFFFF" mc:Ignorable="a14" a14:legacySpreadsheetColorIndex="65"/>
        </a:solidFill>
        <a:ln w="19050">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27432" bIns="0" anchor="t" upright="1"/>
        <a:lstStyle/>
        <a:p>
          <a:pPr algn="ctr" rtl="0">
            <a:defRPr sz="1000"/>
          </a:pPr>
          <a:r>
            <a:rPr lang="ja-JP" altLang="en-US" sz="1100" b="0" i="0" u="none" strike="noStrike" baseline="0">
              <a:solidFill>
                <a:srgbClr val="000000"/>
              </a:solidFill>
              <a:latin typeface="ＭＳ Ｐゴシック"/>
              <a:ea typeface="ＭＳ Ｐゴシック"/>
            </a:rPr>
            <a:t>派生</a:t>
          </a:r>
          <a:endParaRPr lang="ja-JP" altLang="en-US"/>
        </a:p>
      </xdr:txBody>
    </xdr:sp>
    <xdr:clientData/>
  </xdr:twoCellAnchor>
  <xdr:twoCellAnchor>
    <xdr:from>
      <xdr:col>1</xdr:col>
      <xdr:colOff>876300</xdr:colOff>
      <xdr:row>12</xdr:row>
      <xdr:rowOff>0</xdr:rowOff>
    </xdr:from>
    <xdr:to>
      <xdr:col>1</xdr:col>
      <xdr:colOff>876300</xdr:colOff>
      <xdr:row>15</xdr:row>
      <xdr:rowOff>133350</xdr:rowOff>
    </xdr:to>
    <xdr:sp macro="" textlink="">
      <xdr:nvSpPr>
        <xdr:cNvPr id="39596" name="Line 18"/>
        <xdr:cNvSpPr>
          <a:spLocks noChangeShapeType="1"/>
        </xdr:cNvSpPr>
      </xdr:nvSpPr>
      <xdr:spPr bwMode="auto">
        <a:xfrm>
          <a:off x="1562100" y="2057400"/>
          <a:ext cx="0" cy="64770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0</xdr:col>
      <xdr:colOff>447675</xdr:colOff>
      <xdr:row>4</xdr:row>
      <xdr:rowOff>85725</xdr:rowOff>
    </xdr:from>
    <xdr:to>
      <xdr:col>1</xdr:col>
      <xdr:colOff>9525</xdr:colOff>
      <xdr:row>4</xdr:row>
      <xdr:rowOff>85725</xdr:rowOff>
    </xdr:to>
    <xdr:sp macro="" textlink="">
      <xdr:nvSpPr>
        <xdr:cNvPr id="39597" name="Line 22"/>
        <xdr:cNvSpPr>
          <a:spLocks noChangeShapeType="1"/>
        </xdr:cNvSpPr>
      </xdr:nvSpPr>
      <xdr:spPr bwMode="auto">
        <a:xfrm>
          <a:off x="447675" y="771525"/>
          <a:ext cx="247650"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0</xdr:col>
      <xdr:colOff>447675</xdr:colOff>
      <xdr:row>4</xdr:row>
      <xdr:rowOff>85725</xdr:rowOff>
    </xdr:from>
    <xdr:to>
      <xdr:col>0</xdr:col>
      <xdr:colOff>447675</xdr:colOff>
      <xdr:row>16</xdr:row>
      <xdr:rowOff>142875</xdr:rowOff>
    </xdr:to>
    <xdr:sp macro="" textlink="">
      <xdr:nvSpPr>
        <xdr:cNvPr id="39598" name="Line 23"/>
        <xdr:cNvSpPr>
          <a:spLocks noChangeShapeType="1"/>
        </xdr:cNvSpPr>
      </xdr:nvSpPr>
      <xdr:spPr bwMode="auto">
        <a:xfrm>
          <a:off x="447675" y="771525"/>
          <a:ext cx="0" cy="211455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438150</xdr:colOff>
      <xdr:row>16</xdr:row>
      <xdr:rowOff>142875</xdr:rowOff>
    </xdr:from>
    <xdr:to>
      <xdr:col>0</xdr:col>
      <xdr:colOff>676275</xdr:colOff>
      <xdr:row>16</xdr:row>
      <xdr:rowOff>142875</xdr:rowOff>
    </xdr:to>
    <xdr:sp macro="" textlink="">
      <xdr:nvSpPr>
        <xdr:cNvPr id="39599" name="Line 24"/>
        <xdr:cNvSpPr>
          <a:spLocks noChangeShapeType="1"/>
        </xdr:cNvSpPr>
      </xdr:nvSpPr>
      <xdr:spPr bwMode="auto">
        <a:xfrm>
          <a:off x="438150" y="2886075"/>
          <a:ext cx="238125"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2343150</xdr:colOff>
      <xdr:row>7</xdr:row>
      <xdr:rowOff>0</xdr:rowOff>
    </xdr:from>
    <xdr:to>
      <xdr:col>5</xdr:col>
      <xdr:colOff>314325</xdr:colOff>
      <xdr:row>16</xdr:row>
      <xdr:rowOff>28575</xdr:rowOff>
    </xdr:to>
    <xdr:sp macro="" textlink="">
      <xdr:nvSpPr>
        <xdr:cNvPr id="39600" name="Line 28"/>
        <xdr:cNvSpPr>
          <a:spLocks noChangeShapeType="1"/>
        </xdr:cNvSpPr>
      </xdr:nvSpPr>
      <xdr:spPr bwMode="auto">
        <a:xfrm flipH="1">
          <a:off x="6086475" y="1200150"/>
          <a:ext cx="1009650" cy="157162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19050</xdr:colOff>
      <xdr:row>5</xdr:row>
      <xdr:rowOff>57150</xdr:rowOff>
    </xdr:from>
    <xdr:to>
      <xdr:col>3</xdr:col>
      <xdr:colOff>76200</xdr:colOff>
      <xdr:row>16</xdr:row>
      <xdr:rowOff>0</xdr:rowOff>
    </xdr:to>
    <xdr:sp macro="" textlink="">
      <xdr:nvSpPr>
        <xdr:cNvPr id="39601" name="Line 29"/>
        <xdr:cNvSpPr>
          <a:spLocks noChangeShapeType="1"/>
        </xdr:cNvSpPr>
      </xdr:nvSpPr>
      <xdr:spPr bwMode="auto">
        <a:xfrm flipH="1" flipV="1">
          <a:off x="2943225" y="914400"/>
          <a:ext cx="876300" cy="182880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0</xdr:colOff>
      <xdr:row>12</xdr:row>
      <xdr:rowOff>0</xdr:rowOff>
    </xdr:from>
    <xdr:to>
      <xdr:col>3</xdr:col>
      <xdr:colOff>28575</xdr:colOff>
      <xdr:row>22</xdr:row>
      <xdr:rowOff>9525</xdr:rowOff>
    </xdr:to>
    <xdr:sp macro="" textlink="">
      <xdr:nvSpPr>
        <xdr:cNvPr id="39602" name="Line 30"/>
        <xdr:cNvSpPr>
          <a:spLocks noChangeShapeType="1"/>
        </xdr:cNvSpPr>
      </xdr:nvSpPr>
      <xdr:spPr bwMode="auto">
        <a:xfrm flipH="1">
          <a:off x="2924175" y="2057400"/>
          <a:ext cx="847725" cy="172402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9525</xdr:colOff>
      <xdr:row>17</xdr:row>
      <xdr:rowOff>38100</xdr:rowOff>
    </xdr:from>
    <xdr:to>
      <xdr:col>2</xdr:col>
      <xdr:colOff>819150</xdr:colOff>
      <xdr:row>17</xdr:row>
      <xdr:rowOff>38100</xdr:rowOff>
    </xdr:to>
    <xdr:sp macro="" textlink="">
      <xdr:nvSpPr>
        <xdr:cNvPr id="39603" name="Line 31"/>
        <xdr:cNvSpPr>
          <a:spLocks noChangeShapeType="1"/>
        </xdr:cNvSpPr>
      </xdr:nvSpPr>
      <xdr:spPr bwMode="auto">
        <a:xfrm>
          <a:off x="2933700" y="2952750"/>
          <a:ext cx="809625"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2333625</xdr:colOff>
      <xdr:row>22</xdr:row>
      <xdr:rowOff>114300</xdr:rowOff>
    </xdr:from>
    <xdr:to>
      <xdr:col>4</xdr:col>
      <xdr:colOff>228600</xdr:colOff>
      <xdr:row>22</xdr:row>
      <xdr:rowOff>114300</xdr:rowOff>
    </xdr:to>
    <xdr:sp macro="" textlink="">
      <xdr:nvSpPr>
        <xdr:cNvPr id="39604" name="Line 33"/>
        <xdr:cNvSpPr>
          <a:spLocks noChangeShapeType="1"/>
        </xdr:cNvSpPr>
      </xdr:nvSpPr>
      <xdr:spPr bwMode="auto">
        <a:xfrm flipH="1">
          <a:off x="6076950" y="3886200"/>
          <a:ext cx="247650"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238125</xdr:colOff>
      <xdr:row>9</xdr:row>
      <xdr:rowOff>85725</xdr:rowOff>
    </xdr:from>
    <xdr:to>
      <xdr:col>4</xdr:col>
      <xdr:colOff>238125</xdr:colOff>
      <xdr:row>22</xdr:row>
      <xdr:rowOff>142875</xdr:rowOff>
    </xdr:to>
    <xdr:sp macro="" textlink="">
      <xdr:nvSpPr>
        <xdr:cNvPr id="39605" name="Line 34"/>
        <xdr:cNvSpPr>
          <a:spLocks noChangeShapeType="1"/>
        </xdr:cNvSpPr>
      </xdr:nvSpPr>
      <xdr:spPr bwMode="auto">
        <a:xfrm flipH="1">
          <a:off x="6334125" y="1628775"/>
          <a:ext cx="0" cy="228600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0</xdr:colOff>
      <xdr:row>9</xdr:row>
      <xdr:rowOff>104775</xdr:rowOff>
    </xdr:from>
    <xdr:to>
      <xdr:col>4</xdr:col>
      <xdr:colOff>238125</xdr:colOff>
      <xdr:row>9</xdr:row>
      <xdr:rowOff>104775</xdr:rowOff>
    </xdr:to>
    <xdr:sp macro="" textlink="">
      <xdr:nvSpPr>
        <xdr:cNvPr id="39606" name="Line 35"/>
        <xdr:cNvSpPr>
          <a:spLocks noChangeShapeType="1"/>
        </xdr:cNvSpPr>
      </xdr:nvSpPr>
      <xdr:spPr bwMode="auto">
        <a:xfrm flipH="1">
          <a:off x="6096000" y="1647825"/>
          <a:ext cx="238125"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457200</xdr:colOff>
      <xdr:row>12</xdr:row>
      <xdr:rowOff>19050</xdr:rowOff>
    </xdr:from>
    <xdr:to>
      <xdr:col>3</xdr:col>
      <xdr:colOff>457200</xdr:colOff>
      <xdr:row>16</xdr:row>
      <xdr:rowOff>9525</xdr:rowOff>
    </xdr:to>
    <xdr:sp macro="" textlink="">
      <xdr:nvSpPr>
        <xdr:cNvPr id="39607" name="Line 36"/>
        <xdr:cNvSpPr>
          <a:spLocks noChangeShapeType="1"/>
        </xdr:cNvSpPr>
      </xdr:nvSpPr>
      <xdr:spPr bwMode="auto">
        <a:xfrm>
          <a:off x="4200525" y="2076450"/>
          <a:ext cx="0" cy="67627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xdr:col>
      <xdr:colOff>1914525</xdr:colOff>
      <xdr:row>11</xdr:row>
      <xdr:rowOff>66675</xdr:rowOff>
    </xdr:from>
    <xdr:to>
      <xdr:col>2</xdr:col>
      <xdr:colOff>809625</xdr:colOff>
      <xdr:row>15</xdr:row>
      <xdr:rowOff>161925</xdr:rowOff>
    </xdr:to>
    <xdr:sp macro="" textlink="">
      <xdr:nvSpPr>
        <xdr:cNvPr id="39608" name="Line 37"/>
        <xdr:cNvSpPr>
          <a:spLocks noChangeShapeType="1"/>
        </xdr:cNvSpPr>
      </xdr:nvSpPr>
      <xdr:spPr bwMode="auto">
        <a:xfrm flipH="1">
          <a:off x="2600325" y="1952625"/>
          <a:ext cx="1133475" cy="78105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85725</xdr:colOff>
      <xdr:row>1</xdr:row>
      <xdr:rowOff>76200</xdr:rowOff>
    </xdr:from>
    <xdr:to>
      <xdr:col>4</xdr:col>
      <xdr:colOff>647700</xdr:colOff>
      <xdr:row>1</xdr:row>
      <xdr:rowOff>76200</xdr:rowOff>
    </xdr:to>
    <xdr:sp macro="" textlink="">
      <xdr:nvSpPr>
        <xdr:cNvPr id="39609" name="Line 39"/>
        <xdr:cNvSpPr>
          <a:spLocks noChangeShapeType="1"/>
        </xdr:cNvSpPr>
      </xdr:nvSpPr>
      <xdr:spPr bwMode="auto">
        <a:xfrm>
          <a:off x="6181725" y="247650"/>
          <a:ext cx="561975" cy="0"/>
        </a:xfrm>
        <a:prstGeom prst="line">
          <a:avLst/>
        </a:prstGeom>
        <a:noFill/>
        <a:ln w="19050" cap="rnd">
          <a:solidFill>
            <a:srgbClr xmlns:mc="http://schemas.openxmlformats.org/markup-compatibility/2006" xmlns:a14="http://schemas.microsoft.com/office/drawing/2010/main" val="000000" mc:Ignorable="a14" a14:legacySpreadsheetColorIndex="64"/>
          </a:solidFill>
          <a:prstDash val="sysDot"/>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114300</xdr:colOff>
      <xdr:row>2</xdr:row>
      <xdr:rowOff>76200</xdr:rowOff>
    </xdr:from>
    <xdr:to>
      <xdr:col>4</xdr:col>
      <xdr:colOff>647700</xdr:colOff>
      <xdr:row>2</xdr:row>
      <xdr:rowOff>76200</xdr:rowOff>
    </xdr:to>
    <xdr:sp macro="" textlink="">
      <xdr:nvSpPr>
        <xdr:cNvPr id="39610" name="Line 40"/>
        <xdr:cNvSpPr>
          <a:spLocks noChangeShapeType="1"/>
        </xdr:cNvSpPr>
      </xdr:nvSpPr>
      <xdr:spPr bwMode="auto">
        <a:xfrm flipV="1">
          <a:off x="6210300" y="419100"/>
          <a:ext cx="533400"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1266825</xdr:colOff>
      <xdr:row>7</xdr:row>
      <xdr:rowOff>95250</xdr:rowOff>
    </xdr:from>
    <xdr:to>
      <xdr:col>3</xdr:col>
      <xdr:colOff>1276350</xdr:colOff>
      <xdr:row>8</xdr:row>
      <xdr:rowOff>142875</xdr:rowOff>
    </xdr:to>
    <xdr:sp macro="" textlink="">
      <xdr:nvSpPr>
        <xdr:cNvPr id="39611" name="Line 42"/>
        <xdr:cNvSpPr>
          <a:spLocks noChangeShapeType="1"/>
        </xdr:cNvSpPr>
      </xdr:nvSpPr>
      <xdr:spPr bwMode="auto">
        <a:xfrm flipH="1">
          <a:off x="5010150" y="1295400"/>
          <a:ext cx="9525" cy="21907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1257300</xdr:colOff>
      <xdr:row>7</xdr:row>
      <xdr:rowOff>95250</xdr:rowOff>
    </xdr:from>
    <xdr:to>
      <xdr:col>5</xdr:col>
      <xdr:colOff>95250</xdr:colOff>
      <xdr:row>7</xdr:row>
      <xdr:rowOff>95250</xdr:rowOff>
    </xdr:to>
    <xdr:sp macro="" textlink="">
      <xdr:nvSpPr>
        <xdr:cNvPr id="39612" name="Line 43"/>
        <xdr:cNvSpPr>
          <a:spLocks noChangeShapeType="1"/>
        </xdr:cNvSpPr>
      </xdr:nvSpPr>
      <xdr:spPr bwMode="auto">
        <a:xfrm>
          <a:off x="5000625" y="1295400"/>
          <a:ext cx="1876425"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76200</xdr:colOff>
      <xdr:row>6</xdr:row>
      <xdr:rowOff>161925</xdr:rowOff>
    </xdr:from>
    <xdr:to>
      <xdr:col>5</xdr:col>
      <xdr:colOff>104775</xdr:colOff>
      <xdr:row>7</xdr:row>
      <xdr:rowOff>95250</xdr:rowOff>
    </xdr:to>
    <xdr:sp macro="" textlink="">
      <xdr:nvSpPr>
        <xdr:cNvPr id="39613" name="Line 44"/>
        <xdr:cNvSpPr>
          <a:spLocks noChangeShapeType="1"/>
        </xdr:cNvSpPr>
      </xdr:nvSpPr>
      <xdr:spPr bwMode="auto">
        <a:xfrm flipV="1">
          <a:off x="6858000" y="1190625"/>
          <a:ext cx="28575" cy="10477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2:D41"/>
  <sheetViews>
    <sheetView topLeftCell="A14" workbookViewId="0">
      <selection activeCell="D34" sqref="D34"/>
    </sheetView>
  </sheetViews>
  <sheetFormatPr defaultRowHeight="13.5"/>
  <sheetData>
    <row r="2" spans="1:3">
      <c r="B2" t="s">
        <v>1781</v>
      </c>
    </row>
    <row r="3" spans="1:3">
      <c r="C3" t="s">
        <v>1782</v>
      </c>
    </row>
    <row r="5" spans="1:3">
      <c r="B5" t="s">
        <v>1783</v>
      </c>
    </row>
    <row r="6" spans="1:3">
      <c r="C6" t="s">
        <v>1784</v>
      </c>
    </row>
    <row r="8" spans="1:3">
      <c r="B8" t="s">
        <v>1785</v>
      </c>
    </row>
    <row r="10" spans="1:3">
      <c r="B10">
        <v>1</v>
      </c>
      <c r="C10" t="s">
        <v>1786</v>
      </c>
    </row>
    <row r="11" spans="1:3">
      <c r="B11">
        <v>2</v>
      </c>
      <c r="C11" t="s">
        <v>1787</v>
      </c>
    </row>
    <row r="12" spans="1:3">
      <c r="B12">
        <v>3</v>
      </c>
      <c r="C12" t="s">
        <v>1788</v>
      </c>
    </row>
    <row r="14" spans="1:3">
      <c r="A14" t="s">
        <v>1827</v>
      </c>
    </row>
    <row r="15" spans="1:3">
      <c r="A15" t="s">
        <v>1826</v>
      </c>
    </row>
    <row r="16" spans="1:3">
      <c r="A16" t="s">
        <v>1828</v>
      </c>
    </row>
    <row r="19" spans="1:4">
      <c r="A19" t="s">
        <v>1822</v>
      </c>
    </row>
    <row r="20" spans="1:4">
      <c r="B20" t="s">
        <v>1823</v>
      </c>
    </row>
    <row r="21" spans="1:4">
      <c r="B21" t="s">
        <v>1818</v>
      </c>
    </row>
    <row r="22" spans="1:4">
      <c r="A22" t="s">
        <v>1820</v>
      </c>
    </row>
    <row r="23" spans="1:4">
      <c r="B23" t="s">
        <v>1819</v>
      </c>
    </row>
    <row r="24" spans="1:4">
      <c r="B24" t="s">
        <v>1818</v>
      </c>
    </row>
    <row r="25" spans="1:4">
      <c r="B25" t="s">
        <v>1821</v>
      </c>
    </row>
    <row r="26" spans="1:4">
      <c r="B26" t="s">
        <v>1824</v>
      </c>
      <c r="D26" t="s">
        <v>1825</v>
      </c>
    </row>
    <row r="31" spans="1:4">
      <c r="A31" t="s">
        <v>1834</v>
      </c>
    </row>
    <row r="33" spans="2:2">
      <c r="B33" t="s">
        <v>2056</v>
      </c>
    </row>
    <row r="37" spans="2:2" ht="14.25" thickBot="1"/>
    <row r="38" spans="2:2" ht="14.25" thickBot="1">
      <c r="B38" s="69" t="s">
        <v>2143</v>
      </c>
    </row>
    <row r="40" spans="2:2">
      <c r="B40" t="s">
        <v>2136</v>
      </c>
    </row>
    <row r="41" spans="2:2">
      <c r="B41" t="s">
        <v>2137</v>
      </c>
    </row>
  </sheetData>
  <phoneticPr fontId="2"/>
  <dataValidations count="1">
    <dataValidation type="list" allowBlank="1" showInputMessage="1" showErrorMessage="1" sqref="B38">
      <formula1>$B$40:$B$41</formula1>
    </dataValidation>
  </dataValidations>
  <pageMargins left="0.75" right="0.75" top="1" bottom="1" header="0.51200000000000001" footer="0.5120000000000000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27"/>
  <sheetViews>
    <sheetView tabSelected="1" workbookViewId="0">
      <selection activeCell="A324" sqref="A324"/>
    </sheetView>
  </sheetViews>
  <sheetFormatPr defaultRowHeight="13.5"/>
  <cols>
    <col min="1" max="1" width="58.375" style="191" customWidth="1"/>
    <col min="2" max="2" width="13.375" style="184" customWidth="1"/>
    <col min="3" max="3" width="3.25" style="184" customWidth="1"/>
    <col min="4" max="4" width="3" style="184" customWidth="1"/>
    <col min="5" max="5" width="4.25" style="185" customWidth="1"/>
    <col min="6" max="6" width="2.5" style="185" customWidth="1"/>
    <col min="7" max="7" width="2.875" style="115" customWidth="1"/>
    <col min="8" max="8" width="2.375" style="77" customWidth="1"/>
    <col min="9" max="9" width="40.25" style="186" customWidth="1"/>
    <col min="10" max="10" width="38.375" style="186" customWidth="1"/>
    <col min="11" max="11" width="5.75" style="205" customWidth="1"/>
    <col min="12" max="14" width="9" style="203"/>
    <col min="15" max="15" width="43.875" style="204" customWidth="1"/>
    <col min="16" max="16384" width="9" style="115"/>
  </cols>
  <sheetData>
    <row r="1" spans="1:15">
      <c r="A1" s="183" t="s">
        <v>4771</v>
      </c>
      <c r="G1" s="192" t="s">
        <v>5497</v>
      </c>
      <c r="H1" s="194" t="str">
        <f>IF(SUM(G5:G315)&gt;0,"check """" in language set text","")</f>
        <v/>
      </c>
      <c r="I1" s="193"/>
      <c r="K1" s="202" t="s">
        <v>4962</v>
      </c>
      <c r="O1" s="204" t="s">
        <v>4963</v>
      </c>
    </row>
    <row r="2" spans="1:15">
      <c r="A2" s="187" t="str">
        <f t="shared" ref="A2:A65" si="0">IF(E2="param",CLEAN(B2&amp;"'function("&amp;H2&amp;") {return "&amp;H3&amp;"};';"),IF(E2="template","",CLEAN(B2&amp;IF(D2="",IF(OR(CLEAN(B2)="",LEFT(B2,2)="//"),"","'';"),"'"&amp;H2&amp;"'"&amp;D2))))</f>
        <v/>
      </c>
    </row>
    <row r="3" spans="1:15">
      <c r="A3" s="187" t="str">
        <f t="shared" si="0"/>
        <v/>
      </c>
      <c r="O3" s="204" t="s">
        <v>4244</v>
      </c>
    </row>
    <row r="4" spans="1:15" ht="27">
      <c r="A4" s="187" t="str">
        <f t="shared" si="0"/>
        <v/>
      </c>
      <c r="H4" s="195" t="s">
        <v>5498</v>
      </c>
      <c r="I4" s="188" t="s">
        <v>4964</v>
      </c>
      <c r="J4" s="200" t="s">
        <v>4762</v>
      </c>
      <c r="O4" s="204" t="s">
        <v>4245</v>
      </c>
    </row>
    <row r="5" spans="1:15" ht="27">
      <c r="A5" s="187" t="str">
        <f t="shared" si="0"/>
        <v>//----------system title-----------------------------------------------</v>
      </c>
      <c r="B5" s="184" t="s">
        <v>5499</v>
      </c>
      <c r="E5" s="185" t="s">
        <v>5500</v>
      </c>
      <c r="G5" s="115">
        <f t="shared" ref="G5:G68" si="1">IF(MOD(LEN(H5) - LEN(SUBSTITUTE(H5, """", "")),2) = 1,1,0)</f>
        <v>0</v>
      </c>
      <c r="H5" s="196" t="str">
        <f>SUBSTITUTE(I5, "'", "\'")</f>
        <v/>
      </c>
      <c r="I5" s="120"/>
      <c r="J5" s="201"/>
      <c r="K5" s="205">
        <v>2</v>
      </c>
      <c r="L5" s="203" t="str">
        <f>IF(OR(K5="",INDEX(O$1:O$301,INT(K5))=""),"",INDEX(O$1:O$301,INT(K5)))</f>
        <v/>
      </c>
      <c r="M5" s="203" t="s">
        <v>4585</v>
      </c>
      <c r="O5" s="204" t="s">
        <v>4246</v>
      </c>
    </row>
    <row r="6" spans="1:15">
      <c r="A6" s="187" t="str">
        <f t="shared" si="0"/>
        <v>$lang["code"]='fr';</v>
      </c>
      <c r="B6" s="184" t="s">
        <v>4772</v>
      </c>
      <c r="D6" s="184" t="s">
        <v>3450</v>
      </c>
      <c r="E6" s="185" t="s">
        <v>5501</v>
      </c>
      <c r="G6" s="115">
        <f t="shared" si="1"/>
        <v>0</v>
      </c>
      <c r="H6" s="196" t="str">
        <f t="shared" ref="H6:H69" si="2">SUBSTITUTE(I6, "'", "\'")</f>
        <v>fr</v>
      </c>
      <c r="I6" s="120" t="s">
        <v>4892</v>
      </c>
      <c r="J6" s="201" t="s">
        <v>3507</v>
      </c>
      <c r="K6" s="205">
        <v>100</v>
      </c>
      <c r="L6" s="203" t="str">
        <f t="shared" ref="L6:L69" si="3">IF(OR(K6="",INDEX(O$1:O$301,INT(K6))=""),"",INDEX(O$1:O$301,INT(K6)))</f>
        <v>fr</v>
      </c>
      <c r="M6" s="203" t="s">
        <v>4892</v>
      </c>
    </row>
    <row r="7" spans="1:15" ht="40.5">
      <c r="A7" s="187" t="str">
        <f t="shared" si="0"/>
        <v>$lang['home_title']='Diagnostic d\'économie d\'énergie domestique';</v>
      </c>
      <c r="B7" s="184" t="s">
        <v>4589</v>
      </c>
      <c r="D7" s="184" t="s">
        <v>3450</v>
      </c>
      <c r="E7" s="185" t="s">
        <v>5501</v>
      </c>
      <c r="G7" s="115">
        <f t="shared" si="1"/>
        <v>0</v>
      </c>
      <c r="H7" s="196" t="str">
        <f t="shared" si="2"/>
        <v>Diagnostic d\'économie d\'énergie domestique</v>
      </c>
      <c r="I7" s="120" t="s">
        <v>4244</v>
      </c>
      <c r="J7" s="201" t="s">
        <v>3451</v>
      </c>
      <c r="K7" s="205">
        <v>3</v>
      </c>
      <c r="L7" s="203" t="str">
        <f t="shared" si="3"/>
        <v>Diagnostic d'économie d'énergie domestique</v>
      </c>
      <c r="M7" s="203" t="s">
        <v>4244</v>
      </c>
      <c r="O7" s="204" t="s">
        <v>4247</v>
      </c>
    </row>
    <row r="8" spans="1:15" ht="24">
      <c r="A8" s="187" t="str">
        <f t="shared" si="0"/>
        <v>$lang['home_joy_title']='Diagnostic d\'économie d\'énergie de la maison (facilité facile)';</v>
      </c>
      <c r="B8" s="184" t="s">
        <v>4590</v>
      </c>
      <c r="D8" s="184" t="s">
        <v>3450</v>
      </c>
      <c r="E8" s="185" t="s">
        <v>5501</v>
      </c>
      <c r="G8" s="115">
        <f t="shared" si="1"/>
        <v>0</v>
      </c>
      <c r="H8" s="196" t="str">
        <f t="shared" si="2"/>
        <v>Diagnostic d\'économie d\'énergie de la maison (facilité facile)</v>
      </c>
      <c r="I8" s="120" t="s">
        <v>4245</v>
      </c>
      <c r="J8" s="201" t="s">
        <v>3452</v>
      </c>
      <c r="K8" s="205">
        <v>4</v>
      </c>
      <c r="L8" s="203" t="str">
        <f t="shared" si="3"/>
        <v>Diagnostic d'économie d'énergie de la maison (facilité facile)</v>
      </c>
      <c r="M8" s="203" t="s">
        <v>4245</v>
      </c>
      <c r="O8" s="204">
        <v>1</v>
      </c>
    </row>
    <row r="9" spans="1:15">
      <c r="A9" s="187" t="str">
        <f t="shared" si="0"/>
        <v/>
      </c>
      <c r="E9" s="185" t="s">
        <v>5501</v>
      </c>
      <c r="G9" s="115">
        <f t="shared" si="1"/>
        <v>0</v>
      </c>
      <c r="H9" s="196" t="str">
        <f t="shared" si="2"/>
        <v/>
      </c>
      <c r="I9" s="120" t="s">
        <v>4585</v>
      </c>
      <c r="J9" s="201"/>
      <c r="K9" s="205">
        <v>6</v>
      </c>
      <c r="L9" s="203" t="str">
        <f t="shared" si="3"/>
        <v/>
      </c>
      <c r="M9" s="203" t="s">
        <v>4585</v>
      </c>
    </row>
    <row r="10" spans="1:15">
      <c r="A10" s="187" t="str">
        <f t="shared" si="0"/>
        <v>$lang['countfix_pre_after']='1';</v>
      </c>
      <c r="B10" s="184" t="s">
        <v>5502</v>
      </c>
      <c r="D10" s="184" t="s">
        <v>3450</v>
      </c>
      <c r="E10" s="185" t="s">
        <v>5501</v>
      </c>
      <c r="G10" s="115">
        <f t="shared" si="1"/>
        <v>0</v>
      </c>
      <c r="H10" s="196" t="str">
        <f t="shared" si="2"/>
        <v>1</v>
      </c>
      <c r="I10" s="120">
        <v>1</v>
      </c>
      <c r="J10" s="201">
        <v>2</v>
      </c>
      <c r="K10" s="205">
        <v>8</v>
      </c>
      <c r="L10" s="203">
        <f t="shared" si="3"/>
        <v>1</v>
      </c>
      <c r="M10" s="203">
        <v>1</v>
      </c>
      <c r="O10" s="204" t="s">
        <v>4248</v>
      </c>
    </row>
    <row r="11" spans="1:15">
      <c r="A11" s="187" t="str">
        <f t="shared" si="0"/>
        <v/>
      </c>
      <c r="G11" s="115">
        <f t="shared" si="1"/>
        <v>0</v>
      </c>
      <c r="H11" s="196" t="str">
        <f t="shared" si="2"/>
        <v/>
      </c>
      <c r="I11" s="120" t="s">
        <v>4585</v>
      </c>
      <c r="J11" s="201"/>
      <c r="L11" s="203" t="str">
        <f t="shared" si="3"/>
        <v/>
      </c>
      <c r="M11" s="203" t="s">
        <v>4585</v>
      </c>
      <c r="O11" s="204" t="s">
        <v>4249</v>
      </c>
    </row>
    <row r="12" spans="1:15">
      <c r="A12" s="187" t="str">
        <f t="shared" si="0"/>
        <v>//--energy -----------------</v>
      </c>
      <c r="B12" s="184" t="s">
        <v>5503</v>
      </c>
      <c r="G12" s="115">
        <f t="shared" si="1"/>
        <v>0</v>
      </c>
      <c r="H12" s="196" t="str">
        <f t="shared" si="2"/>
        <v/>
      </c>
      <c r="I12" s="120" t="s">
        <v>4585</v>
      </c>
      <c r="J12" s="201"/>
      <c r="L12" s="203" t="str">
        <f t="shared" si="3"/>
        <v/>
      </c>
      <c r="M12" s="203" t="s">
        <v>4585</v>
      </c>
      <c r="O12" s="204" t="s">
        <v>4250</v>
      </c>
    </row>
    <row r="13" spans="1:15">
      <c r="A13" s="187" t="str">
        <f t="shared" si="0"/>
        <v>$lang["show_electricity"]='TRUE';</v>
      </c>
      <c r="B13" s="184" t="s">
        <v>4774</v>
      </c>
      <c r="D13" s="184" t="s">
        <v>5504</v>
      </c>
      <c r="E13" s="185" t="s">
        <v>5501</v>
      </c>
      <c r="G13" s="115">
        <f t="shared" si="1"/>
        <v>0</v>
      </c>
      <c r="H13" s="196" t="str">
        <f t="shared" si="2"/>
        <v>TRUE</v>
      </c>
      <c r="I13" s="120" t="b">
        <v>1</v>
      </c>
      <c r="J13" s="201" t="b">
        <v>1</v>
      </c>
      <c r="K13" s="205">
        <v>101</v>
      </c>
      <c r="L13" s="203" t="b">
        <f t="shared" si="3"/>
        <v>1</v>
      </c>
      <c r="M13" s="203" t="b">
        <v>1</v>
      </c>
      <c r="O13" s="204" t="s">
        <v>4251</v>
      </c>
    </row>
    <row r="14" spans="1:15">
      <c r="A14" s="187" t="str">
        <f t="shared" si="0"/>
        <v>$lang["show_gas"]='TRUE';</v>
      </c>
      <c r="B14" s="184" t="s">
        <v>4775</v>
      </c>
      <c r="D14" s="184" t="s">
        <v>5504</v>
      </c>
      <c r="E14" s="185" t="s">
        <v>5501</v>
      </c>
      <c r="G14" s="115">
        <f t="shared" si="1"/>
        <v>0</v>
      </c>
      <c r="H14" s="196" t="str">
        <f t="shared" si="2"/>
        <v>TRUE</v>
      </c>
      <c r="I14" s="120" t="b">
        <v>1</v>
      </c>
      <c r="J14" s="201" t="b">
        <v>1</v>
      </c>
      <c r="K14" s="205">
        <v>102</v>
      </c>
      <c r="L14" s="203" t="b">
        <f t="shared" si="3"/>
        <v>1</v>
      </c>
      <c r="M14" s="203" t="b">
        <v>1</v>
      </c>
      <c r="O14" s="204" t="s">
        <v>4252</v>
      </c>
    </row>
    <row r="15" spans="1:15" ht="27">
      <c r="A15" s="187" t="str">
        <f t="shared" si="0"/>
        <v>$lang["show_kerosene"]='TRUE';</v>
      </c>
      <c r="B15" s="184" t="s">
        <v>4776</v>
      </c>
      <c r="D15" s="184" t="s">
        <v>5504</v>
      </c>
      <c r="E15" s="185" t="s">
        <v>5501</v>
      </c>
      <c r="G15" s="115">
        <f t="shared" si="1"/>
        <v>0</v>
      </c>
      <c r="H15" s="196" t="str">
        <f t="shared" si="2"/>
        <v>TRUE</v>
      </c>
      <c r="I15" s="120" t="b">
        <v>1</v>
      </c>
      <c r="J15" s="201" t="b">
        <v>1</v>
      </c>
      <c r="K15" s="205">
        <v>103</v>
      </c>
      <c r="L15" s="203" t="b">
        <f t="shared" si="3"/>
        <v>1</v>
      </c>
      <c r="M15" s="203" t="b">
        <v>1</v>
      </c>
      <c r="O15" s="204" t="s">
        <v>4253</v>
      </c>
    </row>
    <row r="16" spans="1:15" ht="67.5">
      <c r="A16" s="187" t="str">
        <f t="shared" si="0"/>
        <v>$lang["show_briquet"]='FALSE';</v>
      </c>
      <c r="B16" s="184" t="s">
        <v>4777</v>
      </c>
      <c r="D16" s="184" t="s">
        <v>5505</v>
      </c>
      <c r="E16" s="185" t="s">
        <v>5501</v>
      </c>
      <c r="G16" s="115">
        <f t="shared" si="1"/>
        <v>0</v>
      </c>
      <c r="H16" s="196" t="str">
        <f t="shared" si="2"/>
        <v>FALSE</v>
      </c>
      <c r="I16" s="120" t="b">
        <v>0</v>
      </c>
      <c r="J16" s="201" t="b">
        <v>0</v>
      </c>
      <c r="K16" s="205">
        <v>104</v>
      </c>
      <c r="L16" s="203" t="b">
        <f t="shared" si="3"/>
        <v>0</v>
      </c>
      <c r="M16" s="203" t="b">
        <v>0</v>
      </c>
      <c r="O16" s="204" t="s">
        <v>4254</v>
      </c>
    </row>
    <row r="17" spans="1:15" ht="40.5">
      <c r="A17" s="187" t="str">
        <f t="shared" si="0"/>
        <v>$lang["show_area"]='TRUE';</v>
      </c>
      <c r="B17" s="184" t="s">
        <v>4778</v>
      </c>
      <c r="D17" s="184" t="s">
        <v>5504</v>
      </c>
      <c r="E17" s="185" t="s">
        <v>5506</v>
      </c>
      <c r="G17" s="115">
        <f t="shared" si="1"/>
        <v>0</v>
      </c>
      <c r="H17" s="196" t="str">
        <f t="shared" si="2"/>
        <v>TRUE</v>
      </c>
      <c r="I17" s="120" t="b">
        <v>1</v>
      </c>
      <c r="J17" s="201" t="b">
        <v>0</v>
      </c>
      <c r="K17" s="205">
        <v>105</v>
      </c>
      <c r="L17" s="203" t="b">
        <f t="shared" si="3"/>
        <v>1</v>
      </c>
      <c r="M17" s="203" t="b">
        <v>1</v>
      </c>
      <c r="O17" s="204" t="s">
        <v>4255</v>
      </c>
    </row>
    <row r="18" spans="1:15" ht="40.5">
      <c r="A18" s="187" t="str">
        <f t="shared" si="0"/>
        <v>$lang["show_gasoline"]='TRUE';</v>
      </c>
      <c r="B18" s="184" t="s">
        <v>4779</v>
      </c>
      <c r="D18" s="184" t="s">
        <v>5505</v>
      </c>
      <c r="E18" s="185" t="s">
        <v>5506</v>
      </c>
      <c r="G18" s="115">
        <f t="shared" si="1"/>
        <v>0</v>
      </c>
      <c r="H18" s="196" t="str">
        <f t="shared" si="2"/>
        <v>TRUE</v>
      </c>
      <c r="I18" s="120" t="b">
        <v>1</v>
      </c>
      <c r="J18" s="201" t="b">
        <v>1</v>
      </c>
      <c r="K18" s="205">
        <v>106</v>
      </c>
      <c r="L18" s="203" t="b">
        <f t="shared" si="3"/>
        <v>1</v>
      </c>
      <c r="M18" s="203" t="b">
        <v>1</v>
      </c>
      <c r="O18" s="204" t="s">
        <v>4256</v>
      </c>
    </row>
    <row r="19" spans="1:15">
      <c r="A19" s="187" t="str">
        <f t="shared" si="0"/>
        <v/>
      </c>
      <c r="G19" s="115">
        <f t="shared" si="1"/>
        <v>0</v>
      </c>
      <c r="H19" s="196" t="str">
        <f t="shared" si="2"/>
        <v/>
      </c>
      <c r="I19" s="120" t="s">
        <v>4585</v>
      </c>
      <c r="J19" s="201"/>
      <c r="L19" s="203" t="str">
        <f t="shared" si="3"/>
        <v/>
      </c>
      <c r="M19" s="203" t="s">
        <v>4585</v>
      </c>
      <c r="O19" s="204" t="s">
        <v>4257</v>
      </c>
    </row>
    <row r="20" spans="1:15">
      <c r="A20" s="187" t="str">
        <f t="shared" si="0"/>
        <v>$lang["electricitytitle"]='Électrique';</v>
      </c>
      <c r="B20" s="184" t="s">
        <v>4780</v>
      </c>
      <c r="D20" s="184" t="s">
        <v>3450</v>
      </c>
      <c r="E20" s="185" t="s">
        <v>5506</v>
      </c>
      <c r="G20" s="115">
        <f t="shared" si="1"/>
        <v>0</v>
      </c>
      <c r="H20" s="196" t="str">
        <f t="shared" si="2"/>
        <v>Électrique</v>
      </c>
      <c r="I20" s="120" t="s">
        <v>4383</v>
      </c>
      <c r="J20" s="201" t="s">
        <v>2503</v>
      </c>
      <c r="K20" s="205">
        <v>244</v>
      </c>
      <c r="L20" s="203" t="str">
        <f t="shared" si="3"/>
        <v>Kérosène (L)</v>
      </c>
      <c r="M20" s="203" t="s">
        <v>4383</v>
      </c>
      <c r="O20" s="204" t="s">
        <v>4258</v>
      </c>
    </row>
    <row r="21" spans="1:15">
      <c r="A21" s="187" t="str">
        <f t="shared" si="0"/>
        <v>$lang["gastitle"]='gaz';</v>
      </c>
      <c r="B21" s="184" t="s">
        <v>4781</v>
      </c>
      <c r="D21" s="184" t="s">
        <v>3450</v>
      </c>
      <c r="E21" s="185" t="s">
        <v>5500</v>
      </c>
      <c r="G21" s="115">
        <f t="shared" si="1"/>
        <v>0</v>
      </c>
      <c r="H21" s="196" t="str">
        <f t="shared" si="2"/>
        <v>gaz</v>
      </c>
      <c r="I21" s="120" t="s">
        <v>4384</v>
      </c>
      <c r="J21" s="201" t="s">
        <v>2011</v>
      </c>
      <c r="K21" s="205">
        <v>245</v>
      </c>
      <c r="L21" s="203" t="str">
        <f t="shared" si="3"/>
        <v>Essence (L)</v>
      </c>
      <c r="M21" s="203" t="s">
        <v>4384</v>
      </c>
    </row>
    <row r="22" spans="1:15">
      <c r="A22" s="187" t="str">
        <f t="shared" si="0"/>
        <v>$lang["kerosenetitle"]='kérosène';</v>
      </c>
      <c r="B22" s="184" t="s">
        <v>4782</v>
      </c>
      <c r="D22" s="184" t="s">
        <v>3450</v>
      </c>
      <c r="E22" s="185" t="s">
        <v>5501</v>
      </c>
      <c r="G22" s="115">
        <f t="shared" si="1"/>
        <v>0</v>
      </c>
      <c r="H22" s="196" t="str">
        <f t="shared" si="2"/>
        <v>kérosène</v>
      </c>
      <c r="I22" s="120" t="s">
        <v>4385</v>
      </c>
      <c r="J22" s="201" t="s">
        <v>2012</v>
      </c>
      <c r="K22" s="205">
        <v>246</v>
      </c>
      <c r="L22" s="203" t="str">
        <f t="shared" si="3"/>
        <v>Chauffage urbain (MJ)</v>
      </c>
      <c r="M22" s="203" t="s">
        <v>4385</v>
      </c>
      <c r="O22" s="204" t="s">
        <v>4259</v>
      </c>
    </row>
    <row r="23" spans="1:15" ht="27">
      <c r="A23" s="187" t="str">
        <f t="shared" si="0"/>
        <v>$lang["briquettitle"]='Briquettes';</v>
      </c>
      <c r="B23" s="184" t="s">
        <v>4783</v>
      </c>
      <c r="D23" s="184" t="s">
        <v>3450</v>
      </c>
      <c r="G23" s="115">
        <f t="shared" si="1"/>
        <v>0</v>
      </c>
      <c r="H23" s="196" t="str">
        <f t="shared" si="2"/>
        <v>Briquettes</v>
      </c>
      <c r="I23" s="120" t="s">
        <v>4388</v>
      </c>
      <c r="J23" s="201" t="s">
        <v>3553</v>
      </c>
      <c r="K23" s="205">
        <v>249</v>
      </c>
      <c r="L23" s="203" t="str">
        <f t="shared" si="3"/>
        <v>gaz</v>
      </c>
      <c r="M23" s="203" t="s">
        <v>4388</v>
      </c>
      <c r="O23" s="204" t="s">
        <v>4260</v>
      </c>
    </row>
    <row r="24" spans="1:15">
      <c r="A24" s="187" t="str">
        <f t="shared" si="0"/>
        <v>$lang["areatitle"]='Chauffage urbain';</v>
      </c>
      <c r="B24" s="184" t="s">
        <v>4784</v>
      </c>
      <c r="D24" s="184" t="s">
        <v>3450</v>
      </c>
      <c r="E24" s="185" t="s">
        <v>5506</v>
      </c>
      <c r="G24" s="115">
        <f t="shared" si="1"/>
        <v>0</v>
      </c>
      <c r="H24" s="196" t="str">
        <f t="shared" si="2"/>
        <v>Chauffage urbain</v>
      </c>
      <c r="I24" s="120" t="s">
        <v>4387</v>
      </c>
      <c r="J24" s="201" t="s">
        <v>3542</v>
      </c>
      <c r="K24" s="205">
        <v>248</v>
      </c>
      <c r="L24" s="203" t="str">
        <f t="shared" si="3"/>
        <v>Électrique</v>
      </c>
      <c r="M24" s="203" t="s">
        <v>4387</v>
      </c>
      <c r="O24" s="204" t="s">
        <v>4261</v>
      </c>
    </row>
    <row r="25" spans="1:15">
      <c r="A25" s="187" t="str">
        <f t="shared" si="0"/>
        <v>$lang["gasolinetitle"]='de l\'essence';</v>
      </c>
      <c r="B25" s="184" t="s">
        <v>4785</v>
      </c>
      <c r="D25" s="184" t="s">
        <v>3450</v>
      </c>
      <c r="E25" s="185" t="s">
        <v>5501</v>
      </c>
      <c r="G25" s="115">
        <f t="shared" si="1"/>
        <v>0</v>
      </c>
      <c r="H25" s="196" t="str">
        <f t="shared" si="2"/>
        <v>de l\'essence</v>
      </c>
      <c r="I25" s="120" t="s">
        <v>4386</v>
      </c>
      <c r="J25" s="201" t="s">
        <v>3543</v>
      </c>
      <c r="K25" s="205">
        <v>247</v>
      </c>
      <c r="L25" s="203" t="str">
        <f t="shared" si="3"/>
        <v>briquet (kg)</v>
      </c>
      <c r="M25" s="203" t="s">
        <v>4386</v>
      </c>
    </row>
    <row r="26" spans="1:15">
      <c r="A26" s="187" t="str">
        <f t="shared" si="0"/>
        <v>$lang["electricityunit"]='kWh';</v>
      </c>
      <c r="B26" s="184" t="s">
        <v>5507</v>
      </c>
      <c r="D26" s="184" t="s">
        <v>3450</v>
      </c>
      <c r="E26" s="185" t="s">
        <v>5506</v>
      </c>
      <c r="G26" s="115">
        <f t="shared" si="1"/>
        <v>0</v>
      </c>
      <c r="H26" s="196" t="str">
        <f t="shared" si="2"/>
        <v>kWh</v>
      </c>
      <c r="I26" s="120" t="s">
        <v>4786</v>
      </c>
      <c r="J26" s="201" t="s">
        <v>4787</v>
      </c>
      <c r="O26" s="204" t="s">
        <v>4262</v>
      </c>
    </row>
    <row r="27" spans="1:15">
      <c r="A27" s="187" t="str">
        <f t="shared" si="0"/>
        <v>$lang["gasunit"]='m3';</v>
      </c>
      <c r="B27" s="184" t="s">
        <v>5508</v>
      </c>
      <c r="D27" s="184" t="s">
        <v>3450</v>
      </c>
      <c r="E27" s="185" t="s">
        <v>5506</v>
      </c>
      <c r="G27" s="115">
        <f t="shared" si="1"/>
        <v>0</v>
      </c>
      <c r="H27" s="196" t="str">
        <f t="shared" si="2"/>
        <v>m3</v>
      </c>
      <c r="I27" s="120" t="s">
        <v>4788</v>
      </c>
      <c r="J27" s="201" t="s">
        <v>4789</v>
      </c>
      <c r="O27" s="204" t="s">
        <v>4263</v>
      </c>
    </row>
    <row r="28" spans="1:15">
      <c r="A28" s="187" t="str">
        <f t="shared" si="0"/>
        <v>$lang["keroseneunit"]='L';</v>
      </c>
      <c r="B28" s="184" t="s">
        <v>5509</v>
      </c>
      <c r="D28" s="184" t="s">
        <v>3450</v>
      </c>
      <c r="E28" s="185" t="s">
        <v>5500</v>
      </c>
      <c r="G28" s="115">
        <f t="shared" si="1"/>
        <v>0</v>
      </c>
      <c r="H28" s="196" t="str">
        <f t="shared" si="2"/>
        <v>L</v>
      </c>
      <c r="I28" s="120" t="s">
        <v>4790</v>
      </c>
      <c r="J28" s="201" t="s">
        <v>4791</v>
      </c>
    </row>
    <row r="29" spans="1:15">
      <c r="A29" s="187" t="str">
        <f t="shared" si="0"/>
        <v>$lang["briquetunit"]='kg';</v>
      </c>
      <c r="B29" s="184" t="s">
        <v>5510</v>
      </c>
      <c r="D29" s="184" t="s">
        <v>3450</v>
      </c>
      <c r="G29" s="115">
        <f t="shared" si="1"/>
        <v>0</v>
      </c>
      <c r="H29" s="196" t="str">
        <f t="shared" si="2"/>
        <v>kg</v>
      </c>
      <c r="I29" s="120" t="s">
        <v>4792</v>
      </c>
      <c r="J29" s="201" t="s">
        <v>4793</v>
      </c>
      <c r="O29" s="204" t="s">
        <v>4264</v>
      </c>
    </row>
    <row r="30" spans="1:15" ht="40.5">
      <c r="A30" s="187" t="str">
        <f t="shared" si="0"/>
        <v>$lang["areaunit"]='MJ';</v>
      </c>
      <c r="B30" s="184" t="s">
        <v>5511</v>
      </c>
      <c r="D30" s="184" t="s">
        <v>3450</v>
      </c>
      <c r="G30" s="115">
        <f t="shared" si="1"/>
        <v>0</v>
      </c>
      <c r="H30" s="196" t="str">
        <f t="shared" si="2"/>
        <v>MJ</v>
      </c>
      <c r="I30" s="120" t="s">
        <v>4794</v>
      </c>
      <c r="J30" s="201" t="s">
        <v>4795</v>
      </c>
      <c r="O30" s="204" t="s">
        <v>4265</v>
      </c>
    </row>
    <row r="31" spans="1:15">
      <c r="A31" s="187" t="str">
        <f t="shared" si="0"/>
        <v>$lang["gasolineunit"]='L';</v>
      </c>
      <c r="B31" s="184" t="s">
        <v>5512</v>
      </c>
      <c r="D31" s="184" t="s">
        <v>3450</v>
      </c>
      <c r="E31" s="185" t="s">
        <v>5506</v>
      </c>
      <c r="G31" s="115">
        <f t="shared" si="1"/>
        <v>0</v>
      </c>
      <c r="H31" s="196" t="str">
        <f t="shared" si="2"/>
        <v>L</v>
      </c>
      <c r="I31" s="120" t="s">
        <v>4796</v>
      </c>
      <c r="J31" s="201" t="s">
        <v>4791</v>
      </c>
      <c r="O31" s="204" t="s">
        <v>4266</v>
      </c>
    </row>
    <row r="32" spans="1:15">
      <c r="A32" s="187" t="str">
        <f t="shared" si="0"/>
        <v/>
      </c>
      <c r="B32" s="184" t="s">
        <v>3454</v>
      </c>
      <c r="E32" s="185" t="s">
        <v>5506</v>
      </c>
      <c r="G32" s="115">
        <f t="shared" si="1"/>
        <v>0</v>
      </c>
      <c r="H32" s="196" t="str">
        <f t="shared" si="2"/>
        <v/>
      </c>
      <c r="I32" s="120"/>
      <c r="J32" s="201"/>
    </row>
    <row r="33" spans="1:15">
      <c r="A33" s="187" t="str">
        <f t="shared" si="0"/>
        <v>//--common unit-----------------</v>
      </c>
      <c r="B33" s="184" t="s">
        <v>5513</v>
      </c>
      <c r="G33" s="115">
        <f t="shared" si="1"/>
        <v>0</v>
      </c>
      <c r="H33" s="196" t="str">
        <f t="shared" si="2"/>
        <v/>
      </c>
      <c r="I33" s="120"/>
      <c r="J33" s="201"/>
      <c r="L33" s="203" t="str">
        <f t="shared" si="3"/>
        <v/>
      </c>
      <c r="M33" s="203" t="s">
        <v>4585</v>
      </c>
      <c r="O33" s="204" t="s">
        <v>4267</v>
      </c>
    </row>
    <row r="34" spans="1:15">
      <c r="A34" s="187" t="str">
        <f t="shared" si="0"/>
        <v>$lang['point_disp']='function(num) {return num + "points"};';</v>
      </c>
      <c r="B34" s="184" t="s">
        <v>5514</v>
      </c>
      <c r="D34" s="184" t="s">
        <v>5504</v>
      </c>
      <c r="E34" s="185" t="s">
        <v>5515</v>
      </c>
      <c r="G34" s="115">
        <f t="shared" si="1"/>
        <v>0</v>
      </c>
      <c r="H34" s="196" t="str">
        <f t="shared" si="2"/>
        <v>num</v>
      </c>
      <c r="I34" s="120" t="s">
        <v>4797</v>
      </c>
      <c r="J34" s="201" t="s">
        <v>4798</v>
      </c>
      <c r="L34" s="203" t="str">
        <f t="shared" si="3"/>
        <v/>
      </c>
      <c r="M34" s="203" t="s">
        <v>4585</v>
      </c>
      <c r="O34" s="204" t="s">
        <v>4268</v>
      </c>
    </row>
    <row r="35" spans="1:15" ht="67.5">
      <c r="A35" s="187" t="str">
        <f t="shared" si="0"/>
        <v/>
      </c>
      <c r="E35" s="185" t="s">
        <v>5516</v>
      </c>
      <c r="G35" s="115">
        <f t="shared" si="1"/>
        <v>0</v>
      </c>
      <c r="H35" s="196" t="str">
        <f t="shared" si="2"/>
        <v>num + "points"</v>
      </c>
      <c r="I35" s="120" t="s">
        <v>4799</v>
      </c>
      <c r="J35" s="201" t="s">
        <v>4800</v>
      </c>
      <c r="L35" s="203" t="str">
        <f t="shared" si="3"/>
        <v/>
      </c>
      <c r="M35" s="203" t="s">
        <v>4585</v>
      </c>
      <c r="O35" s="204" t="s">
        <v>4269</v>
      </c>
    </row>
    <row r="36" spans="1:15" ht="40.5">
      <c r="A36" s="187" t="str">
        <f t="shared" si="0"/>
        <v>$lang["priceunit"]='Euro';</v>
      </c>
      <c r="B36" s="184" t="s">
        <v>4801</v>
      </c>
      <c r="D36" s="184" t="s">
        <v>3450</v>
      </c>
      <c r="E36" s="185" t="s">
        <v>5506</v>
      </c>
      <c r="G36" s="115">
        <f t="shared" si="1"/>
        <v>0</v>
      </c>
      <c r="H36" s="196" t="str">
        <f t="shared" si="2"/>
        <v>Euro</v>
      </c>
      <c r="I36" s="120" t="s">
        <v>4898</v>
      </c>
      <c r="J36" s="201" t="s">
        <v>1911</v>
      </c>
      <c r="O36" s="204" t="s">
        <v>4270</v>
      </c>
    </row>
    <row r="37" spans="1:15">
      <c r="A37" s="187" t="str">
        <f t="shared" si="0"/>
        <v>$lang['co2unit']='kg';</v>
      </c>
      <c r="B37" s="184" t="s">
        <v>5517</v>
      </c>
      <c r="D37" s="184" t="s">
        <v>5504</v>
      </c>
      <c r="G37" s="115">
        <f t="shared" si="1"/>
        <v>0</v>
      </c>
      <c r="H37" s="196" t="str">
        <f t="shared" si="2"/>
        <v>kg</v>
      </c>
      <c r="I37" s="120" t="s">
        <v>4802</v>
      </c>
      <c r="J37" s="201" t="s">
        <v>4793</v>
      </c>
      <c r="L37" s="203" t="str">
        <f t="shared" si="3"/>
        <v/>
      </c>
      <c r="M37" s="203" t="s">
        <v>4585</v>
      </c>
      <c r="O37" s="204" t="s">
        <v>4271</v>
      </c>
    </row>
    <row r="38" spans="1:15">
      <c r="A38" s="187" t="str">
        <f t="shared" si="0"/>
        <v>$lang['energyunit']='GJ';</v>
      </c>
      <c r="B38" s="184" t="s">
        <v>5518</v>
      </c>
      <c r="D38" s="184" t="s">
        <v>5505</v>
      </c>
      <c r="G38" s="115">
        <f t="shared" si="1"/>
        <v>0</v>
      </c>
      <c r="H38" s="196" t="str">
        <f t="shared" si="2"/>
        <v>GJ</v>
      </c>
      <c r="I38" s="120" t="s">
        <v>4803</v>
      </c>
      <c r="J38" s="201" t="s">
        <v>5443</v>
      </c>
      <c r="L38" s="203" t="str">
        <f t="shared" si="3"/>
        <v/>
      </c>
      <c r="M38" s="203" t="s">
        <v>4585</v>
      </c>
      <c r="O38" s="204" t="s">
        <v>4272</v>
      </c>
    </row>
    <row r="39" spans="1:15">
      <c r="A39" s="187" t="str">
        <f t="shared" si="0"/>
        <v>$lang['monthunit']='moice';</v>
      </c>
      <c r="B39" s="184" t="s">
        <v>5519</v>
      </c>
      <c r="D39" s="184" t="s">
        <v>5505</v>
      </c>
      <c r="G39" s="115">
        <f t="shared" si="1"/>
        <v>0</v>
      </c>
      <c r="H39" s="196" t="str">
        <f t="shared" si="2"/>
        <v>moice</v>
      </c>
      <c r="I39" s="120" t="s">
        <v>4934</v>
      </c>
      <c r="J39" s="201" t="s">
        <v>3273</v>
      </c>
      <c r="L39" s="203" t="str">
        <f t="shared" si="3"/>
        <v/>
      </c>
      <c r="M39" s="203" t="s">
        <v>4585</v>
      </c>
    </row>
    <row r="40" spans="1:15">
      <c r="A40" s="187" t="str">
        <f t="shared" si="0"/>
        <v>$lang['yearunit']='an';</v>
      </c>
      <c r="B40" s="184" t="s">
        <v>5520</v>
      </c>
      <c r="D40" s="184" t="s">
        <v>5505</v>
      </c>
      <c r="G40" s="115">
        <f t="shared" si="1"/>
        <v>0</v>
      </c>
      <c r="H40" s="196" t="str">
        <f t="shared" si="2"/>
        <v>an</v>
      </c>
      <c r="I40" s="120" t="s">
        <v>4933</v>
      </c>
      <c r="J40" s="201" t="s">
        <v>828</v>
      </c>
      <c r="L40" s="203" t="str">
        <f t="shared" si="3"/>
        <v/>
      </c>
      <c r="M40" s="203" t="s">
        <v>4585</v>
      </c>
    </row>
    <row r="41" spans="1:15">
      <c r="A41" s="187" t="str">
        <f t="shared" si="0"/>
        <v>$lang["co2unitperyear"]='';</v>
      </c>
      <c r="B41" s="184" t="s">
        <v>5521</v>
      </c>
      <c r="D41" s="184" t="s">
        <v>3450</v>
      </c>
      <c r="E41" s="185" t="s">
        <v>5506</v>
      </c>
      <c r="G41" s="115">
        <f t="shared" si="1"/>
        <v>0</v>
      </c>
      <c r="H41" s="196" t="str">
        <f t="shared" si="2"/>
        <v/>
      </c>
      <c r="I41" s="120"/>
      <c r="J41" s="201"/>
      <c r="L41" s="203" t="str">
        <f t="shared" si="3"/>
        <v/>
      </c>
      <c r="M41" s="203" t="s">
        <v>4585</v>
      </c>
    </row>
    <row r="42" spans="1:15">
      <c r="A42" s="187" t="str">
        <f t="shared" si="0"/>
        <v>$lang["co2unitpermonth"]='';</v>
      </c>
      <c r="B42" s="184" t="s">
        <v>5522</v>
      </c>
      <c r="D42" s="184" t="s">
        <v>3450</v>
      </c>
      <c r="E42" s="185" t="s">
        <v>5506</v>
      </c>
      <c r="G42" s="115">
        <f t="shared" si="1"/>
        <v>0</v>
      </c>
      <c r="H42" s="196" t="str">
        <f t="shared" si="2"/>
        <v/>
      </c>
      <c r="I42" s="120"/>
      <c r="J42" s="201"/>
      <c r="L42" s="203" t="str">
        <f t="shared" si="3"/>
        <v/>
      </c>
      <c r="M42" s="203" t="s">
        <v>4585</v>
      </c>
      <c r="O42" s="204" t="s">
        <v>4273</v>
      </c>
    </row>
    <row r="43" spans="1:15">
      <c r="A43" s="187" t="str">
        <f t="shared" si="0"/>
        <v>$lang["feeunitperyear"]='';</v>
      </c>
      <c r="B43" s="184" t="s">
        <v>5523</v>
      </c>
      <c r="D43" s="184" t="s">
        <v>3450</v>
      </c>
      <c r="E43" s="185" t="s">
        <v>5501</v>
      </c>
      <c r="G43" s="115">
        <f t="shared" si="1"/>
        <v>0</v>
      </c>
      <c r="H43" s="196" t="str">
        <f t="shared" si="2"/>
        <v/>
      </c>
      <c r="I43" s="120"/>
      <c r="J43" s="201"/>
      <c r="L43" s="203" t="str">
        <f t="shared" si="3"/>
        <v/>
      </c>
      <c r="M43" s="203" t="s">
        <v>4585</v>
      </c>
    </row>
    <row r="44" spans="1:15">
      <c r="A44" s="187" t="str">
        <f t="shared" si="0"/>
        <v>$lang["feeunitpermonth"]='';</v>
      </c>
      <c r="B44" s="184" t="s">
        <v>5524</v>
      </c>
      <c r="D44" s="184" t="s">
        <v>3450</v>
      </c>
      <c r="E44" s="185" t="s">
        <v>5506</v>
      </c>
      <c r="G44" s="115">
        <f t="shared" si="1"/>
        <v>0</v>
      </c>
      <c r="H44" s="196" t="str">
        <f t="shared" si="2"/>
        <v/>
      </c>
      <c r="I44" s="120"/>
      <c r="J44" s="201"/>
      <c r="L44" s="203" t="str">
        <f t="shared" si="3"/>
        <v/>
      </c>
      <c r="M44" s="203" t="s">
        <v>4585</v>
      </c>
      <c r="O44" s="204" t="s">
        <v>4274</v>
      </c>
    </row>
    <row r="45" spans="1:15">
      <c r="A45" s="187" t="str">
        <f t="shared" si="0"/>
        <v>$lang["energyunitperyear"]='';</v>
      </c>
      <c r="B45" s="184" t="s">
        <v>5525</v>
      </c>
      <c r="D45" s="184" t="s">
        <v>3450</v>
      </c>
      <c r="E45" s="185" t="s">
        <v>5506</v>
      </c>
      <c r="G45" s="115">
        <f t="shared" si="1"/>
        <v>0</v>
      </c>
      <c r="H45" s="196" t="str">
        <f t="shared" si="2"/>
        <v/>
      </c>
      <c r="I45" s="120"/>
      <c r="J45" s="201"/>
      <c r="L45" s="203" t="str">
        <f t="shared" si="3"/>
        <v/>
      </c>
      <c r="M45" s="203" t="s">
        <v>4585</v>
      </c>
      <c r="O45" s="204" t="s">
        <v>4275</v>
      </c>
    </row>
    <row r="46" spans="1:15">
      <c r="A46" s="187" t="str">
        <f t="shared" si="0"/>
        <v>$lang["energyunitpermonth"]='';</v>
      </c>
      <c r="B46" s="184" t="s">
        <v>5526</v>
      </c>
      <c r="D46" s="184" t="s">
        <v>3450</v>
      </c>
      <c r="E46" s="185" t="s">
        <v>5500</v>
      </c>
      <c r="G46" s="115">
        <f t="shared" si="1"/>
        <v>0</v>
      </c>
      <c r="H46" s="196" t="str">
        <f t="shared" si="2"/>
        <v/>
      </c>
      <c r="I46" s="120"/>
      <c r="J46" s="201"/>
      <c r="L46" s="203" t="str">
        <f t="shared" si="3"/>
        <v/>
      </c>
      <c r="M46" s="203" t="s">
        <v>4585</v>
      </c>
      <c r="O46" s="204" t="s">
        <v>4276</v>
      </c>
    </row>
    <row r="47" spans="1:15">
      <c r="A47" s="187" t="str">
        <f t="shared" si="0"/>
        <v/>
      </c>
      <c r="G47" s="115">
        <f t="shared" si="1"/>
        <v>0</v>
      </c>
      <c r="H47" s="196" t="str">
        <f t="shared" si="2"/>
        <v/>
      </c>
      <c r="I47" s="120"/>
      <c r="J47" s="201"/>
      <c r="L47" s="203" t="str">
        <f t="shared" si="3"/>
        <v/>
      </c>
      <c r="M47" s="203" t="s">
        <v>4585</v>
      </c>
      <c r="O47" s="204" t="s">
        <v>4277</v>
      </c>
    </row>
    <row r="48" spans="1:15">
      <c r="A48" s="187" t="str">
        <f t="shared" si="0"/>
        <v>//--common page-----------------</v>
      </c>
      <c r="B48" s="184" t="s">
        <v>5527</v>
      </c>
      <c r="G48" s="115">
        <f t="shared" si="1"/>
        <v>0</v>
      </c>
      <c r="H48" s="196" t="str">
        <f t="shared" si="2"/>
        <v/>
      </c>
      <c r="I48" s="120"/>
      <c r="J48" s="201"/>
      <c r="L48" s="203" t="str">
        <f t="shared" si="3"/>
        <v/>
      </c>
      <c r="M48" s="203" t="s">
        <v>4585</v>
      </c>
      <c r="O48" s="204" t="s">
        <v>4278</v>
      </c>
    </row>
    <row r="49" spans="1:15">
      <c r="A49" s="187" t="str">
        <f t="shared" si="0"/>
        <v>$lang["startPageName"]='Dans l\'ensemble (simple)';</v>
      </c>
      <c r="B49" s="184" t="s">
        <v>4804</v>
      </c>
      <c r="D49" s="184" t="s">
        <v>3450</v>
      </c>
      <c r="E49" s="185" t="s">
        <v>5506</v>
      </c>
      <c r="G49" s="115">
        <f t="shared" si="1"/>
        <v>0</v>
      </c>
      <c r="H49" s="196" t="str">
        <f t="shared" si="2"/>
        <v>Dans l\'ensemble (simple)</v>
      </c>
      <c r="I49" s="120" t="s">
        <v>4300</v>
      </c>
      <c r="J49" s="201" t="s">
        <v>3508</v>
      </c>
      <c r="K49" s="205">
        <v>108</v>
      </c>
      <c r="L49" s="203" t="str">
        <f t="shared" si="3"/>
        <v>Dans l'ensemble (simple)</v>
      </c>
      <c r="M49" s="203" t="s">
        <v>4300</v>
      </c>
      <c r="O49" s="204" t="s">
        <v>4279</v>
      </c>
    </row>
    <row r="50" spans="1:15" ht="36">
      <c r="A50" s="187" t="str">
        <f t="shared" si="0"/>
        <v>$lang['header_attension']='(Il n\'y a pas de garantie de la valeur numérique proposée car il s\'agit d\'un modèle d\'opération. Vous pouvez développer selon vos besoins.)';</v>
      </c>
      <c r="B50" s="184" t="s">
        <v>5528</v>
      </c>
      <c r="D50" s="184" t="s">
        <v>3450</v>
      </c>
      <c r="E50" s="185" t="s">
        <v>5506</v>
      </c>
      <c r="G50" s="115">
        <f t="shared" si="1"/>
        <v>0</v>
      </c>
      <c r="H50" s="196" t="str">
        <f t="shared" si="2"/>
        <v>(Il n\'y a pas de garantie de la valeur numérique proposée car il s\'agit d\'un modèle d\'opération. Vous pouvez développer selon vos besoins.)</v>
      </c>
      <c r="I50" s="120" t="s">
        <v>4247</v>
      </c>
      <c r="J50" s="201" t="s">
        <v>3455</v>
      </c>
      <c r="K50" s="205">
        <v>7</v>
      </c>
      <c r="L50" s="203" t="str">
        <f t="shared" si="3"/>
        <v>(Il n'y a pas de garantie de la valeur numérique proposée car il s'agit d'un modèle d'opération. Vous pouvez développer selon vos besoins.)</v>
      </c>
      <c r="M50" s="203" t="s">
        <v>4247</v>
      </c>
      <c r="O50" s="204" t="s">
        <v>4258</v>
      </c>
    </row>
    <row r="51" spans="1:15">
      <c r="A51" s="187" t="str">
        <f t="shared" si="0"/>
        <v>$lang["dataClear"]='Supprimez toutes les données d\'entrée. Ça va.?';</v>
      </c>
      <c r="B51" s="184" t="s">
        <v>4805</v>
      </c>
      <c r="D51" s="184" t="s">
        <v>3450</v>
      </c>
      <c r="E51" s="185" t="s">
        <v>5501</v>
      </c>
      <c r="G51" s="115">
        <f t="shared" si="1"/>
        <v>0</v>
      </c>
      <c r="H51" s="196" t="str">
        <f t="shared" si="2"/>
        <v>Supprimez toutes les données d\'entrée. Ça va.?</v>
      </c>
      <c r="I51" s="120" t="s">
        <v>4333</v>
      </c>
      <c r="J51" s="201" t="s">
        <v>3509</v>
      </c>
      <c r="K51" s="205">
        <v>110</v>
      </c>
      <c r="L51" s="203" t="str">
        <f t="shared" si="3"/>
        <v>Supprimez toutes les données d'entrée. Ça va.?</v>
      </c>
      <c r="M51" s="203" t="s">
        <v>4333</v>
      </c>
      <c r="O51" s="204" t="s">
        <v>4280</v>
      </c>
    </row>
    <row r="52" spans="1:15">
      <c r="A52" s="187" t="str">
        <f t="shared" si="0"/>
        <v>$lang["savetobrowser"]='Il a été enregistré dans le navigateur.';</v>
      </c>
      <c r="B52" s="184" t="s">
        <v>4806</v>
      </c>
      <c r="D52" s="184" t="s">
        <v>3450</v>
      </c>
      <c r="E52" s="185" t="s">
        <v>5506</v>
      </c>
      <c r="G52" s="115">
        <f t="shared" si="1"/>
        <v>0</v>
      </c>
      <c r="H52" s="196" t="str">
        <f t="shared" si="2"/>
        <v>Il a été enregistré dans le navigateur.</v>
      </c>
      <c r="I52" s="120" t="s">
        <v>4302</v>
      </c>
      <c r="J52" s="201" t="s">
        <v>3511</v>
      </c>
      <c r="K52" s="205">
        <v>115</v>
      </c>
      <c r="L52" s="203" t="str">
        <f t="shared" si="3"/>
        <v>Il a été enregistré dans le navigateur.</v>
      </c>
      <c r="M52" s="203" t="s">
        <v>4302</v>
      </c>
      <c r="O52" s="204" t="s">
        <v>4281</v>
      </c>
    </row>
    <row r="53" spans="1:15">
      <c r="A53" s="187" t="str">
        <f t="shared" si="0"/>
        <v>$lang["savedataisshown"]='Les valeurs enregistrées sont les suivantes.';</v>
      </c>
      <c r="B53" s="184" t="s">
        <v>4807</v>
      </c>
      <c r="D53" s="184" t="s">
        <v>3450</v>
      </c>
      <c r="E53" s="185" t="s">
        <v>5506</v>
      </c>
      <c r="G53" s="115">
        <f t="shared" si="1"/>
        <v>0</v>
      </c>
      <c r="H53" s="196" t="str">
        <f t="shared" si="2"/>
        <v>Les valeurs enregistrées sont les suivantes.</v>
      </c>
      <c r="I53" s="120" t="s">
        <v>4303</v>
      </c>
      <c r="J53" s="201" t="s">
        <v>3512</v>
      </c>
      <c r="K53" s="205">
        <v>116</v>
      </c>
      <c r="L53" s="203" t="str">
        <f t="shared" si="3"/>
        <v>Les valeurs enregistrées sont les suivantes.</v>
      </c>
      <c r="M53" s="203" t="s">
        <v>4303</v>
      </c>
      <c r="O53" s="204" t="s">
        <v>4282</v>
      </c>
    </row>
    <row r="54" spans="1:15">
      <c r="A54" s="187" t="str">
        <f t="shared" si="0"/>
        <v/>
      </c>
      <c r="G54" s="115">
        <f t="shared" si="1"/>
        <v>0</v>
      </c>
      <c r="H54" s="196" t="str">
        <f t="shared" si="2"/>
        <v/>
      </c>
      <c r="I54" s="120"/>
      <c r="J54" s="201"/>
      <c r="L54" s="203" t="str">
        <f t="shared" si="3"/>
        <v/>
      </c>
      <c r="M54" s="203" t="s">
        <v>4585</v>
      </c>
      <c r="O54" s="204" t="s">
        <v>4283</v>
      </c>
    </row>
    <row r="55" spans="1:15">
      <c r="A55" s="187" t="str">
        <f t="shared" si="0"/>
        <v>//--question page-----------------</v>
      </c>
      <c r="B55" s="184" t="s">
        <v>5529</v>
      </c>
      <c r="G55" s="115">
        <f t="shared" si="1"/>
        <v>0</v>
      </c>
      <c r="H55" s="196" t="str">
        <f t="shared" si="2"/>
        <v/>
      </c>
      <c r="I55" s="120"/>
      <c r="J55" s="201"/>
      <c r="L55" s="203" t="str">
        <f t="shared" si="3"/>
        <v/>
      </c>
      <c r="M55" s="203" t="s">
        <v>4585</v>
      </c>
      <c r="O55" s="204" t="s">
        <v>4273</v>
      </c>
    </row>
    <row r="56" spans="1:15" ht="24">
      <c r="A56" s="187" t="str">
        <f t="shared" si="0"/>
        <v>$lang["QuestionNumber"]='function(numques, nowques) {return  "（" + nowques + " sur " + numques + " questiones）"};';</v>
      </c>
      <c r="B56" s="184" t="s">
        <v>5530</v>
      </c>
      <c r="E56" s="185" t="s">
        <v>5531</v>
      </c>
      <c r="G56" s="115">
        <f t="shared" si="1"/>
        <v>0</v>
      </c>
      <c r="H56" s="196" t="str">
        <f t="shared" si="2"/>
        <v>numques, nowques</v>
      </c>
      <c r="I56" s="120" t="s">
        <v>4808</v>
      </c>
      <c r="J56" s="201" t="s">
        <v>4808</v>
      </c>
      <c r="K56" s="205">
        <v>264</v>
      </c>
      <c r="L56" s="203" t="str">
        <f t="shared" si="3"/>
        <v/>
      </c>
      <c r="M56" s="203" t="s">
        <v>4585</v>
      </c>
    </row>
    <row r="57" spans="1:15">
      <c r="A57" s="187" t="str">
        <f t="shared" si="0"/>
        <v/>
      </c>
      <c r="E57" s="185" t="s">
        <v>5516</v>
      </c>
      <c r="G57" s="115">
        <f t="shared" si="1"/>
        <v>0</v>
      </c>
      <c r="H57" s="196" t="str">
        <f t="shared" si="2"/>
        <v xml:space="preserve"> "（" + nowques + " sur " + numques + " questiones）"</v>
      </c>
      <c r="I57" s="120" t="s">
        <v>4893</v>
      </c>
      <c r="J57" s="201" t="s">
        <v>5444</v>
      </c>
      <c r="K57" s="205">
        <v>265</v>
      </c>
      <c r="L57" s="203" t="str">
        <f t="shared" si="3"/>
        <v/>
      </c>
      <c r="M57" s="203" t="s">
        <v>4893</v>
      </c>
      <c r="O57" s="204" t="s">
        <v>4284</v>
      </c>
    </row>
    <row r="58" spans="1:15">
      <c r="A58" s="187" t="str">
        <f t="shared" si="0"/>
        <v/>
      </c>
      <c r="G58" s="115">
        <f t="shared" si="1"/>
        <v>0</v>
      </c>
      <c r="H58" s="196" t="str">
        <f t="shared" si="2"/>
        <v/>
      </c>
      <c r="L58" s="203" t="str">
        <f t="shared" si="3"/>
        <v/>
      </c>
      <c r="M58" s="203" t="s">
        <v>4585</v>
      </c>
      <c r="O58" s="204" t="s">
        <v>4285</v>
      </c>
    </row>
    <row r="59" spans="1:15">
      <c r="A59" s="187" t="str">
        <f t="shared" si="0"/>
        <v>//--compare-----------------</v>
      </c>
      <c r="B59" s="184" t="s">
        <v>5532</v>
      </c>
      <c r="G59" s="115">
        <f t="shared" si="1"/>
        <v>0</v>
      </c>
      <c r="H59" s="196" t="str">
        <f t="shared" si="2"/>
        <v/>
      </c>
      <c r="I59" s="120"/>
      <c r="J59" s="201"/>
      <c r="L59" s="203" t="str">
        <f t="shared" si="3"/>
        <v/>
      </c>
      <c r="M59" s="203" t="s">
        <v>4585</v>
      </c>
      <c r="O59" s="204" t="s">
        <v>4286</v>
      </c>
    </row>
    <row r="60" spans="1:15">
      <c r="A60" s="187" t="str">
        <f t="shared" si="0"/>
        <v>$lang["youcall"]='toi';</v>
      </c>
      <c r="B60" s="184" t="s">
        <v>4809</v>
      </c>
      <c r="D60" s="184" t="s">
        <v>3450</v>
      </c>
      <c r="E60" s="185" t="s">
        <v>5506</v>
      </c>
      <c r="G60" s="115">
        <f t="shared" si="1"/>
        <v>0</v>
      </c>
      <c r="H60" s="196" t="str">
        <f t="shared" si="2"/>
        <v>toi</v>
      </c>
      <c r="I60" s="120" t="s">
        <v>4339</v>
      </c>
      <c r="J60" s="201" t="s">
        <v>3514</v>
      </c>
      <c r="K60" s="205">
        <v>127</v>
      </c>
      <c r="L60" s="203" t="str">
        <f t="shared" si="3"/>
        <v>toi</v>
      </c>
      <c r="M60" s="203" t="s">
        <v>4339</v>
      </c>
      <c r="O60" s="204" t="s">
        <v>4287</v>
      </c>
    </row>
    <row r="61" spans="1:15">
      <c r="A61" s="187" t="str">
        <f t="shared" si="0"/>
        <v>$lang["youcount"]='Ménage';</v>
      </c>
      <c r="B61" s="184" t="s">
        <v>4810</v>
      </c>
      <c r="D61" s="184" t="s">
        <v>3450</v>
      </c>
      <c r="E61" s="185" t="s">
        <v>5501</v>
      </c>
      <c r="G61" s="115">
        <f t="shared" si="1"/>
        <v>0</v>
      </c>
      <c r="H61" s="196" t="str">
        <f t="shared" si="2"/>
        <v>Ménage</v>
      </c>
      <c r="I61" s="120" t="s">
        <v>4306</v>
      </c>
      <c r="J61" s="201" t="s">
        <v>3515</v>
      </c>
      <c r="K61" s="205">
        <v>128</v>
      </c>
      <c r="L61" s="203" t="str">
        <f t="shared" si="3"/>
        <v>Ménage</v>
      </c>
      <c r="M61" s="203" t="s">
        <v>4306</v>
      </c>
      <c r="O61" s="204" t="s">
        <v>4288</v>
      </c>
    </row>
    <row r="62" spans="1:15">
      <c r="A62" s="187" t="str">
        <f t="shared" si="0"/>
        <v>$lang["totalhome"]='Tout le ménage';</v>
      </c>
      <c r="B62" s="184" t="s">
        <v>4811</v>
      </c>
      <c r="D62" s="184" t="s">
        <v>3450</v>
      </c>
      <c r="E62" s="185" t="s">
        <v>5506</v>
      </c>
      <c r="G62" s="115">
        <f t="shared" si="1"/>
        <v>0</v>
      </c>
      <c r="H62" s="196" t="str">
        <f t="shared" si="2"/>
        <v>Tout le ménage</v>
      </c>
      <c r="I62" s="120" t="s">
        <v>4308</v>
      </c>
      <c r="J62" s="201" t="s">
        <v>3518</v>
      </c>
      <c r="K62" s="205">
        <v>131</v>
      </c>
      <c r="L62" s="203" t="str">
        <f t="shared" si="3"/>
        <v>Tout le ménage</v>
      </c>
      <c r="M62" s="203" t="s">
        <v>4308</v>
      </c>
    </row>
    <row r="63" spans="1:15" ht="24">
      <c r="A63" s="187" t="str">
        <f t="shared" si="0"/>
        <v>$lang["comparehome"]='';</v>
      </c>
      <c r="B63" s="184" t="s">
        <v>5533</v>
      </c>
      <c r="E63" s="185" t="s">
        <v>5506</v>
      </c>
      <c r="G63" s="115">
        <f t="shared" si="1"/>
        <v>0</v>
      </c>
      <c r="H63" s="196" t="str">
        <f t="shared" si="2"/>
        <v>target</v>
      </c>
      <c r="I63" s="120" t="s">
        <v>4812</v>
      </c>
      <c r="J63" s="201" t="s">
        <v>4813</v>
      </c>
      <c r="K63" s="205">
        <v>133</v>
      </c>
      <c r="L63" s="203" t="str">
        <f t="shared" si="3"/>
        <v/>
      </c>
      <c r="M63" s="203" t="s">
        <v>4585</v>
      </c>
      <c r="O63" s="204" t="s">
        <v>4289</v>
      </c>
    </row>
    <row r="64" spans="1:15">
      <c r="A64" s="187" t="str">
        <f t="shared" si="0"/>
        <v/>
      </c>
      <c r="E64" s="185" t="s">
        <v>5506</v>
      </c>
      <c r="G64" s="115">
        <f t="shared" si="1"/>
        <v>0</v>
      </c>
      <c r="H64" s="196" t="str">
        <f t="shared" si="2"/>
        <v>"La même taille de ménage "+target+"Accueil"</v>
      </c>
      <c r="I64" s="120" t="s">
        <v>4900</v>
      </c>
      <c r="J64" s="201" t="s">
        <v>4814</v>
      </c>
      <c r="K64" s="205">
        <v>134</v>
      </c>
      <c r="L64" s="203" t="str">
        <f t="shared" si="3"/>
        <v>La même taille de ménage</v>
      </c>
      <c r="M64" s="203" t="s">
        <v>4899</v>
      </c>
      <c r="O64" s="204" t="s">
        <v>4290</v>
      </c>
    </row>
    <row r="65" spans="1:15">
      <c r="A65" s="187" t="str">
        <f t="shared" si="0"/>
        <v/>
      </c>
      <c r="E65" s="185" t="s">
        <v>5506</v>
      </c>
      <c r="G65" s="115">
        <f t="shared" si="1"/>
        <v>0</v>
      </c>
      <c r="H65" s="196" t="str">
        <f t="shared" si="2"/>
        <v/>
      </c>
      <c r="I65" s="120"/>
      <c r="J65" s="201"/>
      <c r="K65" s="205">
        <v>135</v>
      </c>
      <c r="L65" s="203" t="str">
        <f t="shared" si="3"/>
        <v>Accueil</v>
      </c>
      <c r="M65" s="203" t="s">
        <v>4901</v>
      </c>
      <c r="O65" s="204" t="s">
        <v>4291</v>
      </c>
    </row>
    <row r="66" spans="1:15" ht="24">
      <c r="A66" s="187" t="str">
        <f t="shared" ref="A66:A129" si="4">IF(E66="param",CLEAN(B66&amp;"'function("&amp;H66&amp;") {return "&amp;H67&amp;"};';"),IF(E66="template","",CLEAN(B66&amp;IF(D66="",IF(OR(CLEAN(B66)="",LEFT(B66,2)="//"),"","'';"),"'"&amp;H66&amp;"'"&amp;D66))))</f>
        <v>$lang["rankin100"]='function(count) {return "Le rang est " + count +" dans les 100."};';</v>
      </c>
      <c r="B66" s="184" t="s">
        <v>5534</v>
      </c>
      <c r="E66" s="185" t="s">
        <v>5531</v>
      </c>
      <c r="G66" s="115">
        <f t="shared" si="1"/>
        <v>0</v>
      </c>
      <c r="H66" s="196" t="str">
        <f t="shared" si="2"/>
        <v>count</v>
      </c>
      <c r="I66" s="120" t="s">
        <v>4815</v>
      </c>
      <c r="J66" s="201" t="s">
        <v>5445</v>
      </c>
      <c r="K66" s="205">
        <v>213</v>
      </c>
      <c r="L66" s="203" t="str">
        <f t="shared" si="3"/>
        <v/>
      </c>
      <c r="M66" s="203" t="s">
        <v>4585</v>
      </c>
    </row>
    <row r="67" spans="1:15">
      <c r="A67" s="187" t="str">
        <f t="shared" si="4"/>
        <v/>
      </c>
      <c r="E67" s="185" t="s">
        <v>5516</v>
      </c>
      <c r="G67" s="115">
        <f t="shared" si="1"/>
        <v>0</v>
      </c>
      <c r="H67" s="196" t="str">
        <f t="shared" si="2"/>
        <v>"Le rang est " + count +" dans les 100."</v>
      </c>
      <c r="I67" s="120" t="s">
        <v>4904</v>
      </c>
      <c r="J67" s="201" t="s">
        <v>5446</v>
      </c>
      <c r="K67" s="205">
        <v>214</v>
      </c>
      <c r="L67" s="203" t="str">
        <f t="shared" si="3"/>
        <v>Le rang est</v>
      </c>
      <c r="M67" s="203" t="s">
        <v>4902</v>
      </c>
    </row>
    <row r="68" spans="1:15">
      <c r="A68" s="187" t="str">
        <f t="shared" si="4"/>
        <v/>
      </c>
      <c r="E68" s="185" t="s">
        <v>5506</v>
      </c>
      <c r="G68" s="115">
        <f t="shared" si="1"/>
        <v>0</v>
      </c>
      <c r="H68" s="196" t="str">
        <f t="shared" si="2"/>
        <v/>
      </c>
      <c r="I68" s="120"/>
      <c r="J68" s="201"/>
      <c r="K68" s="205">
        <v>215</v>
      </c>
      <c r="L68" s="203" t="str">
        <f t="shared" si="3"/>
        <v> dans les 100.</v>
      </c>
      <c r="M68" s="203" t="s">
        <v>4903</v>
      </c>
    </row>
    <row r="69" spans="1:15" ht="67.5">
      <c r="A69" s="187" t="str">
        <f t="shared" si="4"/>
        <v>$lang["rankcall"]='';</v>
      </c>
      <c r="B69" s="184" t="s">
        <v>4816</v>
      </c>
      <c r="D69" s="184" t="s">
        <v>3450</v>
      </c>
      <c r="E69" s="185" t="s">
        <v>5506</v>
      </c>
      <c r="G69" s="115">
        <f t="shared" ref="G69:G132" si="5">IF(MOD(LEN(H69) - LEN(SUBSTITUTE(H69, """", "")),2) = 1,1,0)</f>
        <v>0</v>
      </c>
      <c r="H69" s="196" t="str">
        <f t="shared" si="2"/>
        <v/>
      </c>
      <c r="I69" s="120"/>
      <c r="J69" s="201"/>
      <c r="K69" s="205">
        <v>217</v>
      </c>
      <c r="L69" s="203" t="str">
        <f t="shared" si="3"/>
        <v/>
      </c>
      <c r="M69" s="203" t="s">
        <v>4585</v>
      </c>
      <c r="O69" s="204" t="s">
        <v>4292</v>
      </c>
    </row>
    <row r="70" spans="1:15" ht="54">
      <c r="A70" s="187" t="str">
        <f t="shared" si="4"/>
        <v>$lang["co2ratio"]='function(ratio) {return "L\'émission de CO2 est" + ratio +"fois par rapport à la moyenne"};';</v>
      </c>
      <c r="B70" s="184" t="s">
        <v>5535</v>
      </c>
      <c r="E70" s="185" t="s">
        <v>5515</v>
      </c>
      <c r="G70" s="115">
        <f t="shared" si="5"/>
        <v>0</v>
      </c>
      <c r="H70" s="196" t="str">
        <f t="shared" ref="H70:H133" si="6">SUBSTITUTE(I70, "'", "\'")</f>
        <v>ratio</v>
      </c>
      <c r="I70" s="120" t="s">
        <v>4817</v>
      </c>
      <c r="J70" s="201" t="s">
        <v>4818</v>
      </c>
      <c r="K70" s="205">
        <v>218</v>
      </c>
      <c r="L70" s="203" t="str">
        <f t="shared" ref="L70:L133" si="7">IF(OR(K70="",INDEX(O$1:O$301,INT(K70))=""),"",INDEX(O$1:O$301,INT(K70)))</f>
        <v/>
      </c>
      <c r="M70" s="203" t="s">
        <v>4585</v>
      </c>
      <c r="O70" s="204" t="s">
        <v>4293</v>
      </c>
    </row>
    <row r="71" spans="1:15" ht="27">
      <c r="A71" s="187" t="str">
        <f t="shared" si="4"/>
        <v/>
      </c>
      <c r="E71" s="185" t="s">
        <v>5516</v>
      </c>
      <c r="G71" s="115">
        <f t="shared" si="5"/>
        <v>0</v>
      </c>
      <c r="H71" s="196" t="str">
        <f t="shared" si="6"/>
        <v>"L\'émission de CO2 est" + ratio +"fois par rapport à la moyenne"</v>
      </c>
      <c r="I71" s="120" t="s">
        <v>4907</v>
      </c>
      <c r="J71" s="201" t="s">
        <v>4819</v>
      </c>
      <c r="K71" s="205">
        <v>219</v>
      </c>
      <c r="L71" s="203" t="str">
        <f t="shared" si="7"/>
        <v>L'émission de CO2 est</v>
      </c>
      <c r="M71" s="203" t="s">
        <v>4905</v>
      </c>
      <c r="O71" s="204" t="s">
        <v>4294</v>
      </c>
    </row>
    <row r="72" spans="1:15" ht="81">
      <c r="A72" s="187" t="str">
        <f t="shared" si="4"/>
        <v/>
      </c>
      <c r="E72" s="185" t="s">
        <v>5506</v>
      </c>
      <c r="G72" s="115">
        <f t="shared" si="5"/>
        <v>0</v>
      </c>
      <c r="H72" s="196" t="str">
        <f t="shared" si="6"/>
        <v/>
      </c>
      <c r="I72" s="120"/>
      <c r="J72" s="201"/>
      <c r="K72" s="205">
        <v>220</v>
      </c>
      <c r="L72" s="203" t="str">
        <f t="shared" si="7"/>
        <v>fois par rapport à la moyenne</v>
      </c>
      <c r="M72" s="203" t="s">
        <v>4906</v>
      </c>
      <c r="O72" s="204" t="s">
        <v>4295</v>
      </c>
    </row>
    <row r="73" spans="1:15" ht="24">
      <c r="A73" s="187" t="str">
        <f t="shared" si="4"/>
        <v>$lang["co2compare06"]='C\'est beaucoup moins que la moyenne. C\'est une très belle vie.';</v>
      </c>
      <c r="B73" s="184" t="s">
        <v>4820</v>
      </c>
      <c r="D73" s="184" t="s">
        <v>3450</v>
      </c>
      <c r="E73" s="185" t="s">
        <v>5506</v>
      </c>
      <c r="G73" s="115">
        <f t="shared" si="5"/>
        <v>0</v>
      </c>
      <c r="H73" s="196" t="str">
        <f t="shared" si="6"/>
        <v>C\'est beaucoup moins que la moyenne. C\'est une très belle vie.</v>
      </c>
      <c r="I73" s="120" t="s">
        <v>4367</v>
      </c>
      <c r="J73" s="201" t="s">
        <v>3533</v>
      </c>
      <c r="K73" s="205">
        <v>222</v>
      </c>
      <c r="L73" s="203" t="str">
        <f t="shared" si="7"/>
        <v>C'est beaucoup moins que la moyenne. C'est une très belle vie.</v>
      </c>
      <c r="M73" s="203" t="s">
        <v>4367</v>
      </c>
      <c r="O73" s="204" t="s">
        <v>4296</v>
      </c>
    </row>
    <row r="74" spans="1:15" ht="94.5">
      <c r="A74" s="187" t="str">
        <f t="shared" si="4"/>
        <v>$lang["co2compare08"]='Il est inférieur à la moyenne. C\'est une vie merveilleuse.';</v>
      </c>
      <c r="B74" s="184" t="s">
        <v>4821</v>
      </c>
      <c r="D74" s="184" t="s">
        <v>3450</v>
      </c>
      <c r="E74" s="185" t="s">
        <v>5506</v>
      </c>
      <c r="G74" s="115">
        <f t="shared" si="5"/>
        <v>0</v>
      </c>
      <c r="H74" s="196" t="str">
        <f t="shared" si="6"/>
        <v>Il est inférieur à la moyenne. C\'est une vie merveilleuse.</v>
      </c>
      <c r="I74" s="120" t="s">
        <v>4368</v>
      </c>
      <c r="J74" s="201" t="s">
        <v>3534</v>
      </c>
      <c r="K74" s="205">
        <v>223</v>
      </c>
      <c r="L74" s="203" t="str">
        <f t="shared" si="7"/>
        <v>Il est inférieur à la moyenne. C'est une vie merveilleuse.</v>
      </c>
      <c r="M74" s="203" t="s">
        <v>4368</v>
      </c>
      <c r="O74" s="204" t="s">
        <v>4297</v>
      </c>
    </row>
    <row r="75" spans="1:15" ht="27">
      <c r="A75" s="187" t="str">
        <f t="shared" si="4"/>
        <v>$lang["co2compare10"]='C\'est à peu près le même niveau que la moyenne.';</v>
      </c>
      <c r="B75" s="184" t="s">
        <v>4822</v>
      </c>
      <c r="D75" s="184" t="s">
        <v>3450</v>
      </c>
      <c r="E75" s="185" t="s">
        <v>5501</v>
      </c>
      <c r="G75" s="115">
        <f t="shared" si="5"/>
        <v>0</v>
      </c>
      <c r="H75" s="196" t="str">
        <f t="shared" si="6"/>
        <v>C\'est à peu près le même niveau que la moyenne.</v>
      </c>
      <c r="I75" s="120" t="s">
        <v>4369</v>
      </c>
      <c r="J75" s="201" t="s">
        <v>3535</v>
      </c>
      <c r="K75" s="205">
        <v>224</v>
      </c>
      <c r="L75" s="203" t="str">
        <f t="shared" si="7"/>
        <v>C'est à peu près le même niveau que la moyenne.</v>
      </c>
      <c r="M75" s="203" t="s">
        <v>4369</v>
      </c>
      <c r="O75" s="204" t="s">
        <v>4298</v>
      </c>
    </row>
    <row r="76" spans="1:15" ht="54">
      <c r="A76" s="187" t="str">
        <f t="shared" si="4"/>
        <v>$lang["co2compare12"]='C\'est un peu plus élevé que la moyenne. Il semble y avoir beaucoup de place pour réduire les coûts des services publics en raison de l\'amélioration.';</v>
      </c>
      <c r="B76" s="184" t="s">
        <v>4823</v>
      </c>
      <c r="D76" s="184" t="s">
        <v>3450</v>
      </c>
      <c r="E76" s="185" t="s">
        <v>5506</v>
      </c>
      <c r="G76" s="115">
        <f t="shared" si="5"/>
        <v>0</v>
      </c>
      <c r="H76" s="196" t="str">
        <f t="shared" si="6"/>
        <v>C\'est un peu plus élevé que la moyenne. Il semble y avoir beaucoup de place pour réduire les coûts des services publics en raison de l\'amélioration.</v>
      </c>
      <c r="I76" s="120" t="s">
        <v>4370</v>
      </c>
      <c r="J76" s="201" t="s">
        <v>3536</v>
      </c>
      <c r="K76" s="205">
        <v>225</v>
      </c>
      <c r="L76" s="203" t="str">
        <f t="shared" si="7"/>
        <v>C'est un peu plus élevé que la moyenne. Il semble y avoir beaucoup de place pour réduire les coûts des services publics en raison de l'amélioration.</v>
      </c>
      <c r="M76" s="203" t="s">
        <v>4370</v>
      </c>
      <c r="O76" s="204" t="s">
        <v>4299</v>
      </c>
    </row>
    <row r="77" spans="1:15" ht="36">
      <c r="A77" s="187" t="str">
        <f t="shared" si="4"/>
        <v>$lang["co2compare14"]='C\'est plus grand que la moyenne. Il semble y avoir beaucoup de place pour réduire les coûts des services publics en raison de l\'amélioration.';</v>
      </c>
      <c r="B77" s="184" t="s">
        <v>4824</v>
      </c>
      <c r="D77" s="184" t="s">
        <v>3450</v>
      </c>
      <c r="E77" s="185" t="s">
        <v>5506</v>
      </c>
      <c r="G77" s="115">
        <f t="shared" si="5"/>
        <v>0</v>
      </c>
      <c r="H77" s="196" t="str">
        <f t="shared" si="6"/>
        <v>C\'est plus grand que la moyenne. Il semble y avoir beaucoup de place pour réduire les coûts des services publics en raison de l\'amélioration.</v>
      </c>
      <c r="I77" s="120" t="s">
        <v>4371</v>
      </c>
      <c r="J77" s="201" t="s">
        <v>3537</v>
      </c>
      <c r="K77" s="205">
        <v>226</v>
      </c>
      <c r="L77" s="203" t="str">
        <f t="shared" si="7"/>
        <v>C'est plus grand que la moyenne. Il semble y avoir beaucoup de place pour réduire les coûts des services publics en raison de l'amélioration.</v>
      </c>
      <c r="M77" s="203" t="s">
        <v>4371</v>
      </c>
    </row>
    <row r="78" spans="1:15" ht="24">
      <c r="A78" s="187" t="str">
        <f t="shared" si="4"/>
        <v>$lang["rankcomment"]='function(same,youcount,rank) {return "est 100, en ce sens que votre rang est #" + youcount + "&lt;br&gt;"};';</v>
      </c>
      <c r="B78" s="184" t="s">
        <v>5536</v>
      </c>
      <c r="E78" s="185" t="s">
        <v>5531</v>
      </c>
      <c r="G78" s="115">
        <f t="shared" si="5"/>
        <v>0</v>
      </c>
      <c r="H78" s="196" t="str">
        <f t="shared" si="6"/>
        <v>same,youcount,rank</v>
      </c>
      <c r="I78" s="120" t="s">
        <v>4825</v>
      </c>
      <c r="J78" s="201" t="s">
        <v>4825</v>
      </c>
      <c r="K78" s="205">
        <v>227</v>
      </c>
      <c r="L78" s="203" t="str">
        <f t="shared" si="7"/>
        <v/>
      </c>
      <c r="M78" s="203" t="s">
        <v>4585</v>
      </c>
      <c r="O78" s="204" t="s">
        <v>4680</v>
      </c>
    </row>
    <row r="79" spans="1:15" ht="94.5">
      <c r="A79" s="187" t="str">
        <f t="shared" si="4"/>
        <v/>
      </c>
      <c r="E79" s="185" t="s">
        <v>5516</v>
      </c>
      <c r="G79" s="115">
        <f t="shared" si="5"/>
        <v>0</v>
      </c>
      <c r="H79" s="196" t="str">
        <f t="shared" si="6"/>
        <v>"est 100, en ce sens que votre rang est #" + youcount + "&lt;br&gt;"</v>
      </c>
      <c r="I79" s="120" t="s">
        <v>4909</v>
      </c>
      <c r="J79" s="201" t="s">
        <v>5447</v>
      </c>
      <c r="K79" s="205">
        <v>228</v>
      </c>
      <c r="L79" s="203" t="str">
        <f t="shared" si="7"/>
        <v>est 100, en ce sens que votre rang est #</v>
      </c>
      <c r="M79" s="203" t="s">
        <v>4908</v>
      </c>
      <c r="O79" s="204" t="s">
        <v>4670</v>
      </c>
    </row>
    <row r="80" spans="1:15" ht="40.5">
      <c r="A80" s="187" t="str">
        <f t="shared" si="4"/>
        <v/>
      </c>
      <c r="E80" s="185" t="s">
        <v>5506</v>
      </c>
      <c r="G80" s="115">
        <f t="shared" si="5"/>
        <v>0</v>
      </c>
      <c r="H80" s="196" t="str">
        <f t="shared" si="6"/>
        <v/>
      </c>
      <c r="I80" s="120"/>
      <c r="J80" s="201"/>
      <c r="K80" s="205">
        <v>229</v>
      </c>
      <c r="L80" s="203" t="str">
        <f t="shared" si="7"/>
        <v/>
      </c>
      <c r="M80" s="203" t="s">
        <v>4585</v>
      </c>
      <c r="O80" s="204" t="s">
        <v>4671</v>
      </c>
    </row>
    <row r="81" spans="1:15">
      <c r="A81" s="187" t="str">
        <f t="shared" si="4"/>
        <v/>
      </c>
      <c r="E81" s="185" t="s">
        <v>5506</v>
      </c>
      <c r="G81" s="115">
        <f t="shared" si="5"/>
        <v>0</v>
      </c>
      <c r="H81" s="196" t="str">
        <f t="shared" si="6"/>
        <v/>
      </c>
      <c r="I81" s="120"/>
      <c r="J81" s="201"/>
      <c r="K81" s="205">
        <v>230</v>
      </c>
      <c r="L81" s="203" t="str">
        <f t="shared" si="7"/>
        <v>&lt;br&gt;</v>
      </c>
      <c r="M81" s="203" t="s">
        <v>4373</v>
      </c>
      <c r="O81" s="204" t="s">
        <v>4257</v>
      </c>
    </row>
    <row r="82" spans="1:15">
      <c r="A82" s="187" t="str">
        <f t="shared" si="4"/>
        <v/>
      </c>
      <c r="B82" s="184" t="s">
        <v>3454</v>
      </c>
      <c r="E82" s="185" t="s">
        <v>5506</v>
      </c>
      <c r="G82" s="115">
        <f t="shared" si="5"/>
        <v>0</v>
      </c>
      <c r="H82" s="196" t="str">
        <f t="shared" si="6"/>
        <v/>
      </c>
      <c r="I82" s="120"/>
      <c r="J82" s="201"/>
      <c r="K82" s="205">
        <v>232</v>
      </c>
      <c r="L82" s="203" t="str">
        <f t="shared" si="7"/>
        <v/>
      </c>
      <c r="M82" s="203" t="s">
        <v>4585</v>
      </c>
      <c r="O82" s="204" t="s">
        <v>4672</v>
      </c>
    </row>
    <row r="83" spans="1:15">
      <c r="A83" s="187" t="str">
        <f t="shared" si="4"/>
        <v/>
      </c>
      <c r="B83" s="184" t="s">
        <v>3454</v>
      </c>
      <c r="E83" s="185" t="s">
        <v>5506</v>
      </c>
      <c r="G83" s="115">
        <f t="shared" si="5"/>
        <v>0</v>
      </c>
      <c r="H83" s="196" t="str">
        <f t="shared" si="6"/>
        <v/>
      </c>
      <c r="I83" s="120"/>
      <c r="J83" s="201"/>
      <c r="K83" s="205">
        <v>233</v>
      </c>
      <c r="L83" s="203" t="str">
        <f t="shared" si="7"/>
        <v/>
      </c>
      <c r="M83" s="203" t="s">
        <v>4585</v>
      </c>
      <c r="O83" s="204" t="s">
        <v>4261</v>
      </c>
    </row>
    <row r="84" spans="1:15">
      <c r="A84" s="187" t="str">
        <f t="shared" si="4"/>
        <v>//itemize-----------</v>
      </c>
      <c r="B84" s="184" t="s">
        <v>3538</v>
      </c>
      <c r="E84" s="185" t="s">
        <v>5506</v>
      </c>
      <c r="G84" s="115">
        <f t="shared" si="5"/>
        <v>0</v>
      </c>
      <c r="H84" s="196" t="str">
        <f t="shared" si="6"/>
        <v/>
      </c>
      <c r="I84" s="120"/>
      <c r="J84" s="201"/>
      <c r="K84" s="205">
        <v>234</v>
      </c>
      <c r="L84" s="203" t="str">
        <f t="shared" si="7"/>
        <v/>
      </c>
      <c r="M84" s="203" t="s">
        <v>4585</v>
      </c>
      <c r="O84" s="204" t="s">
        <v>4673</v>
      </c>
    </row>
    <row r="85" spans="1:15">
      <c r="A85" s="187" t="str">
        <f t="shared" si="4"/>
        <v>$lang["itemize"]='Panne';</v>
      </c>
      <c r="B85" s="184" t="s">
        <v>4826</v>
      </c>
      <c r="D85" s="184" t="s">
        <v>3450</v>
      </c>
      <c r="E85" s="185" t="s">
        <v>5501</v>
      </c>
      <c r="G85" s="115">
        <f t="shared" si="5"/>
        <v>0</v>
      </c>
      <c r="H85" s="196" t="str">
        <f t="shared" si="6"/>
        <v>Panne</v>
      </c>
      <c r="I85" s="120" t="s">
        <v>4374</v>
      </c>
      <c r="J85" s="201" t="s">
        <v>3539</v>
      </c>
      <c r="K85" s="205">
        <v>235</v>
      </c>
      <c r="L85" s="203" t="str">
        <f t="shared" si="7"/>
        <v>Panne</v>
      </c>
      <c r="M85" s="203" t="s">
        <v>4374</v>
      </c>
      <c r="O85" s="204" t="s">
        <v>4674</v>
      </c>
    </row>
    <row r="86" spans="1:15">
      <c r="A86" s="187" t="str">
        <f t="shared" si="4"/>
        <v>$lang["itemname"]='Champ';</v>
      </c>
      <c r="B86" s="184" t="s">
        <v>4827</v>
      </c>
      <c r="D86" s="184" t="s">
        <v>3450</v>
      </c>
      <c r="E86" s="185" t="s">
        <v>5506</v>
      </c>
      <c r="G86" s="115">
        <f t="shared" si="5"/>
        <v>0</v>
      </c>
      <c r="H86" s="196" t="str">
        <f t="shared" si="6"/>
        <v>Champ</v>
      </c>
      <c r="I86" s="120" t="s">
        <v>4375</v>
      </c>
      <c r="J86" s="201" t="s">
        <v>3540</v>
      </c>
      <c r="K86" s="205">
        <v>236</v>
      </c>
      <c r="L86" s="203" t="str">
        <f t="shared" si="7"/>
        <v>Champ</v>
      </c>
      <c r="M86" s="203" t="s">
        <v>4375</v>
      </c>
      <c r="O86" s="204" t="s">
        <v>4675</v>
      </c>
    </row>
    <row r="87" spans="1:15">
      <c r="A87" s="187" t="str">
        <f t="shared" si="4"/>
        <v>$lang["percent"]='Pourcentage (%)';</v>
      </c>
      <c r="B87" s="184" t="s">
        <v>4828</v>
      </c>
      <c r="D87" s="184" t="s">
        <v>3450</v>
      </c>
      <c r="E87" s="185" t="s">
        <v>5506</v>
      </c>
      <c r="G87" s="115">
        <f t="shared" si="5"/>
        <v>0</v>
      </c>
      <c r="H87" s="196" t="str">
        <f t="shared" si="6"/>
        <v>Pourcentage (%)</v>
      </c>
      <c r="I87" s="120" t="s">
        <v>4376</v>
      </c>
      <c r="J87" s="201" t="s">
        <v>3541</v>
      </c>
      <c r="K87" s="205">
        <v>237</v>
      </c>
      <c r="L87" s="203" t="str">
        <f t="shared" si="7"/>
        <v>Pourcentage (%)</v>
      </c>
      <c r="M87" s="203" t="s">
        <v>4376</v>
      </c>
      <c r="O87" s="204" t="s">
        <v>4301</v>
      </c>
    </row>
    <row r="88" spans="1:15" ht="40.5">
      <c r="A88" s="187" t="str">
        <f t="shared" si="4"/>
        <v>$lang["measure"]='Les mesures';</v>
      </c>
      <c r="B88" s="184" t="s">
        <v>4829</v>
      </c>
      <c r="D88" s="184" t="s">
        <v>3450</v>
      </c>
      <c r="E88" s="185" t="s">
        <v>5506</v>
      </c>
      <c r="G88" s="115">
        <f t="shared" si="5"/>
        <v>0</v>
      </c>
      <c r="H88" s="196" t="str">
        <f t="shared" si="6"/>
        <v>Les mesures</v>
      </c>
      <c r="I88" s="120" t="s">
        <v>4389</v>
      </c>
      <c r="J88" s="201" t="s">
        <v>3460</v>
      </c>
      <c r="K88" s="205">
        <v>250</v>
      </c>
      <c r="L88" s="203" t="str">
        <f t="shared" si="7"/>
        <v>kérosène</v>
      </c>
      <c r="M88" s="203" t="s">
        <v>4389</v>
      </c>
      <c r="O88" s="204" t="s">
        <v>4681</v>
      </c>
    </row>
    <row r="89" spans="1:15" ht="40.5">
      <c r="A89" s="187" t="str">
        <f t="shared" si="4"/>
        <v>$lang["merit"]='Bonne qualité';</v>
      </c>
      <c r="B89" s="184" t="s">
        <v>4830</v>
      </c>
      <c r="D89" s="184" t="s">
        <v>3450</v>
      </c>
      <c r="E89" s="185" t="s">
        <v>5506</v>
      </c>
      <c r="G89" s="115">
        <f t="shared" si="5"/>
        <v>0</v>
      </c>
      <c r="H89" s="196" t="str">
        <f t="shared" si="6"/>
        <v>Bonne qualité</v>
      </c>
      <c r="I89" s="120" t="s">
        <v>4390</v>
      </c>
      <c r="J89" s="201" t="s">
        <v>3544</v>
      </c>
      <c r="K89" s="205">
        <v>251</v>
      </c>
      <c r="L89" s="203" t="str">
        <f t="shared" si="7"/>
        <v>de l'essence</v>
      </c>
      <c r="M89" s="203" t="s">
        <v>4390</v>
      </c>
      <c r="O89" s="204" t="s">
        <v>4682</v>
      </c>
    </row>
    <row r="90" spans="1:15">
      <c r="A90" s="187" t="str">
        <f t="shared" si="4"/>
        <v>$lang["select"]='Choix';</v>
      </c>
      <c r="B90" s="184" t="s">
        <v>4831</v>
      </c>
      <c r="D90" s="184" t="s">
        <v>3450</v>
      </c>
      <c r="E90" s="185" t="s">
        <v>5506</v>
      </c>
      <c r="G90" s="115">
        <f t="shared" si="5"/>
        <v>0</v>
      </c>
      <c r="H90" s="196" t="str">
        <f t="shared" si="6"/>
        <v>Choix</v>
      </c>
      <c r="I90" s="120" t="s">
        <v>4391</v>
      </c>
      <c r="J90" s="201" t="s">
        <v>3545</v>
      </c>
      <c r="K90" s="205">
        <v>252</v>
      </c>
      <c r="L90" s="203" t="str">
        <f t="shared" si="7"/>
        <v>Chauffage urbain</v>
      </c>
      <c r="M90" s="203" t="s">
        <v>4391</v>
      </c>
      <c r="O90" s="204" t="s">
        <v>4676</v>
      </c>
    </row>
    <row r="91" spans="1:15" ht="36">
      <c r="A91" s="187" t="str">
        <f t="shared" si="4"/>
        <v>$lang["itemizecomment"]='function(main3,sum) {return main3+" sont une grande source et dans les trois champs que vous émettez " + sum+"% de CO2. Ces grandes mesures sur le terrain sont efficaces."};';</v>
      </c>
      <c r="B91" s="184" t="s">
        <v>5537</v>
      </c>
      <c r="E91" s="185" t="s">
        <v>5531</v>
      </c>
      <c r="G91" s="115">
        <f t="shared" si="5"/>
        <v>0</v>
      </c>
      <c r="H91" s="196" t="str">
        <f t="shared" si="6"/>
        <v>main3,sum</v>
      </c>
      <c r="I91" s="120" t="s">
        <v>4832</v>
      </c>
      <c r="J91" s="201" t="s">
        <v>4832</v>
      </c>
      <c r="K91" s="205">
        <v>253</v>
      </c>
      <c r="L91" s="203" t="str">
        <f t="shared" si="7"/>
        <v>Briquettes</v>
      </c>
      <c r="M91" s="203" t="s">
        <v>4585</v>
      </c>
      <c r="O91" s="204" t="s">
        <v>4677</v>
      </c>
    </row>
    <row r="92" spans="1:15" ht="36">
      <c r="A92" s="187" t="str">
        <f t="shared" si="4"/>
        <v/>
      </c>
      <c r="E92" s="185" t="s">
        <v>5516</v>
      </c>
      <c r="G92" s="115">
        <f t="shared" si="5"/>
        <v>0</v>
      </c>
      <c r="H92" s="196" t="str">
        <f t="shared" si="6"/>
        <v>main3+" sont une grande source et dans les trois champs que vous émettez " + sum+"% de CO2. Ces grandes mesures sur le terrain sont efficaces."</v>
      </c>
      <c r="I92" s="120" t="s">
        <v>4912</v>
      </c>
      <c r="J92" s="201" t="s">
        <v>5448</v>
      </c>
      <c r="K92" s="205">
        <v>254</v>
      </c>
      <c r="L92" s="203" t="str">
        <f t="shared" si="7"/>
        <v>Les mesures</v>
      </c>
      <c r="M92" s="203" t="s">
        <v>4910</v>
      </c>
      <c r="O92" s="204" t="s">
        <v>4678</v>
      </c>
    </row>
    <row r="93" spans="1:15">
      <c r="A93" s="187" t="str">
        <f t="shared" si="4"/>
        <v/>
      </c>
      <c r="E93" s="185" t="s">
        <v>5506</v>
      </c>
      <c r="G93" s="115">
        <f t="shared" si="5"/>
        <v>0</v>
      </c>
      <c r="H93" s="196" t="str">
        <f t="shared" si="6"/>
        <v/>
      </c>
      <c r="I93" s="120"/>
      <c r="J93" s="201"/>
      <c r="K93" s="205">
        <v>255</v>
      </c>
      <c r="L93" s="203" t="str">
        <f t="shared" si="7"/>
        <v>Bonne qualité</v>
      </c>
      <c r="M93" s="203" t="s">
        <v>4911</v>
      </c>
      <c r="O93" s="204" t="s">
        <v>4679</v>
      </c>
    </row>
    <row r="94" spans="1:15" ht="40.5">
      <c r="A94" s="187" t="str">
        <f t="shared" si="4"/>
        <v/>
      </c>
      <c r="G94" s="115">
        <f t="shared" si="5"/>
        <v>0</v>
      </c>
      <c r="H94" s="196" t="str">
        <f t="shared" si="6"/>
        <v/>
      </c>
      <c r="I94" s="120"/>
      <c r="J94" s="201"/>
      <c r="L94" s="203" t="str">
        <f t="shared" si="7"/>
        <v/>
      </c>
      <c r="M94" s="203" t="s">
        <v>4585</v>
      </c>
      <c r="O94" s="204" t="s">
        <v>4683</v>
      </c>
    </row>
    <row r="95" spans="1:15">
      <c r="A95" s="187" t="str">
        <f t="shared" si="4"/>
        <v>//--result-----------------</v>
      </c>
      <c r="B95" s="184" t="s">
        <v>5538</v>
      </c>
      <c r="G95" s="115">
        <f t="shared" si="5"/>
        <v>0</v>
      </c>
      <c r="H95" s="196" t="str">
        <f t="shared" si="6"/>
        <v/>
      </c>
      <c r="I95" s="120"/>
      <c r="J95" s="201"/>
      <c r="L95" s="203" t="str">
        <f t="shared" si="7"/>
        <v/>
      </c>
      <c r="M95" s="203" t="s">
        <v>4585</v>
      </c>
    </row>
    <row r="96" spans="1:15">
      <c r="A96" s="187" t="str">
        <f t="shared" si="4"/>
        <v>$lang["effectivemeasures"]='Mesures efficaces';</v>
      </c>
      <c r="B96" s="184" t="s">
        <v>4833</v>
      </c>
      <c r="D96" s="184" t="s">
        <v>3450</v>
      </c>
      <c r="E96" s="185" t="s">
        <v>5506</v>
      </c>
      <c r="G96" s="115">
        <f t="shared" si="5"/>
        <v>0</v>
      </c>
      <c r="H96" s="196" t="str">
        <f t="shared" si="6"/>
        <v>Mesures efficaces</v>
      </c>
      <c r="I96" s="120" t="s">
        <v>4301</v>
      </c>
      <c r="J96" s="201" t="s">
        <v>3510</v>
      </c>
      <c r="K96" s="205">
        <v>114</v>
      </c>
      <c r="L96" s="203" t="str">
        <f t="shared" si="7"/>
        <v>Mesures efficaces</v>
      </c>
      <c r="M96" s="203" t="s">
        <v>4301</v>
      </c>
    </row>
    <row r="97" spans="1:15" ht="60">
      <c r="A97" s="187" t="str">
        <f t="shared" si="4"/>
        <v>$lang["comment_combined_reduce"]='';</v>
      </c>
      <c r="B97" s="184" t="s">
        <v>5539</v>
      </c>
      <c r="E97" s="185" t="s">
        <v>5506</v>
      </c>
      <c r="G97" s="115">
        <f t="shared" si="5"/>
        <v>0</v>
      </c>
      <c r="H97" s="196" t="str">
        <f t="shared" si="6"/>
        <v>percent,fee,co2</v>
      </c>
      <c r="I97" s="120" t="s">
        <v>4834</v>
      </c>
      <c r="J97" s="201" t="s">
        <v>4834</v>
      </c>
      <c r="K97" s="205">
        <v>118</v>
      </c>
      <c r="L97" s="203" t="str">
        <f t="shared" si="7"/>
        <v/>
      </c>
      <c r="M97" s="203" t="s">
        <v>4585</v>
      </c>
    </row>
    <row r="98" spans="1:15" ht="60">
      <c r="A98" s="187" t="str">
        <f t="shared" si="4"/>
        <v/>
      </c>
      <c r="E98" s="185" t="s">
        <v>5506</v>
      </c>
      <c r="G98" s="115">
        <f t="shared" si="5"/>
        <v>0</v>
      </c>
      <c r="H98" s="196" t="str">
        <f t="shared" si="6"/>
        <v>"　Lorsqu\'il est combiné  " + percent+"% annuel " + ( hidePrice != 1  ? fee +"yen du coût de l\'utilité et ":"") + co2+"kg de CO2 peut être réduit. Si vous travaillez déjà, cela signifie que vous faites une éco-vie qui ne produira que ces résultats."</v>
      </c>
      <c r="I98" s="120" t="s">
        <v>4917</v>
      </c>
      <c r="J98" s="201" t="s">
        <v>5449</v>
      </c>
      <c r="K98" s="205">
        <v>119</v>
      </c>
      <c r="L98" s="203" t="str">
        <f t="shared" si="7"/>
        <v>Lorsqu'il est combiné</v>
      </c>
      <c r="M98" s="203" t="s">
        <v>4913</v>
      </c>
    </row>
    <row r="99" spans="1:15">
      <c r="A99" s="187" t="str">
        <f t="shared" si="4"/>
        <v/>
      </c>
      <c r="E99" s="185" t="s">
        <v>5506</v>
      </c>
      <c r="G99" s="115">
        <f t="shared" si="5"/>
        <v>0</v>
      </c>
      <c r="H99" s="196" t="str">
        <f t="shared" si="6"/>
        <v/>
      </c>
      <c r="I99" s="120"/>
      <c r="J99" s="201"/>
      <c r="K99" s="205">
        <v>120</v>
      </c>
      <c r="L99" s="203" t="str">
        <f t="shared" si="7"/>
        <v>% annuel</v>
      </c>
      <c r="M99" s="203" t="s">
        <v>4914</v>
      </c>
    </row>
    <row r="100" spans="1:15">
      <c r="A100" s="187" t="str">
        <f t="shared" si="4"/>
        <v/>
      </c>
      <c r="E100" s="185" t="s">
        <v>5506</v>
      </c>
      <c r="G100" s="115">
        <f t="shared" si="5"/>
        <v>0</v>
      </c>
      <c r="H100" s="196" t="str">
        <f t="shared" si="6"/>
        <v/>
      </c>
      <c r="I100" s="120"/>
      <c r="J100" s="201"/>
      <c r="K100" s="205">
        <v>121</v>
      </c>
      <c r="L100" s="203" t="str">
        <f t="shared" si="7"/>
        <v>yen du coût de l'utilité et</v>
      </c>
      <c r="M100" s="203" t="s">
        <v>4915</v>
      </c>
      <c r="O100" s="204" t="s">
        <v>4332</v>
      </c>
    </row>
    <row r="101" spans="1:15">
      <c r="A101" s="187" t="str">
        <f t="shared" si="4"/>
        <v/>
      </c>
      <c r="E101" s="185" t="s">
        <v>5506</v>
      </c>
      <c r="G101" s="115">
        <f t="shared" si="5"/>
        <v>0</v>
      </c>
      <c r="H101" s="196" t="str">
        <f t="shared" si="6"/>
        <v/>
      </c>
      <c r="I101" s="120"/>
      <c r="J101" s="201"/>
      <c r="K101" s="205">
        <v>122</v>
      </c>
      <c r="L101" s="203" t="str">
        <f t="shared" si="7"/>
        <v>kg de CO2 peut être réduit. Si vous travaillez déjà, cela signifie que vous faites une éco-vie qui ne produira que ces résultats.</v>
      </c>
      <c r="M101" s="203" t="s">
        <v>4916</v>
      </c>
      <c r="O101" s="204" t="b">
        <v>1</v>
      </c>
    </row>
    <row r="102" spans="1:15" ht="24">
      <c r="A102" s="187" t="str">
        <f t="shared" si="4"/>
        <v>$lang["titlemessage"]='function(title) {return  title+" les efforts sont efficaces."};';</v>
      </c>
      <c r="B102" s="184" t="s">
        <v>5540</v>
      </c>
      <c r="E102" s="185" t="s">
        <v>5531</v>
      </c>
      <c r="G102" s="115">
        <f t="shared" si="5"/>
        <v>0</v>
      </c>
      <c r="H102" s="196" t="str">
        <f t="shared" si="6"/>
        <v>title</v>
      </c>
      <c r="I102" s="120" t="s">
        <v>1891</v>
      </c>
      <c r="J102" s="201" t="s">
        <v>1891</v>
      </c>
      <c r="K102" s="205">
        <v>163</v>
      </c>
      <c r="L102" s="203" t="str">
        <f t="shared" si="7"/>
        <v/>
      </c>
      <c r="M102" s="203" t="s">
        <v>4585</v>
      </c>
      <c r="O102" s="204" t="b">
        <v>1</v>
      </c>
    </row>
    <row r="103" spans="1:15">
      <c r="A103" s="187" t="str">
        <f t="shared" si="4"/>
        <v/>
      </c>
      <c r="E103" s="185" t="s">
        <v>5516</v>
      </c>
      <c r="G103" s="115">
        <f t="shared" si="5"/>
        <v>0</v>
      </c>
      <c r="H103" s="196" t="str">
        <f t="shared" si="6"/>
        <v xml:space="preserve"> title+" les efforts sont efficaces."</v>
      </c>
      <c r="I103" s="120" t="s">
        <v>4919</v>
      </c>
      <c r="J103" s="201" t="s">
        <v>5450</v>
      </c>
      <c r="K103" s="205">
        <v>164</v>
      </c>
      <c r="L103" s="203" t="str">
        <f t="shared" si="7"/>
        <v>Les efforts sont efficaces.</v>
      </c>
      <c r="M103" s="203" t="s">
        <v>4918</v>
      </c>
      <c r="O103" s="204" t="b">
        <v>1</v>
      </c>
    </row>
    <row r="104" spans="1:15" ht="24">
      <c r="A104" s="187" t="str">
        <f t="shared" si="4"/>
        <v>$lang["co2reduction"]='function(co2) {return "Annuele " + co2+"kg de CO2 peut être réduit."};';</v>
      </c>
      <c r="B104" s="184" t="s">
        <v>5541</v>
      </c>
      <c r="E104" s="185" t="s">
        <v>5531</v>
      </c>
      <c r="G104" s="115">
        <f t="shared" si="5"/>
        <v>0</v>
      </c>
      <c r="H104" s="196" t="str">
        <f t="shared" si="6"/>
        <v>co2</v>
      </c>
      <c r="I104" s="120" t="s">
        <v>4835</v>
      </c>
      <c r="J104" s="201" t="s">
        <v>4835</v>
      </c>
      <c r="K104" s="205">
        <v>166</v>
      </c>
      <c r="L104" s="203" t="str">
        <f t="shared" si="7"/>
        <v/>
      </c>
      <c r="M104" s="203" t="s">
        <v>4585</v>
      </c>
      <c r="O104" s="204" t="b">
        <v>0</v>
      </c>
    </row>
    <row r="105" spans="1:15">
      <c r="A105" s="187" t="str">
        <f t="shared" si="4"/>
        <v/>
      </c>
      <c r="E105" s="185" t="s">
        <v>5516</v>
      </c>
      <c r="G105" s="115">
        <f t="shared" si="5"/>
        <v>0</v>
      </c>
      <c r="H105" s="196" t="str">
        <f t="shared" si="6"/>
        <v>"Annuele " + co2+"kg de CO2 peut être réduit."</v>
      </c>
      <c r="I105" s="120" t="s">
        <v>4922</v>
      </c>
      <c r="J105" s="201" t="s">
        <v>5451</v>
      </c>
      <c r="K105" s="205">
        <v>167</v>
      </c>
      <c r="L105" s="203" t="str">
        <f t="shared" si="7"/>
        <v>Annuel</v>
      </c>
      <c r="M105" s="203" t="s">
        <v>4920</v>
      </c>
      <c r="O105" s="204" t="b">
        <v>1</v>
      </c>
    </row>
    <row r="106" spans="1:15">
      <c r="A106" s="187" t="str">
        <f t="shared" si="4"/>
        <v/>
      </c>
      <c r="E106" s="185" t="s">
        <v>5506</v>
      </c>
      <c r="G106" s="115">
        <f t="shared" si="5"/>
        <v>0</v>
      </c>
      <c r="H106" s="196" t="str">
        <f t="shared" si="6"/>
        <v/>
      </c>
      <c r="I106" s="120"/>
      <c r="J106" s="201"/>
      <c r="K106" s="205">
        <v>168</v>
      </c>
      <c r="L106" s="203" t="str">
        <f t="shared" si="7"/>
        <v>kg de CO2 peut être réduit.</v>
      </c>
      <c r="M106" s="203" t="s">
        <v>4921</v>
      </c>
      <c r="O106" s="204" t="b">
        <v>1</v>
      </c>
    </row>
    <row r="107" spans="1:15" ht="24">
      <c r="A107" s="187" t="str">
        <f t="shared" si="4"/>
        <v>$lang["reducepercent"]='function(name,percent) {return "cela équivaut à réduire "+ name+" pour " +percent+"%  " };';</v>
      </c>
      <c r="B107" s="184" t="s">
        <v>5542</v>
      </c>
      <c r="E107" s="185" t="s">
        <v>5531</v>
      </c>
      <c r="G107" s="115">
        <f t="shared" si="5"/>
        <v>0</v>
      </c>
      <c r="H107" s="196" t="str">
        <f t="shared" si="6"/>
        <v>name,percent</v>
      </c>
      <c r="I107" s="120" t="s">
        <v>4836</v>
      </c>
      <c r="J107" s="201" t="s">
        <v>4836</v>
      </c>
      <c r="K107" s="205">
        <v>170</v>
      </c>
      <c r="L107" s="203" t="str">
        <f t="shared" si="7"/>
        <v/>
      </c>
      <c r="M107" s="203" t="s">
        <v>4585</v>
      </c>
    </row>
    <row r="108" spans="1:15" ht="24">
      <c r="A108" s="187" t="str">
        <f t="shared" si="4"/>
        <v/>
      </c>
      <c r="E108" s="185" t="s">
        <v>5516</v>
      </c>
      <c r="G108" s="115">
        <f t="shared" si="5"/>
        <v>0</v>
      </c>
      <c r="H108" s="196" t="str">
        <f t="shared" si="6"/>
        <v xml:space="preserve">"cela équivaut à réduire "+ name+" pour " +percent+"%  " </v>
      </c>
      <c r="I108" s="120" t="s">
        <v>4924</v>
      </c>
      <c r="J108" s="201" t="s">
        <v>5452</v>
      </c>
      <c r="K108" s="205">
        <v>171</v>
      </c>
      <c r="L108" s="203" t="str">
        <f t="shared" si="7"/>
        <v>cela équivaut à réduire</v>
      </c>
      <c r="M108" s="203" t="s">
        <v>4923</v>
      </c>
      <c r="O108" s="204" t="s">
        <v>4300</v>
      </c>
    </row>
    <row r="109" spans="1:15">
      <c r="A109" s="187" t="str">
        <f t="shared" si="4"/>
        <v/>
      </c>
      <c r="E109" s="185" t="s">
        <v>5506</v>
      </c>
      <c r="G109" s="115">
        <f t="shared" si="5"/>
        <v>0</v>
      </c>
      <c r="H109" s="196" t="str">
        <f t="shared" si="6"/>
        <v/>
      </c>
      <c r="I109" s="120"/>
      <c r="J109" s="201"/>
      <c r="K109" s="205">
        <v>172</v>
      </c>
      <c r="L109" s="203" t="str">
        <f t="shared" si="7"/>
        <v>pour</v>
      </c>
      <c r="M109" s="203" t="s">
        <v>4345</v>
      </c>
    </row>
    <row r="110" spans="1:15">
      <c r="A110" s="187" t="str">
        <f t="shared" si="4"/>
        <v/>
      </c>
      <c r="E110" s="185" t="s">
        <v>5506</v>
      </c>
      <c r="G110" s="115">
        <f t="shared" si="5"/>
        <v>0</v>
      </c>
      <c r="H110" s="196" t="str">
        <f t="shared" si="6"/>
        <v/>
      </c>
      <c r="I110" s="120"/>
      <c r="J110" s="201"/>
      <c r="K110" s="205">
        <v>173</v>
      </c>
      <c r="L110" s="203" t="str">
        <f t="shared" si="7"/>
        <v>%.</v>
      </c>
      <c r="M110" s="203" t="s">
        <v>4346</v>
      </c>
      <c r="O110" s="204" t="s">
        <v>4333</v>
      </c>
    </row>
    <row r="111" spans="1:15">
      <c r="A111" s="187" t="str">
        <f t="shared" si="4"/>
        <v>$lang["co2minus"]='Vivre sans émissions de CO2 peut être atteint.';</v>
      </c>
      <c r="B111" s="184" t="s">
        <v>4837</v>
      </c>
      <c r="D111" s="184" t="s">
        <v>3450</v>
      </c>
      <c r="E111" s="185" t="s">
        <v>5506</v>
      </c>
      <c r="G111" s="115">
        <f t="shared" si="5"/>
        <v>0</v>
      </c>
      <c r="H111" s="196" t="str">
        <f t="shared" si="6"/>
        <v>Vivre sans émissions de CO2 peut être atteint.</v>
      </c>
      <c r="I111" s="120" t="s">
        <v>4329</v>
      </c>
      <c r="J111" s="201" t="s">
        <v>3528</v>
      </c>
      <c r="K111" s="205">
        <v>175</v>
      </c>
      <c r="L111" s="203" t="str">
        <f t="shared" si="7"/>
        <v>Vivre sans émissions de CO2 peut être atteint.</v>
      </c>
      <c r="M111" s="203" t="s">
        <v>4329</v>
      </c>
      <c r="O111" s="204" t="s">
        <v>4334</v>
      </c>
    </row>
    <row r="112" spans="1:15" ht="24">
      <c r="A112" s="187" t="str">
        <f t="shared" si="4"/>
        <v>$lang["error"]='* C\'est une estimation approximative car il n\'y a pas d\'entrée détaillée.';</v>
      </c>
      <c r="B112" s="184" t="s">
        <v>4838</v>
      </c>
      <c r="D112" s="184" t="s">
        <v>3450</v>
      </c>
      <c r="E112" s="185" t="s">
        <v>5506</v>
      </c>
      <c r="G112" s="115">
        <f t="shared" si="5"/>
        <v>0</v>
      </c>
      <c r="H112" s="196" t="str">
        <f t="shared" si="6"/>
        <v>* C\'est une estimation approximative car il n\'y a pas d\'entrée détaillée.</v>
      </c>
      <c r="I112" s="120" t="s">
        <v>4347</v>
      </c>
      <c r="J112" s="201" t="s">
        <v>3529</v>
      </c>
      <c r="K112" s="205">
        <v>176</v>
      </c>
      <c r="L112" s="203" t="str">
        <f t="shared" si="7"/>
        <v>* C'est une estimation approximative car il n'y a pas d'entrée détaillée.</v>
      </c>
      <c r="M112" s="203" t="s">
        <v>4347</v>
      </c>
      <c r="O112" s="204" t="s">
        <v>4335</v>
      </c>
    </row>
    <row r="113" spans="1:15">
      <c r="A113" s="187" t="str">
        <f t="shared" si="4"/>
        <v/>
      </c>
      <c r="B113" s="184" t="s">
        <v>3454</v>
      </c>
      <c r="E113" s="185" t="s">
        <v>5506</v>
      </c>
      <c r="G113" s="115">
        <f t="shared" si="5"/>
        <v>0</v>
      </c>
      <c r="H113" s="196" t="str">
        <f t="shared" si="6"/>
        <v/>
      </c>
      <c r="I113" s="120"/>
      <c r="J113" s="201"/>
      <c r="K113" s="205">
        <v>177</v>
      </c>
      <c r="L113" s="203" t="str">
        <f t="shared" si="7"/>
        <v/>
      </c>
      <c r="M113" s="203" t="s">
        <v>4585</v>
      </c>
    </row>
    <row r="114" spans="1:15" ht="24">
      <c r="A114" s="187" t="str">
        <f t="shared" si="4"/>
        <v>$lang["feereduction"]='function(fee) {return "Vous pouvez enregistrer" + fee+"yen par an."};';</v>
      </c>
      <c r="B114" s="184" t="s">
        <v>5543</v>
      </c>
      <c r="E114" s="185" t="s">
        <v>5531</v>
      </c>
      <c r="G114" s="115">
        <f t="shared" si="5"/>
        <v>0</v>
      </c>
      <c r="H114" s="196" t="str">
        <f t="shared" si="6"/>
        <v>fee</v>
      </c>
      <c r="I114" s="120" t="s">
        <v>4839</v>
      </c>
      <c r="J114" s="201" t="s">
        <v>4839</v>
      </c>
      <c r="K114" s="205">
        <v>178</v>
      </c>
      <c r="L114" s="203" t="str">
        <f t="shared" si="7"/>
        <v/>
      </c>
      <c r="M114" s="203" t="s">
        <v>4585</v>
      </c>
      <c r="O114" s="204" t="s">
        <v>4301</v>
      </c>
    </row>
    <row r="115" spans="1:15">
      <c r="A115" s="187" t="str">
        <f t="shared" si="4"/>
        <v/>
      </c>
      <c r="E115" s="185" t="s">
        <v>5516</v>
      </c>
      <c r="G115" s="115">
        <f t="shared" si="5"/>
        <v>0</v>
      </c>
      <c r="H115" s="196" t="str">
        <f t="shared" si="6"/>
        <v>"Vous pouvez enregistrer" + fee+"yen par an."</v>
      </c>
      <c r="I115" s="120" t="s">
        <v>4927</v>
      </c>
      <c r="J115" s="201" t="s">
        <v>5453</v>
      </c>
      <c r="K115" s="205">
        <v>179</v>
      </c>
      <c r="L115" s="203" t="str">
        <f t="shared" si="7"/>
        <v>Vous pouvez enregistrer</v>
      </c>
      <c r="M115" s="203" t="s">
        <v>4925</v>
      </c>
      <c r="O115" s="204" t="s">
        <v>4302</v>
      </c>
    </row>
    <row r="116" spans="1:15">
      <c r="A116" s="187" t="str">
        <f t="shared" si="4"/>
        <v/>
      </c>
      <c r="E116" s="185" t="s">
        <v>5506</v>
      </c>
      <c r="G116" s="115">
        <f t="shared" si="5"/>
        <v>0</v>
      </c>
      <c r="H116" s="196" t="str">
        <f t="shared" si="6"/>
        <v/>
      </c>
      <c r="I116" s="120"/>
      <c r="J116" s="201"/>
      <c r="K116" s="205">
        <v>180</v>
      </c>
      <c r="L116" s="203" t="str">
        <f t="shared" si="7"/>
        <v>yen par an.</v>
      </c>
      <c r="M116" s="203" t="s">
        <v>4926</v>
      </c>
      <c r="O116" s="204" t="s">
        <v>4303</v>
      </c>
    </row>
    <row r="117" spans="1:15" ht="24">
      <c r="A117" s="187" t="str">
        <f t="shared" si="4"/>
        <v>$lang["feenochange"]='Il n\'y a pas de changement dans les dépenses d\'utilité, etc.';</v>
      </c>
      <c r="B117" s="184" t="s">
        <v>4840</v>
      </c>
      <c r="D117" s="184" t="s">
        <v>3450</v>
      </c>
      <c r="E117" s="185" t="s">
        <v>5506</v>
      </c>
      <c r="G117" s="115">
        <f t="shared" si="5"/>
        <v>0</v>
      </c>
      <c r="H117" s="196" t="str">
        <f t="shared" si="6"/>
        <v>Il n\'y a pas de changement dans les dépenses d\'utilité, etc.</v>
      </c>
      <c r="I117" s="120" t="s">
        <v>4330</v>
      </c>
      <c r="J117" s="201" t="s">
        <v>3530</v>
      </c>
      <c r="K117" s="205">
        <v>182</v>
      </c>
      <c r="L117" s="203" t="str">
        <f t="shared" si="7"/>
        <v>Il n'y a pas de changement dans les dépenses d'utilité, etc.</v>
      </c>
      <c r="M117" s="203" t="s">
        <v>4330</v>
      </c>
    </row>
    <row r="118" spans="1:15">
      <c r="A118" s="187" t="str">
        <f t="shared" si="4"/>
        <v/>
      </c>
      <c r="B118" s="184" t="s">
        <v>3454</v>
      </c>
      <c r="E118" s="185" t="s">
        <v>5506</v>
      </c>
      <c r="G118" s="115">
        <f t="shared" si="5"/>
        <v>0</v>
      </c>
      <c r="H118" s="196" t="str">
        <f t="shared" si="6"/>
        <v/>
      </c>
      <c r="I118" s="120"/>
      <c r="J118" s="201"/>
      <c r="K118" s="205">
        <v>183</v>
      </c>
      <c r="L118" s="203" t="str">
        <f t="shared" si="7"/>
        <v/>
      </c>
      <c r="M118" s="203" t="s">
        <v>4585</v>
      </c>
    </row>
    <row r="119" spans="1:15">
      <c r="A119" s="187" t="str">
        <f t="shared" si="4"/>
        <v>//result payback----------------------------</v>
      </c>
      <c r="B119" s="184" t="s">
        <v>5544</v>
      </c>
      <c r="E119" s="185" t="s">
        <v>5506</v>
      </c>
      <c r="G119" s="115">
        <f t="shared" si="5"/>
        <v>0</v>
      </c>
      <c r="H119" s="196" t="str">
        <f t="shared" si="6"/>
        <v/>
      </c>
      <c r="I119" s="120"/>
      <c r="J119" s="201"/>
      <c r="K119" s="205">
        <v>184</v>
      </c>
      <c r="L119" s="203" t="str">
        <f t="shared" si="7"/>
        <v/>
      </c>
      <c r="M119" s="203" t="s">
        <v>4585</v>
      </c>
      <c r="O119" s="204" t="s">
        <v>4304</v>
      </c>
    </row>
    <row r="120" spans="1:15" ht="36">
      <c r="A120" s="187" t="str">
        <f t="shared" si="4"/>
        <v>$lang["initialcost"]='function(price,lifetime,load) {return "Pour acheter neuf, cela coûte environ" + price+" " + lifetime+"année de vie, votre coût total sera "+ load+"yen par an."};';</v>
      </c>
      <c r="B120" s="184" t="s">
        <v>5545</v>
      </c>
      <c r="E120" s="185" t="s">
        <v>5515</v>
      </c>
      <c r="G120" s="115">
        <f t="shared" si="5"/>
        <v>0</v>
      </c>
      <c r="H120" s="196" t="str">
        <f t="shared" si="6"/>
        <v>price,lifetime,load</v>
      </c>
      <c r="I120" s="120" t="s">
        <v>4841</v>
      </c>
      <c r="J120" s="201" t="s">
        <v>4841</v>
      </c>
      <c r="K120" s="205">
        <v>185</v>
      </c>
      <c r="L120" s="203" t="str">
        <f t="shared" si="7"/>
        <v/>
      </c>
      <c r="M120" s="203" t="s">
        <v>4585</v>
      </c>
      <c r="O120" s="204" t="s">
        <v>4336</v>
      </c>
    </row>
    <row r="121" spans="1:15" ht="36">
      <c r="A121" s="187" t="str">
        <f t="shared" si="4"/>
        <v/>
      </c>
      <c r="E121" s="185" t="s">
        <v>5516</v>
      </c>
      <c r="G121" s="115">
        <f t="shared" si="5"/>
        <v>0</v>
      </c>
      <c r="H121" s="196" t="str">
        <f t="shared" si="6"/>
        <v>"Pour acheter neuf, cela coûte environ" + price+" " + lifetime+"année de vie, votre coût total sera "+ load+"yen par an."</v>
      </c>
      <c r="I121" s="120" t="s">
        <v>4932</v>
      </c>
      <c r="J121" s="201" t="s">
        <v>5454</v>
      </c>
      <c r="K121" s="205">
        <v>186</v>
      </c>
      <c r="L121" s="203" t="str">
        <f t="shared" si="7"/>
        <v>Pour acheter neuf, cela coûte environ</v>
      </c>
      <c r="M121" s="203" t="s">
        <v>4928</v>
      </c>
      <c r="O121" s="204" t="s">
        <v>4337</v>
      </c>
    </row>
    <row r="122" spans="1:15" ht="40.5">
      <c r="A122" s="187" t="str">
        <f t="shared" si="4"/>
        <v/>
      </c>
      <c r="E122" s="185" t="s">
        <v>5506</v>
      </c>
      <c r="G122" s="115">
        <f t="shared" si="5"/>
        <v>0</v>
      </c>
      <c r="H122" s="196" t="str">
        <f t="shared" si="6"/>
        <v/>
      </c>
      <c r="I122" s="120"/>
      <c r="J122" s="201"/>
      <c r="K122" s="205">
        <v>187</v>
      </c>
      <c r="L122" s="203" t="str">
        <f t="shared" si="7"/>
        <v>yen (prix de référence), réparti</v>
      </c>
      <c r="M122" s="203" t="s">
        <v>4929</v>
      </c>
      <c r="O122" s="204" t="s">
        <v>4305</v>
      </c>
    </row>
    <row r="123" spans="1:15">
      <c r="A123" s="187" t="str">
        <f t="shared" si="4"/>
        <v/>
      </c>
      <c r="E123" s="185" t="s">
        <v>5506</v>
      </c>
      <c r="G123" s="115">
        <f t="shared" si="5"/>
        <v>0</v>
      </c>
      <c r="H123" s="196" t="str">
        <f t="shared" si="6"/>
        <v/>
      </c>
      <c r="I123" s="120"/>
      <c r="J123" s="201"/>
      <c r="K123" s="205">
        <v>188</v>
      </c>
      <c r="L123" s="203" t="str">
        <f t="shared" si="7"/>
        <v>année de vie, votre coût total sera</v>
      </c>
      <c r="M123" s="203" t="s">
        <v>4930</v>
      </c>
    </row>
    <row r="124" spans="1:15">
      <c r="A124" s="187" t="str">
        <f t="shared" si="4"/>
        <v/>
      </c>
      <c r="E124" s="185" t="s">
        <v>5506</v>
      </c>
      <c r="G124" s="115">
        <f t="shared" si="5"/>
        <v>0</v>
      </c>
      <c r="H124" s="196" t="str">
        <f t="shared" si="6"/>
        <v/>
      </c>
      <c r="I124" s="120"/>
      <c r="J124" s="201"/>
      <c r="K124" s="205">
        <v>189</v>
      </c>
      <c r="L124" s="203" t="str">
        <f t="shared" si="7"/>
        <v>yen par an.</v>
      </c>
      <c r="M124" s="203" t="s">
        <v>4931</v>
      </c>
    </row>
    <row r="125" spans="1:15" ht="48">
      <c r="A125" s="187" t="str">
        <f t="shared" si="4"/>
        <v>$lang["payback"]='function(change,totalchange,down) {return "D\'autre part, le coût de l\'utilité sera enregistré pour " + change+ "yen par an, donc le fardeau total sera" + totalchange +(down?"yen, vous pouvez économiser chaque année au total.":"" )};';</v>
      </c>
      <c r="B125" s="184" t="s">
        <v>5546</v>
      </c>
      <c r="E125" s="185" t="s">
        <v>5531</v>
      </c>
      <c r="G125" s="115">
        <f t="shared" si="5"/>
        <v>0</v>
      </c>
      <c r="H125" s="196" t="str">
        <f t="shared" si="6"/>
        <v>change,totalchange,down</v>
      </c>
      <c r="I125" s="120" t="s">
        <v>4842</v>
      </c>
      <c r="J125" s="201" t="s">
        <v>4842</v>
      </c>
      <c r="K125" s="205">
        <v>191</v>
      </c>
      <c r="L125" s="203" t="str">
        <f t="shared" si="7"/>
        <v/>
      </c>
      <c r="M125" s="203" t="s">
        <v>4585</v>
      </c>
    </row>
    <row r="126" spans="1:15" ht="48">
      <c r="A126" s="187" t="str">
        <f t="shared" si="4"/>
        <v/>
      </c>
      <c r="E126" s="185" t="s">
        <v>5516</v>
      </c>
      <c r="G126" s="115">
        <f t="shared" si="5"/>
        <v>0</v>
      </c>
      <c r="H126" s="196" t="str">
        <f t="shared" si="6"/>
        <v>"D\'autre part, le coût de l\'utilité sera enregistré pour " + change+ "yen par an, donc le fardeau total sera" + totalchange +(down?"yen, vous pouvez économiser chaque année au total.":"" )</v>
      </c>
      <c r="I126" s="120" t="s">
        <v>4965</v>
      </c>
      <c r="J126" s="201" t="s">
        <v>5455</v>
      </c>
      <c r="K126" s="205">
        <v>192</v>
      </c>
      <c r="L126" s="203" t="str">
        <f t="shared" si="7"/>
        <v>D'autre part, le coût de l'utilité sera enregistré pour</v>
      </c>
      <c r="M126" s="203" t="s">
        <v>4935</v>
      </c>
      <c r="O126" s="204" t="s">
        <v>4338</v>
      </c>
    </row>
    <row r="127" spans="1:15">
      <c r="A127" s="187" t="str">
        <f t="shared" si="4"/>
        <v/>
      </c>
      <c r="E127" s="185" t="s">
        <v>5506</v>
      </c>
      <c r="G127" s="115">
        <f t="shared" si="5"/>
        <v>0</v>
      </c>
      <c r="H127" s="196" t="str">
        <f t="shared" si="6"/>
        <v xml:space="preserve"> </v>
      </c>
      <c r="I127" s="120" t="s">
        <v>4773</v>
      </c>
      <c r="J127" s="201" t="s">
        <v>3765</v>
      </c>
      <c r="K127" s="205">
        <v>193</v>
      </c>
      <c r="L127" s="203" t="str">
        <f t="shared" si="7"/>
        <v>yen par an, donc le fardeau total sera</v>
      </c>
      <c r="M127" s="203" t="s">
        <v>4936</v>
      </c>
      <c r="O127" s="204" t="s">
        <v>4339</v>
      </c>
    </row>
    <row r="128" spans="1:15">
      <c r="A128" s="187" t="str">
        <f t="shared" si="4"/>
        <v/>
      </c>
      <c r="D128" s="189"/>
      <c r="E128" s="185" t="s">
        <v>5506</v>
      </c>
      <c r="G128" s="115">
        <f t="shared" si="5"/>
        <v>0</v>
      </c>
      <c r="H128" s="196" t="str">
        <f t="shared" si="6"/>
        <v/>
      </c>
      <c r="I128" s="120"/>
      <c r="J128" s="201"/>
      <c r="K128" s="205">
        <v>194</v>
      </c>
      <c r="L128" s="203" t="str">
        <f t="shared" si="7"/>
        <v>yen, vous pouvez économiser chaque année au total.</v>
      </c>
      <c r="M128" s="203" t="s">
        <v>4937</v>
      </c>
      <c r="O128" s="204" t="s">
        <v>4306</v>
      </c>
    </row>
    <row r="129" spans="1:15">
      <c r="A129" s="187" t="str">
        <f t="shared" si="4"/>
        <v/>
      </c>
      <c r="E129" s="185" t="s">
        <v>5506</v>
      </c>
      <c r="G129" s="115">
        <f t="shared" si="5"/>
        <v>0</v>
      </c>
      <c r="H129" s="196" t="str">
        <f t="shared" si="6"/>
        <v/>
      </c>
      <c r="I129" s="120"/>
      <c r="J129" s="201"/>
      <c r="K129" s="205">
        <v>195</v>
      </c>
      <c r="L129" s="203" t="str">
        <f t="shared" si="7"/>
        <v>yen par an.</v>
      </c>
      <c r="M129" s="203" t="s">
        <v>4349</v>
      </c>
      <c r="O129" s="204" t="s">
        <v>4307</v>
      </c>
    </row>
    <row r="130" spans="1:15">
      <c r="A130" s="187" t="str">
        <f t="shared" ref="A130:A193" si="8">IF(E130="param",CLEAN(B130&amp;"'function("&amp;H130&amp;") {return "&amp;H131&amp;"};';"),IF(E130="template","",CLEAN(B130&amp;IF(D130="",IF(OR(CLEAN(B130)="",LEFT(B130,2)="//"),"","'';"),"'"&amp;H130&amp;"'"&amp;D130))))</f>
        <v>$lang["payback1month"]='Vous pouvez revenir dans un mois.';</v>
      </c>
      <c r="B130" s="184" t="s">
        <v>4843</v>
      </c>
      <c r="D130" s="184" t="s">
        <v>3450</v>
      </c>
      <c r="E130" s="185" t="s">
        <v>5501</v>
      </c>
      <c r="G130" s="115">
        <f t="shared" si="5"/>
        <v>0</v>
      </c>
      <c r="H130" s="196" t="str">
        <f t="shared" si="6"/>
        <v>Vous pouvez revenir dans un mois.</v>
      </c>
      <c r="I130" s="120" t="s">
        <v>4331</v>
      </c>
      <c r="J130" s="201" t="s">
        <v>3531</v>
      </c>
      <c r="K130" s="205">
        <v>197</v>
      </c>
      <c r="L130" s="203" t="str">
        <f t="shared" si="7"/>
        <v>Vous pouvez revenir dans un mois.</v>
      </c>
      <c r="M130" s="203" t="s">
        <v>4938</v>
      </c>
      <c r="O130" s="204" t="s">
        <v>4340</v>
      </c>
    </row>
    <row r="131" spans="1:15" ht="24">
      <c r="A131" s="187" t="str">
        <f t="shared" si="8"/>
        <v>$lang["paybackmonth"]='function(month) {return "Vous pouvez revenir dans " + month+" mois."};';</v>
      </c>
      <c r="B131" s="184" t="s">
        <v>5547</v>
      </c>
      <c r="E131" s="185" t="s">
        <v>5531</v>
      </c>
      <c r="G131" s="115">
        <f t="shared" si="5"/>
        <v>0</v>
      </c>
      <c r="H131" s="196" t="str">
        <f t="shared" si="6"/>
        <v>month</v>
      </c>
      <c r="I131" s="120" t="s">
        <v>4844</v>
      </c>
      <c r="J131" s="201" t="s">
        <v>4844</v>
      </c>
      <c r="K131" s="205">
        <v>198</v>
      </c>
      <c r="L131" s="203" t="str">
        <f t="shared" si="7"/>
        <v/>
      </c>
      <c r="M131" s="203" t="s">
        <v>4585</v>
      </c>
      <c r="O131" s="204" t="s">
        <v>4308</v>
      </c>
    </row>
    <row r="132" spans="1:15">
      <c r="A132" s="187" t="str">
        <f t="shared" si="8"/>
        <v/>
      </c>
      <c r="E132" s="185" t="s">
        <v>5516</v>
      </c>
      <c r="G132" s="115">
        <f t="shared" si="5"/>
        <v>0</v>
      </c>
      <c r="H132" s="196" t="str">
        <f t="shared" si="6"/>
        <v>"Vous pouvez revenir dans " + month+" mois."</v>
      </c>
      <c r="I132" s="120" t="s">
        <v>4941</v>
      </c>
      <c r="J132" s="201" t="s">
        <v>5456</v>
      </c>
      <c r="K132" s="205">
        <v>199</v>
      </c>
      <c r="L132" s="203" t="str">
        <f t="shared" si="7"/>
        <v>Vous pouvez revenir dans</v>
      </c>
      <c r="M132" s="203" t="s">
        <v>4939</v>
      </c>
      <c r="O132" s="204" t="s">
        <v>4309</v>
      </c>
    </row>
    <row r="133" spans="1:15">
      <c r="A133" s="187" t="str">
        <f t="shared" si="8"/>
        <v/>
      </c>
      <c r="E133" s="185" t="s">
        <v>5506</v>
      </c>
      <c r="G133" s="115">
        <f t="shared" ref="G133:G196" si="9">IF(MOD(LEN(H133) - LEN(SUBSTITUTE(H133, """", "")),2) = 1,1,0)</f>
        <v>0</v>
      </c>
      <c r="H133" s="196" t="str">
        <f t="shared" si="6"/>
        <v/>
      </c>
      <c r="I133" s="120"/>
      <c r="J133" s="201"/>
      <c r="K133" s="205">
        <v>200</v>
      </c>
      <c r="L133" s="203" t="str">
        <f t="shared" si="7"/>
        <v> mois.</v>
      </c>
      <c r="M133" s="203" t="s">
        <v>4940</v>
      </c>
    </row>
    <row r="134" spans="1:15" ht="24">
      <c r="A134" s="187" t="str">
        <f t="shared" si="8"/>
        <v>$lang["paybackyear"]='function(year) {return "Vous pouvez revenir sur " + year+"an."};';</v>
      </c>
      <c r="B134" s="184" t="s">
        <v>5548</v>
      </c>
      <c r="E134" s="185" t="s">
        <v>5531</v>
      </c>
      <c r="G134" s="115">
        <f t="shared" si="9"/>
        <v>0</v>
      </c>
      <c r="H134" s="196" t="str">
        <f t="shared" ref="H134:H197" si="10">SUBSTITUTE(I134, "'", "\'")</f>
        <v>year</v>
      </c>
      <c r="I134" s="120" t="s">
        <v>4845</v>
      </c>
      <c r="J134" s="201" t="s">
        <v>5457</v>
      </c>
      <c r="K134" s="205">
        <v>202</v>
      </c>
      <c r="L134" s="203" t="str">
        <f t="shared" ref="L134:L197" si="11">IF(OR(K134="",INDEX(O$1:O$301,INT(K134))=""),"",INDEX(O$1:O$301,INT(K134)))</f>
        <v/>
      </c>
      <c r="M134" s="203" t="s">
        <v>4585</v>
      </c>
      <c r="O134" s="204" t="s">
        <v>4310</v>
      </c>
    </row>
    <row r="135" spans="1:15">
      <c r="A135" s="187" t="str">
        <f t="shared" si="8"/>
        <v/>
      </c>
      <c r="E135" s="185" t="s">
        <v>5516</v>
      </c>
      <c r="G135" s="115">
        <f t="shared" si="9"/>
        <v>0</v>
      </c>
      <c r="H135" s="196" t="str">
        <f t="shared" si="10"/>
        <v>"Vous pouvez revenir sur " + year+"an."</v>
      </c>
      <c r="I135" s="120" t="s">
        <v>4943</v>
      </c>
      <c r="J135" s="201" t="s">
        <v>5458</v>
      </c>
      <c r="K135" s="205">
        <v>203</v>
      </c>
      <c r="L135" s="203" t="str">
        <f t="shared" si="11"/>
        <v>Vous pouvez revenir sur</v>
      </c>
      <c r="M135" s="203" t="s">
        <v>4942</v>
      </c>
      <c r="O135" s="204" t="s">
        <v>4311</v>
      </c>
    </row>
    <row r="136" spans="1:15">
      <c r="A136" s="187" t="str">
        <f t="shared" si="8"/>
        <v/>
      </c>
      <c r="E136" s="185" t="s">
        <v>5506</v>
      </c>
      <c r="G136" s="115">
        <f t="shared" si="9"/>
        <v>0</v>
      </c>
      <c r="H136" s="196" t="str">
        <f t="shared" si="10"/>
        <v/>
      </c>
      <c r="I136" s="120"/>
      <c r="J136" s="201"/>
      <c r="K136" s="205">
        <v>204</v>
      </c>
      <c r="L136" s="203" t="str">
        <f t="shared" si="11"/>
        <v> an.</v>
      </c>
      <c r="M136" s="203" t="s">
        <v>4359</v>
      </c>
    </row>
    <row r="137" spans="1:15" ht="36">
      <c r="A137" s="187" t="str">
        <f t="shared" si="8"/>
        <v>$lang["paybacknever"]='En outre, il est impossible de prendre la valeur d\'origine avec le montant de la réduction des coûts de l\'utilité par la durée de vie des produits.';</v>
      </c>
      <c r="B137" s="184" t="s">
        <v>4846</v>
      </c>
      <c r="D137" s="184" t="s">
        <v>5505</v>
      </c>
      <c r="E137" s="185" t="s">
        <v>5506</v>
      </c>
      <c r="G137" s="115">
        <f t="shared" si="9"/>
        <v>0</v>
      </c>
      <c r="H137" s="196" t="str">
        <f t="shared" si="10"/>
        <v>En outre, il est impossible de prendre la valeur d\'origine avec le montant de la réduction des coûts de l\'utilité par la durée de vie des produits.</v>
      </c>
      <c r="I137" s="120" t="s">
        <v>4360</v>
      </c>
      <c r="J137" s="201" t="s">
        <v>3532</v>
      </c>
      <c r="K137" s="205">
        <v>206</v>
      </c>
      <c r="L137" s="203" t="str">
        <f t="shared" si="11"/>
        <v>En outre, il est impossible de prendre la valeur d'origine avec le montant de la réduction des coûts de l'utilité par la durée de vie des produits.</v>
      </c>
      <c r="M137" s="203" t="s">
        <v>4360</v>
      </c>
    </row>
    <row r="138" spans="1:15" ht="24">
      <c r="A138" s="187" t="str">
        <f t="shared" si="8"/>
        <v>$lang["notinstallfee"]='function(fee) {return "Le coût de l\'utilité sera" + fee+"yen moins cher."};';</v>
      </c>
      <c r="B138" s="184" t="s">
        <v>5549</v>
      </c>
      <c r="E138" s="185" t="s">
        <v>5531</v>
      </c>
      <c r="G138" s="115">
        <f t="shared" si="9"/>
        <v>0</v>
      </c>
      <c r="H138" s="196" t="str">
        <f t="shared" si="10"/>
        <v>fee</v>
      </c>
      <c r="I138" s="120" t="s">
        <v>4839</v>
      </c>
      <c r="J138" s="201" t="s">
        <v>4839</v>
      </c>
      <c r="K138" s="205">
        <v>207</v>
      </c>
      <c r="L138" s="203" t="str">
        <f t="shared" si="11"/>
        <v/>
      </c>
      <c r="M138" s="203" t="s">
        <v>4585</v>
      </c>
      <c r="O138" s="204" t="s">
        <v>4312</v>
      </c>
    </row>
    <row r="139" spans="1:15">
      <c r="A139" s="187" t="str">
        <f t="shared" si="8"/>
        <v/>
      </c>
      <c r="E139" s="185" t="s">
        <v>5516</v>
      </c>
      <c r="G139" s="115">
        <f t="shared" si="9"/>
        <v>0</v>
      </c>
      <c r="H139" s="196" t="str">
        <f t="shared" si="10"/>
        <v>"Le coût de l\'utilité sera" + fee+"yen moins cher."</v>
      </c>
      <c r="I139" s="120" t="s">
        <v>4946</v>
      </c>
      <c r="J139" s="201" t="s">
        <v>5459</v>
      </c>
      <c r="K139" s="205">
        <v>208</v>
      </c>
      <c r="L139" s="203" t="str">
        <f t="shared" si="11"/>
        <v>Le coût de l'utilité sera</v>
      </c>
      <c r="M139" s="203" t="s">
        <v>4944</v>
      </c>
    </row>
    <row r="140" spans="1:15">
      <c r="A140" s="187" t="str">
        <f t="shared" si="8"/>
        <v/>
      </c>
      <c r="E140" s="185" t="s">
        <v>5506</v>
      </c>
      <c r="G140" s="115">
        <f t="shared" si="9"/>
        <v>0</v>
      </c>
      <c r="H140" s="196" t="str">
        <f t="shared" si="10"/>
        <v/>
      </c>
      <c r="I140" s="120"/>
      <c r="J140" s="201"/>
      <c r="K140" s="205">
        <v>209</v>
      </c>
      <c r="L140" s="203" t="str">
        <f t="shared" si="11"/>
        <v>yen moins cher.</v>
      </c>
      <c r="M140" s="203" t="s">
        <v>4945</v>
      </c>
    </row>
    <row r="141" spans="1:15">
      <c r="A141" s="187" t="str">
        <f t="shared" si="8"/>
        <v/>
      </c>
      <c r="G141" s="115">
        <f t="shared" si="9"/>
        <v>0</v>
      </c>
      <c r="H141" s="196" t="str">
        <f t="shared" si="10"/>
        <v/>
      </c>
      <c r="I141" s="120"/>
      <c r="J141" s="201"/>
      <c r="L141" s="203" t="str">
        <f t="shared" si="11"/>
        <v/>
      </c>
      <c r="M141" s="203" t="s">
        <v>4585</v>
      </c>
      <c r="O141" s="204" t="s">
        <v>4341</v>
      </c>
    </row>
    <row r="142" spans="1:15">
      <c r="A142" s="187" t="str">
        <f t="shared" si="8"/>
        <v>//monthly-----------</v>
      </c>
      <c r="B142" s="184" t="s">
        <v>3546</v>
      </c>
      <c r="E142" s="185" t="s">
        <v>5506</v>
      </c>
      <c r="G142" s="115">
        <f t="shared" si="9"/>
        <v>0</v>
      </c>
      <c r="H142" s="196" t="str">
        <f t="shared" si="10"/>
        <v/>
      </c>
      <c r="I142" s="120"/>
      <c r="J142" s="201"/>
      <c r="K142" s="205">
        <v>258</v>
      </c>
      <c r="L142" s="203" t="str">
        <f t="shared" si="11"/>
        <v>sont une grande source et dans les trois champs que vous émettez</v>
      </c>
      <c r="M142" s="203" t="s">
        <v>4585</v>
      </c>
      <c r="O142" s="204" t="s">
        <v>4341</v>
      </c>
    </row>
    <row r="143" spans="1:15">
      <c r="A143" s="187" t="str">
        <f t="shared" si="8"/>
        <v>$lang["monthlytitle"]='Coût d\'utilité estimé par mois';</v>
      </c>
      <c r="B143" s="184" t="s">
        <v>4847</v>
      </c>
      <c r="D143" s="184" t="s">
        <v>3450</v>
      </c>
      <c r="E143" s="185" t="s">
        <v>5506</v>
      </c>
      <c r="G143" s="115">
        <f t="shared" si="9"/>
        <v>0</v>
      </c>
      <c r="H143" s="196" t="str">
        <f t="shared" si="10"/>
        <v>Coût d\'utilité estimé par mois</v>
      </c>
      <c r="I143" s="120" t="s">
        <v>4394</v>
      </c>
      <c r="J143" s="201" t="s">
        <v>3547</v>
      </c>
      <c r="K143" s="205">
        <v>259</v>
      </c>
      <c r="L143" s="203" t="str">
        <f t="shared" si="11"/>
        <v/>
      </c>
      <c r="M143" s="203" t="s">
        <v>4947</v>
      </c>
      <c r="O143" s="204" t="s">
        <v>4313</v>
      </c>
    </row>
    <row r="144" spans="1:15">
      <c r="A144" s="187" t="str">
        <f t="shared" si="8"/>
        <v>$lang["month"]='Mois';</v>
      </c>
      <c r="B144" s="184" t="s">
        <v>4848</v>
      </c>
      <c r="D144" s="184" t="s">
        <v>3450</v>
      </c>
      <c r="E144" s="185" t="s">
        <v>5506</v>
      </c>
      <c r="G144" s="115">
        <f t="shared" si="9"/>
        <v>0</v>
      </c>
      <c r="H144" s="196" t="str">
        <f t="shared" si="10"/>
        <v>Mois</v>
      </c>
      <c r="I144" s="120" t="s">
        <v>3642</v>
      </c>
      <c r="J144" s="201" t="s">
        <v>3548</v>
      </c>
      <c r="K144" s="205">
        <v>260</v>
      </c>
      <c r="L144" s="203" t="str">
        <f t="shared" si="11"/>
        <v/>
      </c>
      <c r="M144" s="203" t="s">
        <v>3642</v>
      </c>
      <c r="O144" s="204" t="s">
        <v>4342</v>
      </c>
    </row>
    <row r="145" spans="1:15">
      <c r="A145" s="187" t="str">
        <f t="shared" si="8"/>
        <v>$lang["energy"]='énergie';</v>
      </c>
      <c r="B145" s="184" t="s">
        <v>4849</v>
      </c>
      <c r="D145" s="184" t="s">
        <v>3450</v>
      </c>
      <c r="E145" s="185" t="s">
        <v>5506</v>
      </c>
      <c r="G145" s="115">
        <f t="shared" si="9"/>
        <v>0</v>
      </c>
      <c r="H145" s="196" t="str">
        <f t="shared" si="10"/>
        <v>énergie</v>
      </c>
      <c r="I145" s="120" t="s">
        <v>4395</v>
      </c>
      <c r="J145" s="201" t="s">
        <v>3549</v>
      </c>
      <c r="K145" s="205">
        <v>261</v>
      </c>
      <c r="L145" s="203" t="str">
        <f t="shared" si="11"/>
        <v>% de CO2. Ces grandes mesures sur le terrain sont efficaces.</v>
      </c>
      <c r="M145" s="203" t="s">
        <v>4395</v>
      </c>
      <c r="O145" s="204" t="s">
        <v>4250</v>
      </c>
    </row>
    <row r="146" spans="1:15">
      <c r="A146" s="187" t="str">
        <f t="shared" si="8"/>
        <v/>
      </c>
      <c r="B146" s="184" t="s">
        <v>3454</v>
      </c>
      <c r="E146" s="185" t="s">
        <v>5506</v>
      </c>
      <c r="G146" s="115">
        <f t="shared" si="9"/>
        <v>0</v>
      </c>
      <c r="H146" s="196" t="str">
        <f t="shared" si="10"/>
        <v/>
      </c>
      <c r="I146" s="120" t="s">
        <v>4585</v>
      </c>
      <c r="J146" s="201"/>
      <c r="K146" s="205">
        <v>262</v>
      </c>
      <c r="L146" s="203" t="str">
        <f t="shared" si="11"/>
        <v/>
      </c>
      <c r="M146" s="203" t="s">
        <v>4585</v>
      </c>
    </row>
    <row r="147" spans="1:15">
      <c r="A147" s="187" t="str">
        <f t="shared" si="8"/>
        <v/>
      </c>
      <c r="G147" s="115">
        <f t="shared" si="9"/>
        <v>0</v>
      </c>
      <c r="H147" s="196" t="str">
        <f t="shared" si="10"/>
        <v/>
      </c>
      <c r="I147" s="120" t="s">
        <v>4585</v>
      </c>
      <c r="J147" s="201"/>
      <c r="L147" s="203" t="str">
        <f t="shared" si="11"/>
        <v/>
      </c>
      <c r="M147" s="203" t="s">
        <v>4585</v>
      </c>
      <c r="O147" s="204" t="s">
        <v>4289</v>
      </c>
    </row>
    <row r="148" spans="1:15">
      <c r="A148" s="187" t="str">
        <f t="shared" si="8"/>
        <v>//----------buttons -----------------------------------------------</v>
      </c>
      <c r="B148" s="184" t="s">
        <v>5550</v>
      </c>
      <c r="E148" s="185" t="s">
        <v>5506</v>
      </c>
      <c r="G148" s="115">
        <f t="shared" si="9"/>
        <v>0</v>
      </c>
      <c r="H148" s="196" t="str">
        <f t="shared" si="10"/>
        <v/>
      </c>
      <c r="I148" s="120" t="s">
        <v>4585</v>
      </c>
      <c r="J148" s="201"/>
      <c r="K148" s="205">
        <v>43</v>
      </c>
      <c r="L148" s="203" t="str">
        <f t="shared" si="11"/>
        <v/>
      </c>
      <c r="M148" s="203" t="s">
        <v>4585</v>
      </c>
      <c r="O148" s="204" t="s">
        <v>4314</v>
      </c>
    </row>
    <row r="149" spans="1:15">
      <c r="A149" s="187" t="str">
        <f t="shared" si="8"/>
        <v>$lang['button_clear']='Clair';</v>
      </c>
      <c r="B149" s="184" t="s">
        <v>4617</v>
      </c>
      <c r="D149" s="184" t="s">
        <v>3450</v>
      </c>
      <c r="E149" s="185" t="s">
        <v>5506</v>
      </c>
      <c r="G149" s="115">
        <f t="shared" si="9"/>
        <v>0</v>
      </c>
      <c r="H149" s="196" t="str">
        <f t="shared" si="10"/>
        <v>Clair</v>
      </c>
      <c r="I149" s="120" t="s">
        <v>4277</v>
      </c>
      <c r="J149" s="201" t="s">
        <v>3482</v>
      </c>
      <c r="K149" s="205">
        <v>47</v>
      </c>
      <c r="L149" s="203" t="str">
        <f t="shared" si="11"/>
        <v>Clair</v>
      </c>
      <c r="M149" s="203" t="s">
        <v>4277</v>
      </c>
      <c r="O149" s="204" t="s">
        <v>4315</v>
      </c>
    </row>
    <row r="150" spans="1:15">
      <c r="A150" s="187" t="str">
        <f t="shared" si="8"/>
        <v>$lang['button_savenew']='Nouveau stockage';</v>
      </c>
      <c r="B150" s="184" t="s">
        <v>4618</v>
      </c>
      <c r="D150" s="184" t="s">
        <v>3450</v>
      </c>
      <c r="E150" s="185" t="s">
        <v>5506</v>
      </c>
      <c r="G150" s="115">
        <f t="shared" si="9"/>
        <v>0</v>
      </c>
      <c r="H150" s="196" t="str">
        <f t="shared" si="10"/>
        <v>Nouveau stockage</v>
      </c>
      <c r="I150" s="120" t="s">
        <v>4278</v>
      </c>
      <c r="J150" s="201" t="s">
        <v>3483</v>
      </c>
      <c r="K150" s="205">
        <v>48</v>
      </c>
      <c r="L150" s="203" t="str">
        <f t="shared" si="11"/>
        <v>Nouveau stockage</v>
      </c>
      <c r="M150" s="203" t="s">
        <v>4278</v>
      </c>
      <c r="O150" s="204" t="s">
        <v>4316</v>
      </c>
    </row>
    <row r="151" spans="1:15">
      <c r="A151" s="187" t="str">
        <f t="shared" si="8"/>
        <v>$lang['button_save']='Enregistrer';</v>
      </c>
      <c r="B151" s="184" t="s">
        <v>4619</v>
      </c>
      <c r="D151" s="184" t="s">
        <v>3450</v>
      </c>
      <c r="E151" s="185" t="s">
        <v>5506</v>
      </c>
      <c r="G151" s="115">
        <f t="shared" si="9"/>
        <v>0</v>
      </c>
      <c r="H151" s="196" t="str">
        <f t="shared" si="10"/>
        <v>Enregistrer</v>
      </c>
      <c r="I151" s="120" t="s">
        <v>4279</v>
      </c>
      <c r="J151" s="201" t="s">
        <v>3484</v>
      </c>
      <c r="K151" s="205">
        <v>49</v>
      </c>
      <c r="L151" s="203" t="str">
        <f t="shared" si="11"/>
        <v>Enregistrer</v>
      </c>
      <c r="M151" s="203" t="s">
        <v>4279</v>
      </c>
      <c r="O151" s="204" t="s">
        <v>4343</v>
      </c>
    </row>
    <row r="152" spans="1:15">
      <c r="A152" s="187" t="str">
        <f t="shared" si="8"/>
        <v>$lang['button_open']='Ouvrir';</v>
      </c>
      <c r="B152" s="184" t="s">
        <v>4621</v>
      </c>
      <c r="D152" s="184" t="s">
        <v>3450</v>
      </c>
      <c r="E152" s="185" t="s">
        <v>5506</v>
      </c>
      <c r="G152" s="115">
        <f t="shared" si="9"/>
        <v>0</v>
      </c>
      <c r="H152" s="196" t="str">
        <f t="shared" si="10"/>
        <v>Ouvrir</v>
      </c>
      <c r="I152" s="120" t="s">
        <v>4280</v>
      </c>
      <c r="J152" s="201" t="s">
        <v>3486</v>
      </c>
      <c r="K152" s="205">
        <v>51</v>
      </c>
      <c r="L152" s="203" t="str">
        <f t="shared" si="11"/>
        <v>Ouvrir</v>
      </c>
      <c r="M152" s="203" t="s">
        <v>4280</v>
      </c>
      <c r="O152" s="204" t="s">
        <v>4317</v>
      </c>
    </row>
    <row r="153" spans="1:15">
      <c r="A153" s="187" t="str">
        <f t="shared" si="8"/>
        <v>$lang['button_close']='Fermer';</v>
      </c>
      <c r="B153" s="184" t="s">
        <v>4622</v>
      </c>
      <c r="D153" s="184" t="s">
        <v>3450</v>
      </c>
      <c r="E153" s="185" t="s">
        <v>5506</v>
      </c>
      <c r="G153" s="115">
        <f t="shared" si="9"/>
        <v>0</v>
      </c>
      <c r="H153" s="196" t="str">
        <f t="shared" si="10"/>
        <v>Fermer</v>
      </c>
      <c r="I153" s="120" t="s">
        <v>4281</v>
      </c>
      <c r="J153" s="201" t="s">
        <v>3487</v>
      </c>
      <c r="K153" s="205">
        <v>52</v>
      </c>
      <c r="L153" s="203" t="str">
        <f t="shared" si="11"/>
        <v>Fermer</v>
      </c>
      <c r="M153" s="203" t="s">
        <v>4281</v>
      </c>
      <c r="O153" s="204" t="s">
        <v>4318</v>
      </c>
    </row>
    <row r="154" spans="1:15">
      <c r="A154" s="187" t="str">
        <f t="shared" si="8"/>
        <v>$lang['button_showall']='Tout afficher';</v>
      </c>
      <c r="B154" s="184" t="s">
        <v>4850</v>
      </c>
      <c r="D154" s="184" t="s">
        <v>3450</v>
      </c>
      <c r="E154" s="185" t="s">
        <v>5506</v>
      </c>
      <c r="G154" s="115">
        <f t="shared" si="9"/>
        <v>0</v>
      </c>
      <c r="H154" s="196" t="str">
        <f t="shared" si="10"/>
        <v>Tout afficher</v>
      </c>
      <c r="I154" s="120" t="s">
        <v>4283</v>
      </c>
      <c r="J154" s="201" t="s">
        <v>3489</v>
      </c>
      <c r="K154" s="205">
        <v>54</v>
      </c>
      <c r="L154" s="203" t="str">
        <f t="shared" si="11"/>
        <v>Tout afficher</v>
      </c>
      <c r="M154" s="203" t="s">
        <v>4283</v>
      </c>
      <c r="O154" s="204" t="s">
        <v>4319</v>
      </c>
    </row>
    <row r="155" spans="1:15">
      <c r="A155" s="187" t="str">
        <f t="shared" si="8"/>
        <v>$lang["add"]='ajouter';</v>
      </c>
      <c r="B155" s="184" t="s">
        <v>4851</v>
      </c>
      <c r="D155" s="184" t="s">
        <v>3450</v>
      </c>
      <c r="E155" s="185" t="s">
        <v>5506</v>
      </c>
      <c r="G155" s="115">
        <f t="shared" si="9"/>
        <v>0</v>
      </c>
      <c r="H155" s="196" t="str">
        <f t="shared" si="10"/>
        <v>ajouter</v>
      </c>
      <c r="I155" s="120" t="s">
        <v>4338</v>
      </c>
      <c r="J155" s="201" t="s">
        <v>3513</v>
      </c>
      <c r="K155" s="205">
        <v>126</v>
      </c>
      <c r="L155" s="203" t="str">
        <f t="shared" si="11"/>
        <v>ajouter</v>
      </c>
      <c r="M155" s="203" t="s">
        <v>4338</v>
      </c>
      <c r="O155" s="204" t="s">
        <v>4320</v>
      </c>
    </row>
    <row r="156" spans="1:15">
      <c r="A156" s="187" t="str">
        <f t="shared" si="8"/>
        <v/>
      </c>
      <c r="G156" s="115">
        <f t="shared" si="9"/>
        <v>0</v>
      </c>
      <c r="H156" s="196" t="str">
        <f t="shared" si="10"/>
        <v/>
      </c>
      <c r="I156" s="120" t="s">
        <v>4585</v>
      </c>
      <c r="J156" s="201"/>
      <c r="L156" s="203" t="str">
        <f t="shared" si="11"/>
        <v/>
      </c>
      <c r="M156" s="203" t="s">
        <v>4585</v>
      </c>
      <c r="O156" s="204" t="s">
        <v>3637</v>
      </c>
    </row>
    <row r="157" spans="1:15">
      <c r="A157" s="187" t="str">
        <f t="shared" si="8"/>
        <v>$lang['button_menu']='munu';</v>
      </c>
      <c r="B157" s="184" t="s">
        <v>5551</v>
      </c>
      <c r="D157" s="184" t="s">
        <v>3450</v>
      </c>
      <c r="E157" s="185" t="s">
        <v>5501</v>
      </c>
      <c r="G157" s="115">
        <f t="shared" si="9"/>
        <v>0</v>
      </c>
      <c r="H157" s="196" t="str">
        <f t="shared" si="10"/>
        <v>munu</v>
      </c>
      <c r="I157" s="120" t="s">
        <v>4894</v>
      </c>
      <c r="J157" s="201" t="s">
        <v>5460</v>
      </c>
      <c r="K157" s="205">
        <v>78</v>
      </c>
      <c r="L157" s="203" t="str">
        <f t="shared" si="11"/>
        <v>munu</v>
      </c>
      <c r="M157" s="203" t="s">
        <v>4894</v>
      </c>
      <c r="O157" s="204" t="s">
        <v>4321</v>
      </c>
    </row>
    <row r="158" spans="1:15">
      <c r="A158" s="187" t="str">
        <f t="shared" si="8"/>
        <v>$lang['button_back_toppage']='Retour à la première page';</v>
      </c>
      <c r="B158" s="184" t="s">
        <v>4614</v>
      </c>
      <c r="D158" s="184" t="s">
        <v>3450</v>
      </c>
      <c r="E158" s="185" t="s">
        <v>5506</v>
      </c>
      <c r="G158" s="115">
        <f t="shared" si="9"/>
        <v>0</v>
      </c>
      <c r="H158" s="196" t="str">
        <f t="shared" si="10"/>
        <v>Retour à la première page</v>
      </c>
      <c r="I158" s="120" t="s">
        <v>4274</v>
      </c>
      <c r="J158" s="201" t="s">
        <v>3479</v>
      </c>
      <c r="K158" s="205">
        <v>44</v>
      </c>
      <c r="L158" s="203" t="str">
        <f t="shared" si="11"/>
        <v>Retour à la première page</v>
      </c>
      <c r="M158" s="203" t="s">
        <v>4274</v>
      </c>
      <c r="O158" s="204" t="s">
        <v>4322</v>
      </c>
    </row>
    <row r="159" spans="1:15">
      <c r="A159" s="187" t="str">
        <f t="shared" si="8"/>
        <v>$lang['button_back']='Retour';</v>
      </c>
      <c r="B159" s="184" t="s">
        <v>4615</v>
      </c>
      <c r="D159" s="184" t="s">
        <v>3450</v>
      </c>
      <c r="E159" s="185" t="s">
        <v>5506</v>
      </c>
      <c r="G159" s="115">
        <f t="shared" si="9"/>
        <v>0</v>
      </c>
      <c r="H159" s="196" t="str">
        <f t="shared" si="10"/>
        <v>Retour</v>
      </c>
      <c r="I159" s="120" t="s">
        <v>4275</v>
      </c>
      <c r="J159" s="201" t="s">
        <v>3480</v>
      </c>
      <c r="K159" s="205">
        <v>45</v>
      </c>
      <c r="L159" s="203" t="str">
        <f t="shared" si="11"/>
        <v>Retour</v>
      </c>
      <c r="M159" s="203" t="s">
        <v>4275</v>
      </c>
      <c r="O159" s="204" t="s">
        <v>4323</v>
      </c>
    </row>
    <row r="160" spans="1:15">
      <c r="A160" s="187" t="str">
        <f t="shared" si="8"/>
        <v>$lang['button_prev']='Précédent';</v>
      </c>
      <c r="B160" s="184" t="s">
        <v>5552</v>
      </c>
      <c r="D160" s="184" t="s">
        <v>3450</v>
      </c>
      <c r="E160" s="185" t="s">
        <v>5506</v>
      </c>
      <c r="G160" s="115">
        <f t="shared" si="9"/>
        <v>0</v>
      </c>
      <c r="H160" s="196" t="str">
        <f t="shared" si="10"/>
        <v>Précédent</v>
      </c>
      <c r="I160" s="120" t="s">
        <v>4676</v>
      </c>
      <c r="J160" s="201" t="s">
        <v>4666</v>
      </c>
      <c r="K160" s="205">
        <v>90</v>
      </c>
      <c r="L160" s="203" t="str">
        <f t="shared" si="11"/>
        <v>Précédent</v>
      </c>
      <c r="M160" s="203" t="s">
        <v>4676</v>
      </c>
      <c r="O160" s="204" t="s">
        <v>4324</v>
      </c>
    </row>
    <row r="161" spans="1:15">
      <c r="A161" s="187" t="str">
        <f t="shared" si="8"/>
        <v>$lang['button_next']='Suivant';</v>
      </c>
      <c r="B161" s="184" t="s">
        <v>5553</v>
      </c>
      <c r="D161" s="184" t="s">
        <v>3450</v>
      </c>
      <c r="E161" s="185" t="s">
        <v>5506</v>
      </c>
      <c r="G161" s="115">
        <f t="shared" si="9"/>
        <v>0</v>
      </c>
      <c r="H161" s="196" t="str">
        <f t="shared" si="10"/>
        <v>Suivant</v>
      </c>
      <c r="I161" s="120" t="s">
        <v>4677</v>
      </c>
      <c r="J161" s="201" t="s">
        <v>4667</v>
      </c>
      <c r="K161" s="205">
        <v>91</v>
      </c>
      <c r="L161" s="203" t="str">
        <f t="shared" si="11"/>
        <v>Suivant</v>
      </c>
      <c r="M161" s="203" t="s">
        <v>4677</v>
      </c>
      <c r="O161" s="204" t="s">
        <v>4325</v>
      </c>
    </row>
    <row r="162" spans="1:15">
      <c r="A162" s="187" t="str">
        <f t="shared" si="8"/>
        <v/>
      </c>
      <c r="G162" s="115">
        <f t="shared" si="9"/>
        <v>0</v>
      </c>
      <c r="H162" s="196" t="str">
        <f t="shared" si="10"/>
        <v/>
      </c>
      <c r="I162" s="120" t="s">
        <v>4585</v>
      </c>
      <c r="J162" s="201"/>
      <c r="L162" s="203" t="str">
        <f t="shared" si="11"/>
        <v/>
      </c>
      <c r="M162" s="203" t="s">
        <v>4585</v>
      </c>
    </row>
    <row r="163" spans="1:15">
      <c r="A163" s="187" t="str">
        <f t="shared" si="8"/>
        <v>$lang['button_top']='Haut de page';</v>
      </c>
      <c r="B163" s="184" t="s">
        <v>4625</v>
      </c>
      <c r="D163" s="184" t="s">
        <v>3450</v>
      </c>
      <c r="E163" s="185" t="s">
        <v>5506</v>
      </c>
      <c r="G163" s="115">
        <f t="shared" si="9"/>
        <v>0</v>
      </c>
      <c r="H163" s="196" t="str">
        <f t="shared" si="10"/>
        <v>Haut de page</v>
      </c>
      <c r="I163" s="120" t="s">
        <v>4284</v>
      </c>
      <c r="J163" s="201" t="s">
        <v>3491</v>
      </c>
      <c r="K163" s="205">
        <v>57</v>
      </c>
      <c r="L163" s="203" t="str">
        <f t="shared" si="11"/>
        <v>Haut de page</v>
      </c>
      <c r="M163" s="203" t="s">
        <v>4284</v>
      </c>
    </row>
    <row r="164" spans="1:15">
      <c r="A164" s="187" t="str">
        <f t="shared" si="8"/>
        <v>$lang['button_input']='Entrée actuelle du statut';</v>
      </c>
      <c r="B164" s="184" t="s">
        <v>4626</v>
      </c>
      <c r="D164" s="184" t="s">
        <v>3450</v>
      </c>
      <c r="E164" s="185" t="s">
        <v>5506</v>
      </c>
      <c r="G164" s="115">
        <f t="shared" si="9"/>
        <v>0</v>
      </c>
      <c r="H164" s="196" t="str">
        <f t="shared" si="10"/>
        <v>Entrée actuelle du statut</v>
      </c>
      <c r="I164" s="120" t="s">
        <v>4285</v>
      </c>
      <c r="J164" s="201" t="s">
        <v>3492</v>
      </c>
      <c r="K164" s="205">
        <v>58</v>
      </c>
      <c r="L164" s="203" t="str">
        <f t="shared" si="11"/>
        <v>Entrée actuelle du statut</v>
      </c>
      <c r="M164" s="203" t="s">
        <v>4285</v>
      </c>
      <c r="O164" s="204" t="s">
        <v>4326</v>
      </c>
    </row>
    <row r="165" spans="1:15">
      <c r="A165" s="187" t="str">
        <f t="shared" si="8"/>
        <v>$lang['button_queslist']='Liste de questions';</v>
      </c>
      <c r="B165" s="184" t="s">
        <v>5554</v>
      </c>
      <c r="D165" s="184" t="s">
        <v>3450</v>
      </c>
      <c r="E165" s="185" t="s">
        <v>5506</v>
      </c>
      <c r="G165" s="115">
        <f t="shared" si="9"/>
        <v>0</v>
      </c>
      <c r="H165" s="196" t="str">
        <f t="shared" si="10"/>
        <v>Liste de questions</v>
      </c>
      <c r="I165" s="120" t="s">
        <v>4678</v>
      </c>
      <c r="J165" s="201" t="s">
        <v>4668</v>
      </c>
      <c r="K165" s="205">
        <v>92</v>
      </c>
      <c r="L165" s="203" t="str">
        <f t="shared" si="11"/>
        <v>Liste de questions</v>
      </c>
      <c r="M165" s="203" t="s">
        <v>4678</v>
      </c>
    </row>
    <row r="166" spans="1:15">
      <c r="A166" s="187" t="str">
        <f t="shared" si="8"/>
        <v>$lang['button_diagnosis']='Écran de diagnostic';</v>
      </c>
      <c r="B166" s="184" t="s">
        <v>4616</v>
      </c>
      <c r="D166" s="184" t="s">
        <v>3450</v>
      </c>
      <c r="E166" s="185" t="s">
        <v>5506</v>
      </c>
      <c r="G166" s="115">
        <f t="shared" si="9"/>
        <v>0</v>
      </c>
      <c r="H166" s="196" t="str">
        <f t="shared" si="10"/>
        <v>Écran de diagnostic</v>
      </c>
      <c r="I166" s="120" t="s">
        <v>4276</v>
      </c>
      <c r="J166" s="201" t="s">
        <v>3481</v>
      </c>
      <c r="K166" s="205">
        <v>46</v>
      </c>
      <c r="L166" s="203" t="str">
        <f t="shared" si="11"/>
        <v>Écran de diagnostic</v>
      </c>
      <c r="M166" s="203" t="s">
        <v>4276</v>
      </c>
    </row>
    <row r="167" spans="1:15">
      <c r="A167" s="187" t="str">
        <f t="shared" si="8"/>
        <v>$lang['button_measures']='Mesurer la contrepartie';</v>
      </c>
      <c r="B167" s="184" t="s">
        <v>4627</v>
      </c>
      <c r="D167" s="184" t="s">
        <v>3450</v>
      </c>
      <c r="E167" s="185" t="s">
        <v>5506</v>
      </c>
      <c r="G167" s="115">
        <f t="shared" si="9"/>
        <v>0</v>
      </c>
      <c r="H167" s="196" t="str">
        <f t="shared" si="10"/>
        <v>Mesurer la contrepartie</v>
      </c>
      <c r="I167" s="120" t="s">
        <v>4286</v>
      </c>
      <c r="J167" s="201" t="s">
        <v>3493</v>
      </c>
      <c r="K167" s="205">
        <v>59</v>
      </c>
      <c r="L167" s="203" t="str">
        <f t="shared" si="11"/>
        <v>Mesurer la contrepartie</v>
      </c>
      <c r="M167" s="203" t="s">
        <v>4286</v>
      </c>
      <c r="O167" s="204" t="s">
        <v>4327</v>
      </c>
    </row>
    <row r="168" spans="1:15">
      <c r="A168" s="187" t="str">
        <f t="shared" si="8"/>
        <v>$lang['button_selectcategory']='Paramètre du champ d\'évaluation';</v>
      </c>
      <c r="B168" s="184" t="s">
        <v>4628</v>
      </c>
      <c r="D168" s="184" t="s">
        <v>3450</v>
      </c>
      <c r="E168" s="185" t="s">
        <v>5506</v>
      </c>
      <c r="G168" s="115">
        <f t="shared" si="9"/>
        <v>0</v>
      </c>
      <c r="H168" s="196" t="str">
        <f t="shared" si="10"/>
        <v>Paramètre du champ d\'évaluation</v>
      </c>
      <c r="I168" s="120" t="s">
        <v>4287</v>
      </c>
      <c r="J168" s="201" t="s">
        <v>3494</v>
      </c>
      <c r="K168" s="205">
        <v>60</v>
      </c>
      <c r="L168" s="203" t="str">
        <f t="shared" si="11"/>
        <v>Paramètre du champ d'évaluation</v>
      </c>
      <c r="M168" s="203" t="s">
        <v>4287</v>
      </c>
      <c r="O168" s="204" t="s">
        <v>4328</v>
      </c>
    </row>
    <row r="169" spans="1:15">
      <c r="A169" s="187" t="str">
        <f t="shared" si="8"/>
        <v>$lang['button_calcresult']='Résultat de calcul';</v>
      </c>
      <c r="B169" s="184" t="s">
        <v>5555</v>
      </c>
      <c r="D169" s="184" t="s">
        <v>3450</v>
      </c>
      <c r="E169" s="185" t="s">
        <v>5501</v>
      </c>
      <c r="G169" s="115">
        <f t="shared" si="9"/>
        <v>0</v>
      </c>
      <c r="H169" s="196" t="str">
        <f t="shared" si="10"/>
        <v>Résultat de calcul</v>
      </c>
      <c r="I169" s="120" t="s">
        <v>4679</v>
      </c>
      <c r="J169" s="201" t="s">
        <v>4669</v>
      </c>
      <c r="K169" s="205">
        <v>93</v>
      </c>
      <c r="L169" s="203" t="str">
        <f t="shared" si="11"/>
        <v>Résultat de calcul</v>
      </c>
      <c r="M169" s="203" t="s">
        <v>4679</v>
      </c>
    </row>
    <row r="170" spans="1:15">
      <c r="A170" s="187" t="str">
        <f t="shared" si="8"/>
        <v>$lang['button_about']='Commentaire';</v>
      </c>
      <c r="B170" s="184" t="s">
        <v>4620</v>
      </c>
      <c r="D170" s="184" t="s">
        <v>3450</v>
      </c>
      <c r="E170" s="185" t="s">
        <v>5506</v>
      </c>
      <c r="G170" s="115">
        <f t="shared" si="9"/>
        <v>0</v>
      </c>
      <c r="H170" s="196" t="str">
        <f t="shared" si="10"/>
        <v>Commentaire</v>
      </c>
      <c r="I170" s="120" t="s">
        <v>4258</v>
      </c>
      <c r="J170" s="201" t="s">
        <v>3485</v>
      </c>
      <c r="K170" s="205">
        <v>50</v>
      </c>
      <c r="L170" s="203" t="str">
        <f t="shared" si="11"/>
        <v>Commentaire</v>
      </c>
      <c r="M170" s="203" t="s">
        <v>4258</v>
      </c>
    </row>
    <row r="171" spans="1:15">
      <c r="A171" s="187" t="str">
        <f t="shared" si="8"/>
        <v>$lang['button_fullversion']='Version pleine fonction';</v>
      </c>
      <c r="B171" s="184" t="s">
        <v>4623</v>
      </c>
      <c r="D171" s="184" t="s">
        <v>3450</v>
      </c>
      <c r="E171" s="185" t="s">
        <v>5501</v>
      </c>
      <c r="G171" s="115">
        <f t="shared" si="9"/>
        <v>0</v>
      </c>
      <c r="H171" s="196" t="str">
        <f t="shared" si="10"/>
        <v>Version pleine fonction</v>
      </c>
      <c r="I171" s="120" t="s">
        <v>4282</v>
      </c>
      <c r="J171" s="201" t="s">
        <v>3488</v>
      </c>
      <c r="K171" s="205">
        <v>53</v>
      </c>
      <c r="L171" s="203" t="str">
        <f t="shared" si="11"/>
        <v>Version pleine fonction</v>
      </c>
      <c r="M171" s="203" t="s">
        <v>4282</v>
      </c>
      <c r="O171" s="204" t="s">
        <v>4344</v>
      </c>
    </row>
    <row r="172" spans="1:15">
      <c r="A172" s="187" t="str">
        <f t="shared" si="8"/>
        <v>$lang['clear_confirm']='Mode Liste';</v>
      </c>
      <c r="B172" s="184" t="s">
        <v>4624</v>
      </c>
      <c r="D172" s="184" t="s">
        <v>3450</v>
      </c>
      <c r="E172" s="185" t="s">
        <v>5506</v>
      </c>
      <c r="G172" s="115">
        <f t="shared" si="9"/>
        <v>0</v>
      </c>
      <c r="H172" s="196" t="str">
        <f t="shared" si="10"/>
        <v>Mode Liste</v>
      </c>
      <c r="I172" s="120" t="s">
        <v>4273</v>
      </c>
      <c r="J172" s="201" t="s">
        <v>3490</v>
      </c>
      <c r="K172" s="205">
        <v>55</v>
      </c>
      <c r="L172" s="203" t="str">
        <f t="shared" si="11"/>
        <v>Mode Liste</v>
      </c>
      <c r="M172" s="203" t="s">
        <v>4273</v>
      </c>
      <c r="O172" s="204" t="s">
        <v>4345</v>
      </c>
    </row>
    <row r="173" spans="1:15">
      <c r="A173" s="187" t="str">
        <f t="shared" si="8"/>
        <v/>
      </c>
      <c r="B173" s="184" t="s">
        <v>3454</v>
      </c>
      <c r="E173" s="185" t="s">
        <v>5506</v>
      </c>
      <c r="G173" s="115">
        <f t="shared" si="9"/>
        <v>0</v>
      </c>
      <c r="H173" s="196" t="str">
        <f t="shared" si="10"/>
        <v/>
      </c>
      <c r="I173" s="120" t="s">
        <v>4585</v>
      </c>
      <c r="J173" s="201"/>
      <c r="K173" s="205">
        <v>56</v>
      </c>
      <c r="L173" s="203" t="str">
        <f t="shared" si="11"/>
        <v/>
      </c>
      <c r="M173" s="203" t="s">
        <v>4585</v>
      </c>
      <c r="O173" s="204" t="s">
        <v>4346</v>
      </c>
    </row>
    <row r="174" spans="1:15">
      <c r="A174" s="187" t="str">
        <f t="shared" si="8"/>
        <v>$lang['button_co2emission']='Emissions de CO2';</v>
      </c>
      <c r="B174" s="184" t="s">
        <v>4630</v>
      </c>
      <c r="D174" s="184" t="s">
        <v>3450</v>
      </c>
      <c r="E174" s="185" t="s">
        <v>5506</v>
      </c>
      <c r="G174" s="115">
        <f t="shared" si="9"/>
        <v>0</v>
      </c>
      <c r="H174" s="196" t="str">
        <f t="shared" si="10"/>
        <v>Emissions de CO2</v>
      </c>
      <c r="I174" s="120" t="s">
        <v>4289</v>
      </c>
      <c r="J174" s="201" t="s">
        <v>3496</v>
      </c>
      <c r="K174" s="205">
        <v>63</v>
      </c>
      <c r="L174" s="203" t="str">
        <f t="shared" si="11"/>
        <v>Emissions de CO2</v>
      </c>
      <c r="M174" s="203" t="s">
        <v>4289</v>
      </c>
    </row>
    <row r="175" spans="1:15">
      <c r="A175" s="187" t="str">
        <f t="shared" si="8"/>
        <v>$lang['button_firstenergy']='Quantité d\'énergie primaire';</v>
      </c>
      <c r="B175" s="184" t="s">
        <v>4631</v>
      </c>
      <c r="D175" s="184" t="s">
        <v>3450</v>
      </c>
      <c r="E175" s="185" t="s">
        <v>5506</v>
      </c>
      <c r="G175" s="115">
        <f t="shared" si="9"/>
        <v>0</v>
      </c>
      <c r="H175" s="196" t="str">
        <f t="shared" si="10"/>
        <v>Quantité d\'énergie primaire</v>
      </c>
      <c r="I175" s="120" t="s">
        <v>4290</v>
      </c>
      <c r="J175" s="201" t="s">
        <v>3497</v>
      </c>
      <c r="K175" s="205">
        <v>64</v>
      </c>
      <c r="L175" s="203" t="str">
        <f t="shared" si="11"/>
        <v>Quantité d'énergie primaire</v>
      </c>
      <c r="M175" s="203" t="s">
        <v>4290</v>
      </c>
      <c r="O175" s="204" t="s">
        <v>4329</v>
      </c>
    </row>
    <row r="176" spans="1:15" ht="27">
      <c r="A176" s="187" t="str">
        <f t="shared" si="8"/>
        <v>$lang['button_energyfee']='Frais d\'utilité publique';</v>
      </c>
      <c r="B176" s="184" t="s">
        <v>4632</v>
      </c>
      <c r="D176" s="184" t="s">
        <v>3450</v>
      </c>
      <c r="E176" s="185" t="s">
        <v>5506</v>
      </c>
      <c r="G176" s="115">
        <f t="shared" si="9"/>
        <v>0</v>
      </c>
      <c r="H176" s="196" t="str">
        <f t="shared" si="10"/>
        <v>Frais d\'utilité publique</v>
      </c>
      <c r="I176" s="120" t="s">
        <v>4291</v>
      </c>
      <c r="J176" s="201" t="s">
        <v>3498</v>
      </c>
      <c r="K176" s="205">
        <v>65</v>
      </c>
      <c r="L176" s="203" t="str">
        <f t="shared" si="11"/>
        <v>Frais d'utilité publique</v>
      </c>
      <c r="M176" s="203" t="s">
        <v>4291</v>
      </c>
      <c r="O176" s="204" t="s">
        <v>4347</v>
      </c>
    </row>
    <row r="177" spans="1:15">
      <c r="A177" s="187" t="str">
        <f t="shared" si="8"/>
        <v/>
      </c>
      <c r="G177" s="115">
        <f t="shared" si="9"/>
        <v>0</v>
      </c>
      <c r="H177" s="196" t="str">
        <f t="shared" si="10"/>
        <v/>
      </c>
      <c r="I177" s="120" t="s">
        <v>4585</v>
      </c>
      <c r="J177" s="201"/>
      <c r="L177" s="203" t="str">
        <f t="shared" si="11"/>
        <v/>
      </c>
      <c r="M177" s="203" t="s">
        <v>4585</v>
      </c>
    </row>
    <row r="178" spans="1:15">
      <c r="A178" s="187" t="str">
        <f t="shared" si="8"/>
        <v/>
      </c>
      <c r="G178" s="115">
        <f t="shared" si="9"/>
        <v>0</v>
      </c>
      <c r="H178" s="196" t="str">
        <f t="shared" si="10"/>
        <v/>
      </c>
      <c r="I178" s="120" t="s">
        <v>4585</v>
      </c>
      <c r="J178" s="201"/>
      <c r="L178" s="203" t="str">
        <f t="shared" si="11"/>
        <v/>
      </c>
      <c r="M178" s="203" t="s">
        <v>4585</v>
      </c>
    </row>
    <row r="179" spans="1:15">
      <c r="A179" s="187" t="str">
        <f t="shared" si="8"/>
        <v>//---- 1 button mode -----------</v>
      </c>
      <c r="B179" s="184" t="s">
        <v>5556</v>
      </c>
      <c r="G179" s="115">
        <f t="shared" si="9"/>
        <v>0</v>
      </c>
      <c r="H179" s="196" t="str">
        <f t="shared" si="10"/>
        <v/>
      </c>
      <c r="I179" s="120" t="s">
        <v>4585</v>
      </c>
      <c r="J179" s="201"/>
      <c r="K179" s="205">
        <v>77</v>
      </c>
      <c r="L179" s="203" t="str">
        <f t="shared" si="11"/>
        <v/>
      </c>
      <c r="M179" s="203" t="s">
        <v>4585</v>
      </c>
      <c r="O179" s="204" t="s">
        <v>4348</v>
      </c>
    </row>
    <row r="180" spans="1:15" ht="84">
      <c r="A180" s="187" t="str">
        <f t="shared" si="8"/>
        <v>$lang['home_button_intro1']='Nous proposons des mesures efficaces d\'économie d\'énergie en fonction de l\'équipement énergétique dans votre maison et de l\'utiliser. Il y a environ 20 questions sur l\'utilisation de l\'énergie à la maison. Il suffit de répondre aux questions, donc, si vous répondez, vous pouvez proposer des mesures appropriées à votre domicile.';</v>
      </c>
      <c r="B180" s="184" t="s">
        <v>4852</v>
      </c>
      <c r="D180" s="184" t="s">
        <v>3450</v>
      </c>
      <c r="E180" s="185" t="s">
        <v>5506</v>
      </c>
      <c r="G180" s="115">
        <f t="shared" si="9"/>
        <v>0</v>
      </c>
      <c r="H180" s="196" t="str">
        <f t="shared" si="10"/>
        <v>Nous proposons des mesures efficaces d\'économie d\'énergie en fonction de l\'équipement énergétique dans votre maison et de l\'utiliser. Il y a environ 20 questions sur l\'utilisation de l\'énergie à la maison. Il suffit de répondre aux questions, donc, si vous répondez, vous pouvez proposer des mesures appropriées à votre domicile.</v>
      </c>
      <c r="I180" s="120" t="s">
        <v>4670</v>
      </c>
      <c r="J180" s="201" t="s">
        <v>4656</v>
      </c>
      <c r="K180" s="205">
        <v>79</v>
      </c>
      <c r="L180" s="203" t="str">
        <f t="shared" si="11"/>
        <v>Nous proposons des mesures efficaces d'économie d'énergie en fonction de l'équipement énergétique dans votre maison et de l'utiliser. Il y a environ 20 questions sur l'utilisation de l'énergie à la maison. Il suffit de répondre aux questions, donc, si vous répondez, vous pouvez proposer des mesures appropriées à votre domicile.</v>
      </c>
      <c r="M180" s="203" t="s">
        <v>4670</v>
      </c>
      <c r="O180" s="204" t="s">
        <v>4349</v>
      </c>
    </row>
    <row r="181" spans="1:15" ht="36">
      <c r="A181" s="187" t="str">
        <f t="shared" si="8"/>
        <v>$lang['home_button_intro2']='L\'information que vous entrez ne peut être visualisée que par votre terminal, elle ne s\'accumule pas sur le serveur.';</v>
      </c>
      <c r="B181" s="184" t="s">
        <v>4853</v>
      </c>
      <c r="D181" s="184" t="s">
        <v>3450</v>
      </c>
      <c r="E181" s="185" t="s">
        <v>5506</v>
      </c>
      <c r="G181" s="115">
        <f t="shared" si="9"/>
        <v>0</v>
      </c>
      <c r="H181" s="196" t="str">
        <f t="shared" si="10"/>
        <v>L\'information que vous entrez ne peut être visualisée que par votre terminal, elle ne s\'accumule pas sur le serveur.</v>
      </c>
      <c r="I181" s="120" t="s">
        <v>4671</v>
      </c>
      <c r="J181" s="201" t="s">
        <v>4657</v>
      </c>
      <c r="K181" s="205">
        <v>80</v>
      </c>
      <c r="L181" s="203" t="str">
        <f t="shared" si="11"/>
        <v>L'information que vous entrez ne peut être visualisée que par votre terminal, elle ne s'accumule pas sur le serveur.</v>
      </c>
      <c r="M181" s="203" t="s">
        <v>4671</v>
      </c>
    </row>
    <row r="182" spans="1:15" ht="27">
      <c r="A182" s="187" t="str">
        <f t="shared" si="8"/>
        <v>$lang['home_button_startdiagnosis']='Début du diagnostic';</v>
      </c>
      <c r="B182" s="184" t="s">
        <v>4854</v>
      </c>
      <c r="D182" s="184" t="s">
        <v>3450</v>
      </c>
      <c r="E182" s="185" t="s">
        <v>5506</v>
      </c>
      <c r="G182" s="115">
        <f t="shared" si="9"/>
        <v>0</v>
      </c>
      <c r="H182" s="196" t="str">
        <f t="shared" si="10"/>
        <v>Début du diagnostic</v>
      </c>
      <c r="I182" s="120" t="s">
        <v>4257</v>
      </c>
      <c r="J182" s="201" t="s">
        <v>4658</v>
      </c>
      <c r="K182" s="205">
        <v>81</v>
      </c>
      <c r="L182" s="203" t="str">
        <f t="shared" si="11"/>
        <v>Début du diagnostic</v>
      </c>
      <c r="M182" s="203" t="s">
        <v>4257</v>
      </c>
      <c r="O182" s="204" t="s">
        <v>4330</v>
      </c>
    </row>
    <row r="183" spans="1:15">
      <c r="A183" s="187" t="str">
        <f t="shared" si="8"/>
        <v>$lang['home_button_about']='A propos de ce diagnostic';</v>
      </c>
      <c r="B183" s="184" t="s">
        <v>4855</v>
      </c>
      <c r="D183" s="184" t="s">
        <v>3450</v>
      </c>
      <c r="E183" s="185" t="s">
        <v>5506</v>
      </c>
      <c r="G183" s="115">
        <f t="shared" si="9"/>
        <v>0</v>
      </c>
      <c r="H183" s="196" t="str">
        <f t="shared" si="10"/>
        <v>A propos de ce diagnostic</v>
      </c>
      <c r="I183" s="120" t="s">
        <v>4672</v>
      </c>
      <c r="J183" s="201" t="s">
        <v>4659</v>
      </c>
      <c r="K183" s="205">
        <v>82</v>
      </c>
      <c r="L183" s="203" t="str">
        <f t="shared" si="11"/>
        <v>A propos de ce diagnostic</v>
      </c>
      <c r="M183" s="203" t="s">
        <v>4672</v>
      </c>
    </row>
    <row r="184" spans="1:15">
      <c r="A184" s="187" t="str">
        <f t="shared" si="8"/>
        <v>$lang['home_button_result']='Voir les résultats';</v>
      </c>
      <c r="B184" s="184" t="s">
        <v>4856</v>
      </c>
      <c r="D184" s="184" t="s">
        <v>3450</v>
      </c>
      <c r="E184" s="185" t="s">
        <v>5557</v>
      </c>
      <c r="G184" s="115">
        <f t="shared" si="9"/>
        <v>0</v>
      </c>
      <c r="H184" s="196" t="str">
        <f t="shared" si="10"/>
        <v>Voir les résultats</v>
      </c>
      <c r="I184" s="120" t="s">
        <v>4261</v>
      </c>
      <c r="J184" s="201" t="s">
        <v>4660</v>
      </c>
      <c r="K184" s="205">
        <v>83</v>
      </c>
      <c r="L184" s="203" t="str">
        <f t="shared" si="11"/>
        <v>Voir les résultats</v>
      </c>
      <c r="M184" s="203" t="s">
        <v>4261</v>
      </c>
    </row>
    <row r="185" spans="1:15">
      <c r="A185" s="187" t="str">
        <f t="shared" si="8"/>
        <v>$lang['home_button_retry']='Réponds à nouveau';</v>
      </c>
      <c r="B185" s="184" t="s">
        <v>4857</v>
      </c>
      <c r="D185" s="184" t="s">
        <v>3450</v>
      </c>
      <c r="E185" s="185" t="s">
        <v>5557</v>
      </c>
      <c r="G185" s="115">
        <f t="shared" si="9"/>
        <v>0</v>
      </c>
      <c r="H185" s="196" t="str">
        <f t="shared" si="10"/>
        <v>Réponds à nouveau</v>
      </c>
      <c r="I185" s="120" t="s">
        <v>4673</v>
      </c>
      <c r="J185" s="201" t="s">
        <v>4661</v>
      </c>
      <c r="K185" s="205">
        <v>84</v>
      </c>
      <c r="L185" s="203" t="str">
        <f t="shared" si="11"/>
        <v>Réponds à nouveau</v>
      </c>
      <c r="M185" s="203" t="s">
        <v>4673</v>
      </c>
    </row>
    <row r="186" spans="1:15">
      <c r="A186" s="187" t="str">
        <f t="shared" si="8"/>
        <v>$lang['home_button_average']='Comparaison moyenne';</v>
      </c>
      <c r="B186" s="184" t="s">
        <v>4858</v>
      </c>
      <c r="D186" s="184" t="s">
        <v>3450</v>
      </c>
      <c r="E186" s="185" t="s">
        <v>5557</v>
      </c>
      <c r="G186" s="115">
        <f t="shared" si="9"/>
        <v>0</v>
      </c>
      <c r="H186" s="196" t="str">
        <f t="shared" si="10"/>
        <v>Comparaison moyenne</v>
      </c>
      <c r="I186" s="120" t="s">
        <v>4674</v>
      </c>
      <c r="J186" s="201" t="s">
        <v>4662</v>
      </c>
      <c r="K186" s="205">
        <v>85</v>
      </c>
      <c r="L186" s="203" t="str">
        <f t="shared" si="11"/>
        <v>Comparaison moyenne</v>
      </c>
      <c r="M186" s="203" t="s">
        <v>4674</v>
      </c>
      <c r="O186" s="204" t="s">
        <v>4350</v>
      </c>
    </row>
    <row r="187" spans="1:15">
      <c r="A187" s="187" t="str">
        <f t="shared" si="8"/>
        <v>$lang['home_button_monthly']='Changement mensuel';</v>
      </c>
      <c r="B187" s="184" t="s">
        <v>4859</v>
      </c>
      <c r="D187" s="184" t="s">
        <v>3450</v>
      </c>
      <c r="E187" s="185" t="s">
        <v>5557</v>
      </c>
      <c r="G187" s="115">
        <f t="shared" si="9"/>
        <v>0</v>
      </c>
      <c r="H187" s="196" t="str">
        <f t="shared" si="10"/>
        <v>Changement mensuel</v>
      </c>
      <c r="I187" s="120" t="s">
        <v>4675</v>
      </c>
      <c r="J187" s="201" t="s">
        <v>4663</v>
      </c>
      <c r="K187" s="205">
        <v>86</v>
      </c>
      <c r="L187" s="203" t="str">
        <f t="shared" si="11"/>
        <v>Changement mensuel</v>
      </c>
      <c r="M187" s="203" t="s">
        <v>4675</v>
      </c>
      <c r="O187" s="204" t="s">
        <v>4351</v>
      </c>
    </row>
    <row r="188" spans="1:15">
      <c r="A188" s="187" t="str">
        <f t="shared" si="8"/>
        <v>$lang['home_button_measure']='Mesures efficaces';</v>
      </c>
      <c r="B188" s="184" t="s">
        <v>4860</v>
      </c>
      <c r="D188" s="184" t="s">
        <v>3450</v>
      </c>
      <c r="E188" s="185" t="s">
        <v>5557</v>
      </c>
      <c r="G188" s="115">
        <f t="shared" si="9"/>
        <v>0</v>
      </c>
      <c r="H188" s="196" t="str">
        <f t="shared" si="10"/>
        <v>Mesures efficaces</v>
      </c>
      <c r="I188" s="120" t="s">
        <v>4301</v>
      </c>
      <c r="J188" s="201" t="s">
        <v>4664</v>
      </c>
      <c r="K188" s="205">
        <v>87</v>
      </c>
      <c r="L188" s="203" t="str">
        <f t="shared" si="11"/>
        <v>Mesures efficaces</v>
      </c>
      <c r="M188" s="203" t="s">
        <v>4301</v>
      </c>
      <c r="O188" s="204" t="s">
        <v>4352</v>
      </c>
    </row>
    <row r="189" spans="1:15" ht="36">
      <c r="A189" s="187" t="str">
        <f t="shared" si="8"/>
        <v>$lang['home_button_resultmessage']='Nous comparons la moyenne avec un graphique. L\'effet lors de l\'exécution de \'mesures efficaces\' s\'affiche dans le graphique du milieu.';</v>
      </c>
      <c r="B189" s="184" t="s">
        <v>4861</v>
      </c>
      <c r="D189" s="184" t="s">
        <v>3450</v>
      </c>
      <c r="E189" s="185" t="s">
        <v>5506</v>
      </c>
      <c r="G189" s="115">
        <f t="shared" si="9"/>
        <v>0</v>
      </c>
      <c r="H189" s="196" t="str">
        <f t="shared" si="10"/>
        <v>Nous comparons la moyenne avec un graphique. L\'effet lors de l\'exécution de \'mesures efficaces\' s\'affiche dans le graphique du milieu.</v>
      </c>
      <c r="I189" s="120" t="s">
        <v>4895</v>
      </c>
      <c r="J189" s="201" t="s">
        <v>4665</v>
      </c>
      <c r="K189" s="205">
        <v>88</v>
      </c>
      <c r="L189" s="203" t="str">
        <f t="shared" si="11"/>
        <v>Nous comparons la moyenne avec un graphique. L'effet lors de l'exécution de 'mesures efficaces' s'affiche dans le graphique du milieu.</v>
      </c>
      <c r="M189" s="203" t="s">
        <v>4895</v>
      </c>
      <c r="O189" s="204" t="s">
        <v>4349</v>
      </c>
    </row>
    <row r="190" spans="1:15" ht="36">
      <c r="A190" s="187" t="str">
        <f t="shared" si="8"/>
        <v>$lang['home_button_measuremessage']='Une liste des contre-mesures efficaces. Si vous sélectionnez \'Sélectionner\', l\'effet sera affiché dans le graphique.';</v>
      </c>
      <c r="B190" s="184" t="s">
        <v>4862</v>
      </c>
      <c r="D190" s="184" t="s">
        <v>3450</v>
      </c>
      <c r="E190" s="185" t="s">
        <v>5557</v>
      </c>
      <c r="G190" s="115">
        <f t="shared" si="9"/>
        <v>0</v>
      </c>
      <c r="H190" s="196" t="str">
        <f t="shared" si="10"/>
        <v>Une liste des contre-mesures efficaces. Si vous sélectionnez \'Sélectionner\', l\'effet sera affiché dans le graphique.</v>
      </c>
      <c r="I190" s="120" t="s">
        <v>4896</v>
      </c>
      <c r="J190" s="201" t="s">
        <v>5461</v>
      </c>
      <c r="K190" s="205">
        <v>89</v>
      </c>
      <c r="L190" s="203" t="str">
        <f t="shared" si="11"/>
        <v>Une liste des contre-mesures efficaces. Si vous sélectionnez 'Sélectionner', l'effet sera affiché dans le graphique.</v>
      </c>
      <c r="M190" s="203" t="s">
        <v>4896</v>
      </c>
    </row>
    <row r="191" spans="1:15" ht="36">
      <c r="A191" s="187" t="str">
        <f t="shared" si="8"/>
        <v>$lang['home_button_pagemessage']='Vous pouvez répondre en détail en spécifiant le champ. Vous pouvez ajouter des pièces et du matériel avec \'Ajouter\'.';</v>
      </c>
      <c r="B191" s="184" t="s">
        <v>4863</v>
      </c>
      <c r="D191" s="184" t="s">
        <v>3450</v>
      </c>
      <c r="E191" s="185" t="s">
        <v>5506</v>
      </c>
      <c r="G191" s="115">
        <f t="shared" si="9"/>
        <v>0</v>
      </c>
      <c r="H191" s="196" t="str">
        <f t="shared" si="10"/>
        <v>Vous pouvez répondre en détail en spécifiant le champ. Vous pouvez ajouter des pièces et du matériel avec \'Ajouter\'.</v>
      </c>
      <c r="I191" s="120" t="s">
        <v>4897</v>
      </c>
      <c r="J191" s="201" t="s">
        <v>5462</v>
      </c>
      <c r="K191" s="205">
        <v>94</v>
      </c>
      <c r="L191" s="203" t="str">
        <f t="shared" si="11"/>
        <v>Vous pouvez répondre en détail en spécifiant le champ. Vous pouvez ajouter des pièces et du matériel avec 'Ajouter'.</v>
      </c>
      <c r="M191" s="203" t="s">
        <v>4897</v>
      </c>
    </row>
    <row r="192" spans="1:15">
      <c r="A192" s="187" t="str">
        <f t="shared" si="8"/>
        <v/>
      </c>
      <c r="G192" s="115">
        <f t="shared" si="9"/>
        <v>0</v>
      </c>
      <c r="H192" s="196" t="str">
        <f t="shared" si="10"/>
        <v/>
      </c>
      <c r="I192" s="120" t="s">
        <v>4585</v>
      </c>
      <c r="J192" s="201"/>
      <c r="L192" s="203" t="str">
        <f t="shared" si="11"/>
        <v/>
      </c>
      <c r="M192" s="203" t="s">
        <v>4585</v>
      </c>
      <c r="O192" s="204" t="s">
        <v>4353</v>
      </c>
    </row>
    <row r="193" spans="1:15">
      <c r="A193" s="187" t="str">
        <f t="shared" si="8"/>
        <v/>
      </c>
      <c r="G193" s="115">
        <f t="shared" si="9"/>
        <v>0</v>
      </c>
      <c r="H193" s="196" t="str">
        <f t="shared" si="10"/>
        <v/>
      </c>
      <c r="I193" s="120" t="s">
        <v>4585</v>
      </c>
      <c r="J193" s="201"/>
      <c r="L193" s="203" t="str">
        <f t="shared" si="11"/>
        <v/>
      </c>
      <c r="M193" s="203" t="s">
        <v>4585</v>
      </c>
      <c r="O193" s="204" t="s">
        <v>4354</v>
      </c>
    </row>
    <row r="194" spans="1:15">
      <c r="A194" s="187" t="str">
        <f t="shared" ref="A194:A257" si="12">IF(E194="param",CLEAN(B194&amp;"'function("&amp;H194&amp;") {return "&amp;H195&amp;"};';"),IF(E194="template","",CLEAN(B194&amp;IF(D194="",IF(OR(CLEAN(B194)="",LEFT(B194,2)="//"),"","'';"),"'"&amp;H194&amp;"'"&amp;D194))))</f>
        <v/>
      </c>
      <c r="G194" s="115">
        <f t="shared" si="9"/>
        <v>0</v>
      </c>
      <c r="H194" s="196" t="str">
        <f t="shared" si="10"/>
        <v/>
      </c>
      <c r="I194" s="120" t="s">
        <v>4585</v>
      </c>
      <c r="J194" s="201"/>
      <c r="L194" s="203" t="str">
        <f t="shared" si="11"/>
        <v/>
      </c>
      <c r="M194" s="203" t="s">
        <v>4585</v>
      </c>
      <c r="O194" s="204" t="s">
        <v>4355</v>
      </c>
    </row>
    <row r="195" spans="1:15" ht="24">
      <c r="A195" s="187" t="str">
        <f t="shared" si="12"/>
        <v>//---------- 2 focus mode page -----------------------------------------------</v>
      </c>
      <c r="B195" s="184" t="s">
        <v>5558</v>
      </c>
      <c r="E195" s="185" t="s">
        <v>5559</v>
      </c>
      <c r="G195" s="115">
        <f t="shared" si="9"/>
        <v>0</v>
      </c>
      <c r="H195" s="196" t="str">
        <f t="shared" si="10"/>
        <v/>
      </c>
      <c r="I195" s="120" t="s">
        <v>4585</v>
      </c>
      <c r="J195" s="201"/>
      <c r="K195" s="205">
        <v>41</v>
      </c>
      <c r="L195" s="203" t="str">
        <f t="shared" si="11"/>
        <v/>
      </c>
      <c r="M195" s="203" t="s">
        <v>4585</v>
      </c>
      <c r="O195" s="204" t="s">
        <v>4349</v>
      </c>
    </row>
    <row r="196" spans="1:15">
      <c r="A196" s="187" t="str">
        <f t="shared" si="12"/>
        <v>$lang['home_focus_title_after']='Mode Liste';</v>
      </c>
      <c r="B196" s="184" t="s">
        <v>5560</v>
      </c>
      <c r="D196" s="184" t="s">
        <v>3450</v>
      </c>
      <c r="E196" s="185" t="s">
        <v>5557</v>
      </c>
      <c r="G196" s="115">
        <f t="shared" si="9"/>
        <v>0</v>
      </c>
      <c r="H196" s="196" t="str">
        <f t="shared" si="10"/>
        <v>Mode Liste</v>
      </c>
      <c r="I196" s="120" t="s">
        <v>4273</v>
      </c>
      <c r="J196" s="201" t="s">
        <v>3478</v>
      </c>
      <c r="K196" s="205">
        <v>42</v>
      </c>
      <c r="L196" s="203" t="str">
        <f t="shared" si="11"/>
        <v>Mode Liste</v>
      </c>
      <c r="M196" s="203" t="s">
        <v>4273</v>
      </c>
    </row>
    <row r="197" spans="1:15">
      <c r="A197" s="187" t="str">
        <f t="shared" si="12"/>
        <v/>
      </c>
      <c r="E197" s="185" t="s">
        <v>5557</v>
      </c>
      <c r="G197" s="115">
        <f t="shared" ref="G197:G260" si="13">IF(MOD(LEN(H197) - LEN(SUBSTITUTE(H197, """", "")),2) = 1,1,0)</f>
        <v>0</v>
      </c>
      <c r="H197" s="196" t="str">
        <f t="shared" si="10"/>
        <v/>
      </c>
      <c r="I197" s="120" t="s">
        <v>4585</v>
      </c>
      <c r="J197" s="201"/>
      <c r="K197" s="205">
        <v>68</v>
      </c>
      <c r="L197" s="203" t="str">
        <f t="shared" si="11"/>
        <v/>
      </c>
      <c r="M197" s="203" t="s">
        <v>4585</v>
      </c>
      <c r="O197" s="204" t="s">
        <v>4331</v>
      </c>
    </row>
    <row r="198" spans="1:15" ht="48">
      <c r="A198" s="187" t="str">
        <f t="shared" si="12"/>
        <v>$lang['intro1']='Bienvenue sur un nouveau logiciel de diagnostic d\'économie d\'énergie (D6). En saisissant comment utiliser l\'énergie maintenant, vous pouvez calculer et proposer des mesures efficaces d\'économie d\'énergie.';</v>
      </c>
      <c r="B198" s="184" t="s">
        <v>4633</v>
      </c>
      <c r="D198" s="184" t="s">
        <v>3450</v>
      </c>
      <c r="E198" s="185" t="s">
        <v>5557</v>
      </c>
      <c r="G198" s="115">
        <f t="shared" si="13"/>
        <v>0</v>
      </c>
      <c r="H198" s="196" t="str">
        <f t="shared" ref="H198:H270" si="14">SUBSTITUTE(I198, "'", "\'")</f>
        <v>Bienvenue sur un nouveau logiciel de diagnostic d\'économie d\'énergie (D6). En saisissant comment utiliser l\'énergie maintenant, vous pouvez calculer et proposer des mesures efficaces d\'économie d\'énergie.</v>
      </c>
      <c r="I198" s="120" t="s">
        <v>4292</v>
      </c>
      <c r="J198" s="201" t="s">
        <v>3499</v>
      </c>
      <c r="K198" s="205">
        <v>69</v>
      </c>
      <c r="L198" s="203" t="str">
        <f t="shared" ref="L198:L270" si="15">IF(OR(K198="",INDEX(O$1:O$301,INT(K198))=""),"",INDEX(O$1:O$301,INT(K198)))</f>
        <v>Bienvenue sur un nouveau logiciel de diagnostic d'économie d'énergie (D6). En saisissant comment utiliser l'énergie maintenant, vous pouvez calculer et proposer des mesures efficaces d'économie d'énergie.</v>
      </c>
      <c r="M198" s="203" t="s">
        <v>4292</v>
      </c>
    </row>
    <row r="199" spans="1:15" ht="48">
      <c r="A199" s="187" t="str">
        <f t="shared" si="12"/>
        <v>$lang['intro2']='Pour autant que vous le compreniez, choisissez comment utiliser l\'énergie actuelle. Je ne me dérange pas si je m\'en fiche, ignore toute question que je ne comprends pas.';</v>
      </c>
      <c r="B199" s="184" t="s">
        <v>4634</v>
      </c>
      <c r="D199" s="184" t="s">
        <v>3450</v>
      </c>
      <c r="E199" s="185" t="s">
        <v>5506</v>
      </c>
      <c r="G199" s="115">
        <f t="shared" si="13"/>
        <v>0</v>
      </c>
      <c r="H199" s="196" t="str">
        <f t="shared" si="14"/>
        <v>Pour autant que vous le compreniez, choisissez comment utiliser l\'énergie actuelle. Je ne me dérange pas si je m\'en fiche, ignore toute question que je ne comprends pas.</v>
      </c>
      <c r="I199" s="120" t="s">
        <v>4293</v>
      </c>
      <c r="J199" s="201" t="s">
        <v>3500</v>
      </c>
      <c r="K199" s="205">
        <v>70</v>
      </c>
      <c r="L199" s="203" t="str">
        <f t="shared" si="15"/>
        <v>Pour autant que vous le compreniez, choisissez comment utiliser l'énergie actuelle. Je ne me dérange pas si je m'en fiche, ignore toute question que je ne comprends pas.</v>
      </c>
      <c r="M199" s="203" t="s">
        <v>4293</v>
      </c>
      <c r="O199" s="204" t="s">
        <v>4356</v>
      </c>
    </row>
    <row r="200" spans="1:15" ht="24">
      <c r="A200" s="187" t="str">
        <f t="shared" si="12"/>
        <v>$lang['intro3']='Les résultats d\'analyse selon l\'entrée sont affichés à tout moment.';</v>
      </c>
      <c r="B200" s="184" t="s">
        <v>4635</v>
      </c>
      <c r="D200" s="184" t="s">
        <v>3450</v>
      </c>
      <c r="E200" s="185" t="s">
        <v>5506</v>
      </c>
      <c r="G200" s="115">
        <f t="shared" si="13"/>
        <v>0</v>
      </c>
      <c r="H200" s="196" t="str">
        <f t="shared" si="14"/>
        <v>Les résultats d\'analyse selon l\'entrée sont affichés à tout moment.</v>
      </c>
      <c r="I200" s="120" t="s">
        <v>4294</v>
      </c>
      <c r="J200" s="201" t="s">
        <v>3501</v>
      </c>
      <c r="K200" s="205">
        <v>71</v>
      </c>
      <c r="L200" s="203" t="str">
        <f t="shared" si="15"/>
        <v>Les résultats d'analyse selon l'entrée sont affichés à tout moment.</v>
      </c>
      <c r="M200" s="203" t="s">
        <v>4294</v>
      </c>
      <c r="O200" s="204" t="s">
        <v>4357</v>
      </c>
    </row>
    <row r="201" spans="1:15" ht="72">
      <c r="A201" s="187" t="str">
        <f t="shared" si="12"/>
        <v>$lang['intro4']='C\'est un résultat d\'estimation qui a analysé les émissions de CO2 par but. La gauche est votre situation actuelle. Le droit montre une famille similaire (opérateur commercial) comme comparaison. Le centre affiche des résultats de réduction lorsque les mesures sont sélectionnées.';</v>
      </c>
      <c r="B201" s="184" t="s">
        <v>4636</v>
      </c>
      <c r="D201" s="184" t="s">
        <v>3450</v>
      </c>
      <c r="E201" s="185" t="s">
        <v>5557</v>
      </c>
      <c r="G201" s="115">
        <f t="shared" si="13"/>
        <v>0</v>
      </c>
      <c r="H201" s="196" t="str">
        <f t="shared" si="14"/>
        <v>C\'est un résultat d\'estimation qui a analysé les émissions de CO2 par but. La gauche est votre situation actuelle. Le droit montre une famille similaire (opérateur commercial) comme comparaison. Le centre affiche des résultats de réduction lorsque les mesures sont sélectionnées.</v>
      </c>
      <c r="I201" s="120" t="s">
        <v>4295</v>
      </c>
      <c r="J201" s="201" t="s">
        <v>3502</v>
      </c>
      <c r="K201" s="205">
        <v>72</v>
      </c>
      <c r="L201" s="203" t="str">
        <f t="shared" si="15"/>
        <v>C'est un résultat d'estimation qui a analysé les émissions de CO2 par but. La gauche est votre situation actuelle. Le droit montre une famille similaire (opérateur commercial) comme comparaison. Le centre affiche des résultats de réduction lorsque les mesures sont sélectionnées.</v>
      </c>
      <c r="M201" s="203" t="s">
        <v>4295</v>
      </c>
    </row>
    <row r="202" spans="1:15">
      <c r="A202" s="187" t="str">
        <f t="shared" si="12"/>
        <v>$lang['intro5']='Je trace la facture des services publics par mois.';</v>
      </c>
      <c r="B202" s="184" t="s">
        <v>4637</v>
      </c>
      <c r="D202" s="184" t="s">
        <v>3450</v>
      </c>
      <c r="E202" s="185" t="s">
        <v>5506</v>
      </c>
      <c r="G202" s="115">
        <f t="shared" si="13"/>
        <v>0</v>
      </c>
      <c r="H202" s="196" t="str">
        <f t="shared" si="14"/>
        <v>Je trace la facture des services publics par mois.</v>
      </c>
      <c r="I202" s="120" t="s">
        <v>4296</v>
      </c>
      <c r="J202" s="201" t="s">
        <v>3503</v>
      </c>
      <c r="K202" s="205">
        <v>73</v>
      </c>
      <c r="L202" s="203" t="str">
        <f t="shared" si="15"/>
        <v>Je trace la facture des services publics par mois.</v>
      </c>
      <c r="M202" s="203" t="s">
        <v>4296</v>
      </c>
    </row>
    <row r="203" spans="1:15" ht="84">
      <c r="A203" s="187" t="str">
        <f t="shared" si="12"/>
        <v>$lang['intro6']='Des mesures efficaces d\'économie d\'énergie sont affichées de temps en temps. Cliquez sur le titre pour expliquer en détail. Un ★ rentable est une mesure qui peut prendre l\'original même s\'il y a un coût d\'achat. Si vous cliquez sur la colonne de droite et sélectionnez-la, le résultat dans le cas des contre-mesures sera reflété dans le graphique du milieu.';</v>
      </c>
      <c r="B203" s="184" t="s">
        <v>4638</v>
      </c>
      <c r="D203" s="184" t="s">
        <v>3450</v>
      </c>
      <c r="E203" s="185" t="s">
        <v>5506</v>
      </c>
      <c r="G203" s="115">
        <f t="shared" si="13"/>
        <v>0</v>
      </c>
      <c r="H203" s="196" t="str">
        <f t="shared" si="14"/>
        <v>Des mesures efficaces d\'économie d\'énergie sont affichées de temps en temps. Cliquez sur le titre pour expliquer en détail. Un ★ rentable est une mesure qui peut prendre l\'original même s\'il y a un coût d\'achat. Si vous cliquez sur la colonne de droite et sélectionnez-la, le résultat dans le cas des contre-mesures sera reflété dans le graphique du milieu.</v>
      </c>
      <c r="I203" s="120" t="s">
        <v>4297</v>
      </c>
      <c r="J203" s="201" t="s">
        <v>3504</v>
      </c>
      <c r="K203" s="205">
        <v>74</v>
      </c>
      <c r="L203" s="203" t="str">
        <f t="shared" si="15"/>
        <v>Des mesures efficaces d'économie d'énergie sont affichées de temps en temps. Cliquez sur le titre pour expliquer en détail. Un ★ rentable est une mesure qui peut prendre l'original même s'il y a un coût d'achat. Si vous cliquez sur la colonne de droite et sélectionnez-la, le résultat dans le cas des contre-mesures sera reflété dans le graphique du milieu.</v>
      </c>
      <c r="M203" s="203" t="s">
        <v>4297</v>
      </c>
      <c r="O203" s="204" t="s">
        <v>4358</v>
      </c>
    </row>
    <row r="204" spans="1:15" ht="24">
      <c r="A204" s="187" t="str">
        <f t="shared" si="12"/>
        <v>$lang['intro7']='Vous pouvez enregistrer les informations d\'entrée dans le navigateur.';</v>
      </c>
      <c r="B204" s="184" t="s">
        <v>4639</v>
      </c>
      <c r="D204" s="184" t="s">
        <v>3450</v>
      </c>
      <c r="E204" s="185" t="s">
        <v>5506</v>
      </c>
      <c r="G204" s="115">
        <f t="shared" si="13"/>
        <v>0</v>
      </c>
      <c r="H204" s="196" t="str">
        <f t="shared" si="14"/>
        <v>Vous pouvez enregistrer les informations d\'entrée dans le navigateur.</v>
      </c>
      <c r="I204" s="120" t="s">
        <v>4298</v>
      </c>
      <c r="J204" s="201" t="s">
        <v>3505</v>
      </c>
      <c r="K204" s="205">
        <v>75</v>
      </c>
      <c r="L204" s="203" t="str">
        <f t="shared" si="15"/>
        <v>Vous pouvez enregistrer les informations d'entrée dans le navigateur.</v>
      </c>
      <c r="M204" s="203" t="s">
        <v>4298</v>
      </c>
      <c r="O204" s="204" t="s">
        <v>4359</v>
      </c>
    </row>
    <row r="205" spans="1:15" ht="48">
      <c r="A205" s="187" t="str">
        <f t="shared" si="12"/>
        <v>$lang['intro8']='Cet écran est limité à environ 20 éléments, mais vous pouvez également effectuer un diagnostic détaillé. Appuyez sur [Terminé] immédiatement pour commencer le diagnostic.';</v>
      </c>
      <c r="B205" s="184" t="s">
        <v>4640</v>
      </c>
      <c r="D205" s="184" t="s">
        <v>3450</v>
      </c>
      <c r="E205" s="185" t="s">
        <v>5506</v>
      </c>
      <c r="G205" s="115">
        <f t="shared" si="13"/>
        <v>0</v>
      </c>
      <c r="H205" s="196" t="str">
        <f t="shared" si="14"/>
        <v>Cet écran est limité à environ 20 éléments, mais vous pouvez également effectuer un diagnostic détaillé. Appuyez sur [Terminé] immédiatement pour commencer le diagnostic.</v>
      </c>
      <c r="I205" s="120" t="s">
        <v>4299</v>
      </c>
      <c r="J205" s="201" t="s">
        <v>3506</v>
      </c>
      <c r="K205" s="205">
        <v>76</v>
      </c>
      <c r="L205" s="203" t="str">
        <f t="shared" si="15"/>
        <v>Cet écran est limité à environ 20 éléments, mais vous pouvez également effectuer un diagnostic détaillé. Appuyez sur [Terminé] immédiatement pour commencer le diagnostic.</v>
      </c>
      <c r="M205" s="203" t="s">
        <v>4299</v>
      </c>
    </row>
    <row r="206" spans="1:15" ht="40.5">
      <c r="A206" s="187" t="str">
        <f t="shared" si="12"/>
        <v/>
      </c>
      <c r="G206" s="115">
        <f t="shared" si="13"/>
        <v>0</v>
      </c>
      <c r="H206" s="196" t="str">
        <f t="shared" si="14"/>
        <v/>
      </c>
      <c r="I206" s="120" t="s">
        <v>4585</v>
      </c>
      <c r="J206" s="201"/>
      <c r="L206" s="203" t="str">
        <f t="shared" si="15"/>
        <v/>
      </c>
      <c r="M206" s="203" t="s">
        <v>4585</v>
      </c>
      <c r="O206" s="204" t="s">
        <v>4360</v>
      </c>
    </row>
    <row r="207" spans="1:15" ht="24">
      <c r="A207" s="187" t="str">
        <f t="shared" si="12"/>
        <v>//---------- 3 easy mode page -----------------------------------------------</v>
      </c>
      <c r="B207" s="184" t="s">
        <v>5561</v>
      </c>
      <c r="E207" s="185" t="s">
        <v>5557</v>
      </c>
      <c r="G207" s="115">
        <f t="shared" si="13"/>
        <v>0</v>
      </c>
      <c r="H207" s="196" t="str">
        <f t="shared" si="14"/>
        <v/>
      </c>
      <c r="I207" s="120" t="s">
        <v>4585</v>
      </c>
      <c r="J207" s="201"/>
      <c r="K207" s="205">
        <v>9</v>
      </c>
      <c r="L207" s="203" t="str">
        <f t="shared" si="15"/>
        <v/>
      </c>
      <c r="M207" s="203" t="s">
        <v>4585</v>
      </c>
    </row>
    <row r="208" spans="1:15">
      <c r="A208" s="187" t="str">
        <f t="shared" si="12"/>
        <v>$lang['home_easy_title']='Eco-check facile pour une vie confortable';</v>
      </c>
      <c r="B208" s="184" t="s">
        <v>4592</v>
      </c>
      <c r="D208" s="184" t="s">
        <v>3450</v>
      </c>
      <c r="E208" s="185" t="s">
        <v>5506</v>
      </c>
      <c r="G208" s="115">
        <f t="shared" si="13"/>
        <v>0</v>
      </c>
      <c r="H208" s="196" t="str">
        <f t="shared" si="14"/>
        <v>Eco-check facile pour une vie confortable</v>
      </c>
      <c r="I208" s="120" t="s">
        <v>4248</v>
      </c>
      <c r="J208" s="201" t="s">
        <v>3456</v>
      </c>
      <c r="K208" s="205">
        <v>10</v>
      </c>
      <c r="L208" s="203" t="str">
        <f t="shared" si="15"/>
        <v>Eco-check facile pour une vie confortable</v>
      </c>
      <c r="M208" s="203" t="s">
        <v>4248</v>
      </c>
      <c r="O208" s="204" t="s">
        <v>4361</v>
      </c>
    </row>
    <row r="209" spans="1:15">
      <c r="A209" s="187" t="str">
        <f t="shared" si="12"/>
        <v>$lang['home_easy_step1']='Une question';</v>
      </c>
      <c r="B209" s="184" t="s">
        <v>4593</v>
      </c>
      <c r="D209" s="184" t="s">
        <v>3450</v>
      </c>
      <c r="E209" s="185" t="s">
        <v>5557</v>
      </c>
      <c r="G209" s="115">
        <f t="shared" si="13"/>
        <v>0</v>
      </c>
      <c r="H209" s="196" t="str">
        <f t="shared" si="14"/>
        <v>Une question</v>
      </c>
      <c r="I209" s="120" t="s">
        <v>4249</v>
      </c>
      <c r="J209" s="201" t="s">
        <v>3457</v>
      </c>
      <c r="K209" s="205">
        <v>11</v>
      </c>
      <c r="L209" s="203" t="str">
        <f t="shared" si="15"/>
        <v>Une question</v>
      </c>
      <c r="M209" s="203" t="s">
        <v>4249</v>
      </c>
      <c r="O209" s="204" t="s">
        <v>4362</v>
      </c>
    </row>
    <row r="210" spans="1:15">
      <c r="A210" s="187" t="str">
        <f t="shared" si="12"/>
        <v>$lang['home_easy_step2']='Comparaison';</v>
      </c>
      <c r="B210" s="184" t="s">
        <v>4864</v>
      </c>
      <c r="D210" s="184" t="s">
        <v>3450</v>
      </c>
      <c r="E210" s="185" t="s">
        <v>5506</v>
      </c>
      <c r="G210" s="115">
        <f t="shared" si="13"/>
        <v>0</v>
      </c>
      <c r="H210" s="196" t="str">
        <f t="shared" si="14"/>
        <v>Comparaison</v>
      </c>
      <c r="I210" s="120" t="s">
        <v>4250</v>
      </c>
      <c r="J210" s="201" t="s">
        <v>3458</v>
      </c>
      <c r="K210" s="205">
        <v>12</v>
      </c>
      <c r="L210" s="203" t="str">
        <f t="shared" si="15"/>
        <v>Comparaison</v>
      </c>
      <c r="M210" s="203" t="s">
        <v>4250</v>
      </c>
    </row>
    <row r="211" spans="1:15">
      <c r="A211" s="187" t="str">
        <f t="shared" si="12"/>
        <v>$lang['home_easy_step3']='Caractéristique';</v>
      </c>
      <c r="B211" s="184" t="s">
        <v>4594</v>
      </c>
      <c r="D211" s="184" t="s">
        <v>3450</v>
      </c>
      <c r="E211" s="185" t="s">
        <v>5506</v>
      </c>
      <c r="G211" s="115">
        <f t="shared" si="13"/>
        <v>0</v>
      </c>
      <c r="H211" s="196" t="str">
        <f t="shared" si="14"/>
        <v>Caractéristique</v>
      </c>
      <c r="I211" s="120" t="s">
        <v>4251</v>
      </c>
      <c r="J211" s="201" t="s">
        <v>3459</v>
      </c>
      <c r="K211" s="205">
        <v>13</v>
      </c>
      <c r="L211" s="203" t="str">
        <f t="shared" si="15"/>
        <v>Caractéristique</v>
      </c>
      <c r="M211" s="203" t="s">
        <v>4251</v>
      </c>
    </row>
    <row r="212" spans="1:15">
      <c r="A212" s="187" t="str">
        <f t="shared" si="12"/>
        <v>$lang['home_easy_step4']='Mesures';</v>
      </c>
      <c r="B212" s="184" t="s">
        <v>4595</v>
      </c>
      <c r="D212" s="184" t="s">
        <v>3450</v>
      </c>
      <c r="E212" s="185" t="s">
        <v>5506</v>
      </c>
      <c r="G212" s="115">
        <f t="shared" si="13"/>
        <v>0</v>
      </c>
      <c r="H212" s="196" t="str">
        <f t="shared" si="14"/>
        <v>Mesures</v>
      </c>
      <c r="I212" s="120" t="s">
        <v>4252</v>
      </c>
      <c r="J212" s="201" t="s">
        <v>3460</v>
      </c>
      <c r="K212" s="205">
        <v>14</v>
      </c>
      <c r="L212" s="203" t="str">
        <f t="shared" si="15"/>
        <v>Mesures</v>
      </c>
      <c r="M212" s="203" t="s">
        <v>4252</v>
      </c>
    </row>
    <row r="213" spans="1:15" ht="24">
      <c r="A213" s="187" t="str">
        <f t="shared" si="12"/>
        <v>$lang['home_easy_toptitle']='Pourquoi n\'essayez-vous pas de réduire la facture d\'électricité de la maison?';</v>
      </c>
      <c r="B213" s="184" t="s">
        <v>4596</v>
      </c>
      <c r="D213" s="184" t="s">
        <v>3450</v>
      </c>
      <c r="E213" s="185" t="s">
        <v>5506</v>
      </c>
      <c r="G213" s="115">
        <f t="shared" si="13"/>
        <v>0</v>
      </c>
      <c r="H213" s="196" t="str">
        <f t="shared" si="14"/>
        <v>Pourquoi n\'essayez-vous pas de réduire la facture d\'électricité de la maison?</v>
      </c>
      <c r="I213" s="120" t="s">
        <v>4253</v>
      </c>
      <c r="J213" s="201" t="s">
        <v>3461</v>
      </c>
      <c r="K213" s="205">
        <v>15</v>
      </c>
      <c r="L213" s="203" t="str">
        <f t="shared" si="15"/>
        <v>Pourquoi n'essayez-vous pas de réduire la facture d'électricité de la maison?</v>
      </c>
      <c r="M213" s="203" t="s">
        <v>4253</v>
      </c>
    </row>
    <row r="214" spans="1:15" ht="60">
      <c r="A214" s="187" t="str">
        <f t="shared" si="12"/>
        <v>$lang['home_easy_top1']='L\'économie d\'énergie est mal comprise au Japon. Il ne s\'agit pas de «supporter» mais d\'enrichir votre vie. Les coûts de la lumière et de la chaleur sont peu coûteux, la vie devient confortable, ce sera aussi pour les futurs enfants.';</v>
      </c>
      <c r="B214" s="184" t="s">
        <v>4597</v>
      </c>
      <c r="D214" s="184" t="s">
        <v>3450</v>
      </c>
      <c r="E214" s="185" t="s">
        <v>5506</v>
      </c>
      <c r="G214" s="115">
        <f t="shared" si="13"/>
        <v>0</v>
      </c>
      <c r="H214" s="196" t="str">
        <f t="shared" si="14"/>
        <v>L\'économie d\'énergie est mal comprise au Japon. Il ne s\'agit pas de «supporter» mais d\'enrichir votre vie. Les coûts de la lumière et de la chaleur sont peu coûteux, la vie devient confortable, ce sera aussi pour les futurs enfants.</v>
      </c>
      <c r="I214" s="190" t="s">
        <v>4254</v>
      </c>
      <c r="J214" s="201" t="s">
        <v>3462</v>
      </c>
      <c r="K214" s="205">
        <v>16</v>
      </c>
      <c r="L214" s="203" t="str">
        <f t="shared" si="15"/>
        <v>L'économie d'énergie est mal comprise au Japon. Il ne s'agit pas de «supporter» mais d'enrichir votre vie. Les coûts de la lumière et de la chaleur sont peu coûteux, la vie devient confortable, ce sera aussi pour les futurs enfants.</v>
      </c>
      <c r="M214" s="203" t="s">
        <v>4254</v>
      </c>
      <c r="O214" s="204" t="s">
        <v>4363</v>
      </c>
    </row>
    <row r="215" spans="1:15" ht="36">
      <c r="A215" s="187" t="str">
        <f t="shared" si="12"/>
        <v>$lang['home_easy_top2']='Six questions vous diront quelles mesures ont été bonnes pour votre vie. Veuillez essayer Eco-Check en 3 minutes.';</v>
      </c>
      <c r="B215" s="184" t="s">
        <v>4598</v>
      </c>
      <c r="D215" s="184" t="s">
        <v>3450</v>
      </c>
      <c r="E215" s="185" t="s">
        <v>5506</v>
      </c>
      <c r="G215" s="115">
        <f t="shared" si="13"/>
        <v>0</v>
      </c>
      <c r="H215" s="196" t="str">
        <f t="shared" si="14"/>
        <v>Six questions vous diront quelles mesures ont été bonnes pour votre vie. Veuillez essayer Eco-Check en 3 minutes.</v>
      </c>
      <c r="I215" s="120" t="s">
        <v>4255</v>
      </c>
      <c r="J215" s="201" t="s">
        <v>5463</v>
      </c>
      <c r="K215" s="205">
        <v>17</v>
      </c>
      <c r="L215" s="203" t="str">
        <f t="shared" si="15"/>
        <v>Six questions vous diront quelles mesures ont été bonnes pour votre vie. Veuillez essayer Eco-Check en 3 minutes.</v>
      </c>
      <c r="M215" s="203" t="s">
        <v>4255</v>
      </c>
      <c r="O215" s="204" t="s">
        <v>4364</v>
      </c>
    </row>
    <row r="216" spans="1:15" ht="36">
      <c r="A216" s="187" t="str">
        <f t="shared" si="12"/>
        <v>$lang['home_easy_top3sm']='※ C\'est complètement gratuit. Vous n\'avez pas besoin de saisir des informations pour vous identifier, comme le nom ou l\'adresse électronique.';</v>
      </c>
      <c r="B216" s="184" t="s">
        <v>4599</v>
      </c>
      <c r="D216" s="184" t="s">
        <v>3450</v>
      </c>
      <c r="E216" s="185" t="s">
        <v>5506</v>
      </c>
      <c r="G216" s="115">
        <f t="shared" si="13"/>
        <v>0</v>
      </c>
      <c r="H216" s="196" t="str">
        <f t="shared" si="14"/>
        <v>※ C\'est complètement gratuit. Vous n\'avez pas besoin de saisir des informations pour vous identifier, comme le nom ou l\'adresse électronique.</v>
      </c>
      <c r="I216" s="120" t="s">
        <v>4256</v>
      </c>
      <c r="J216" s="201" t="s">
        <v>3463</v>
      </c>
      <c r="K216" s="205">
        <v>18</v>
      </c>
      <c r="L216" s="203" t="str">
        <f t="shared" si="15"/>
        <v>※ C'est complètement gratuit. Vous n'avez pas besoin de saisir des informations pour vous identifier, comme le nom ou l'adresse électronique.</v>
      </c>
      <c r="M216" s="203" t="s">
        <v>4256</v>
      </c>
    </row>
    <row r="217" spans="1:15">
      <c r="A217" s="187" t="str">
        <f t="shared" si="12"/>
        <v>$lang['home_easy_top_button_start']='Début du diagnostic';</v>
      </c>
      <c r="B217" s="184" t="s">
        <v>4600</v>
      </c>
      <c r="D217" s="184" t="s">
        <v>3450</v>
      </c>
      <c r="E217" s="185" t="s">
        <v>5506</v>
      </c>
      <c r="G217" s="115">
        <f t="shared" si="13"/>
        <v>0</v>
      </c>
      <c r="H217" s="196" t="str">
        <f t="shared" si="14"/>
        <v>Début du diagnostic</v>
      </c>
      <c r="I217" s="120" t="s">
        <v>4257</v>
      </c>
      <c r="J217" s="201" t="s">
        <v>3464</v>
      </c>
      <c r="K217" s="205">
        <v>19</v>
      </c>
      <c r="L217" s="203" t="str">
        <f t="shared" si="15"/>
        <v>Début du diagnostic</v>
      </c>
      <c r="M217" s="203" t="s">
        <v>4257</v>
      </c>
    </row>
    <row r="218" spans="1:15">
      <c r="A218" s="187" t="str">
        <f t="shared" si="12"/>
        <v>$lang['home_easy_top_button_about']='Commentaire';</v>
      </c>
      <c r="B218" s="184" t="s">
        <v>4601</v>
      </c>
      <c r="D218" s="184" t="s">
        <v>3450</v>
      </c>
      <c r="E218" s="185" t="s">
        <v>5506</v>
      </c>
      <c r="G218" s="115">
        <f t="shared" si="13"/>
        <v>0</v>
      </c>
      <c r="H218" s="196" t="str">
        <f t="shared" si="14"/>
        <v>Commentaire</v>
      </c>
      <c r="I218" s="120" t="s">
        <v>4258</v>
      </c>
      <c r="J218" s="201" t="s">
        <v>3465</v>
      </c>
      <c r="K218" s="205">
        <v>20</v>
      </c>
      <c r="L218" s="203" t="str">
        <f t="shared" si="15"/>
        <v>Commentaire</v>
      </c>
      <c r="M218" s="203" t="s">
        <v>4258</v>
      </c>
    </row>
    <row r="219" spans="1:15">
      <c r="A219" s="187" t="str">
        <f t="shared" si="12"/>
        <v/>
      </c>
      <c r="B219" s="184" t="s">
        <v>3454</v>
      </c>
      <c r="E219" s="185" t="s">
        <v>5506</v>
      </c>
      <c r="G219" s="115">
        <f t="shared" si="13"/>
        <v>0</v>
      </c>
      <c r="H219" s="196" t="str">
        <f t="shared" si="14"/>
        <v/>
      </c>
      <c r="I219" s="120" t="s">
        <v>4585</v>
      </c>
      <c r="J219" s="201"/>
      <c r="K219" s="205">
        <v>21</v>
      </c>
      <c r="L219" s="203" t="str">
        <f t="shared" si="15"/>
        <v/>
      </c>
      <c r="M219" s="203" t="s">
        <v>4585</v>
      </c>
      <c r="O219" s="204" t="s">
        <v>4365</v>
      </c>
    </row>
    <row r="220" spans="1:15">
      <c r="A220" s="187" t="str">
        <f t="shared" si="12"/>
        <v>$lang['home_easy_p5title']='Veuillez répondre à  questions';</v>
      </c>
      <c r="B220" s="184" t="s">
        <v>4602</v>
      </c>
      <c r="D220" s="184" t="s">
        <v>3450</v>
      </c>
      <c r="E220" s="185" t="s">
        <v>5506</v>
      </c>
      <c r="G220" s="115">
        <f t="shared" si="13"/>
        <v>0</v>
      </c>
      <c r="H220" s="196" t="str">
        <f t="shared" si="14"/>
        <v>Veuillez répondre à  questions</v>
      </c>
      <c r="I220" s="120" t="s">
        <v>4967</v>
      </c>
      <c r="J220" s="201" t="s">
        <v>5464</v>
      </c>
      <c r="K220" s="205">
        <v>22</v>
      </c>
      <c r="L220" s="203" t="str">
        <f t="shared" si="15"/>
        <v>Veuillez répondre à 6 questions</v>
      </c>
      <c r="M220" s="203" t="s">
        <v>4259</v>
      </c>
      <c r="O220" s="204" t="s">
        <v>4366</v>
      </c>
    </row>
    <row r="221" spans="1:15" ht="24">
      <c r="A221" s="187" t="str">
        <f t="shared" si="12"/>
        <v>$lang['home_easy_p5_1']='Choisissez l\'option qui s\'applique à peu près. Si vous ne comprenez pas, vous n\'avez pas à répondre.';</v>
      </c>
      <c r="B221" s="184" t="s">
        <v>4603</v>
      </c>
      <c r="D221" s="184" t="s">
        <v>3450</v>
      </c>
      <c r="E221" s="185" t="s">
        <v>5506</v>
      </c>
      <c r="G221" s="115">
        <f t="shared" si="13"/>
        <v>0</v>
      </c>
      <c r="H221" s="196" t="str">
        <f t="shared" si="14"/>
        <v>Choisissez l\'option qui s\'applique à peu près. Si vous ne comprenez pas, vous n\'avez pas à répondre.</v>
      </c>
      <c r="I221" s="120" t="s">
        <v>4260</v>
      </c>
      <c r="J221" s="201" t="s">
        <v>3466</v>
      </c>
      <c r="K221" s="205">
        <v>23</v>
      </c>
      <c r="L221" s="203" t="str">
        <f t="shared" si="15"/>
        <v>Choisissez l'option qui s'applique à peu près. Si vous ne comprenez pas, vous n'avez pas à répondre.</v>
      </c>
      <c r="M221" s="203" t="s">
        <v>4260</v>
      </c>
    </row>
    <row r="222" spans="1:15" ht="27">
      <c r="A222" s="187" t="str">
        <f t="shared" si="12"/>
        <v>$lang['home_easy_p5_button_next']='Voir les résultats';</v>
      </c>
      <c r="B222" s="184" t="s">
        <v>4604</v>
      </c>
      <c r="D222" s="184" t="s">
        <v>3450</v>
      </c>
      <c r="E222" s="185" t="s">
        <v>5506</v>
      </c>
      <c r="G222" s="115">
        <f t="shared" si="13"/>
        <v>0</v>
      </c>
      <c r="H222" s="196" t="str">
        <f t="shared" si="14"/>
        <v>Voir les résultats</v>
      </c>
      <c r="I222" s="120" t="s">
        <v>4261</v>
      </c>
      <c r="J222" s="201" t="s">
        <v>3467</v>
      </c>
      <c r="K222" s="205">
        <v>24</v>
      </c>
      <c r="L222" s="203" t="str">
        <f t="shared" si="15"/>
        <v>Voir les résultats</v>
      </c>
      <c r="M222" s="203" t="s">
        <v>4261</v>
      </c>
      <c r="O222" s="204" t="s">
        <v>4367</v>
      </c>
    </row>
    <row r="223" spans="1:15" ht="27">
      <c r="A223" s="187" t="str">
        <f t="shared" si="12"/>
        <v/>
      </c>
      <c r="B223" s="184" t="s">
        <v>3454</v>
      </c>
      <c r="E223" s="185" t="s">
        <v>5506</v>
      </c>
      <c r="G223" s="115">
        <f t="shared" si="13"/>
        <v>0</v>
      </c>
      <c r="H223" s="196" t="str">
        <f t="shared" si="14"/>
        <v/>
      </c>
      <c r="I223" s="120" t="s">
        <v>4585</v>
      </c>
      <c r="J223" s="201"/>
      <c r="K223" s="205">
        <v>25</v>
      </c>
      <c r="L223" s="203" t="str">
        <f t="shared" si="15"/>
        <v/>
      </c>
      <c r="M223" s="203" t="s">
        <v>4585</v>
      </c>
      <c r="O223" s="204" t="s">
        <v>4368</v>
      </c>
    </row>
    <row r="224" spans="1:15">
      <c r="A224" s="187" t="str">
        <f t="shared" si="12"/>
        <v>$lang['home_easy_p2title']='Comparé aux ménages moyens';</v>
      </c>
      <c r="B224" s="184" t="s">
        <v>4605</v>
      </c>
      <c r="D224" s="184" t="s">
        <v>3450</v>
      </c>
      <c r="E224" s="185" t="s">
        <v>5506</v>
      </c>
      <c r="G224" s="115">
        <f t="shared" si="13"/>
        <v>0</v>
      </c>
      <c r="H224" s="196" t="str">
        <f t="shared" si="14"/>
        <v>Comparé aux ménages moyens</v>
      </c>
      <c r="I224" s="120" t="s">
        <v>4262</v>
      </c>
      <c r="J224" s="201" t="s">
        <v>3468</v>
      </c>
      <c r="K224" s="205">
        <v>26</v>
      </c>
      <c r="L224" s="203" t="str">
        <f t="shared" si="15"/>
        <v>Comparé aux ménages moyens</v>
      </c>
      <c r="M224" s="203" t="s">
        <v>4262</v>
      </c>
      <c r="O224" s="204" t="s">
        <v>4369</v>
      </c>
    </row>
    <row r="225" spans="1:15" ht="40.5">
      <c r="A225" s="187" t="str">
        <f t="shared" si="12"/>
        <v>$lang['home_easy_p2_button_next']='Je clarifierai la grande cause';</v>
      </c>
      <c r="B225" s="184" t="s">
        <v>4606</v>
      </c>
      <c r="D225" s="184" t="s">
        <v>3450</v>
      </c>
      <c r="E225" s="185" t="s">
        <v>5506</v>
      </c>
      <c r="G225" s="115">
        <f t="shared" si="13"/>
        <v>0</v>
      </c>
      <c r="H225" s="196" t="str">
        <f t="shared" si="14"/>
        <v>Je clarifierai la grande cause</v>
      </c>
      <c r="I225" s="120" t="s">
        <v>4263</v>
      </c>
      <c r="J225" s="201" t="s">
        <v>3469</v>
      </c>
      <c r="K225" s="205">
        <v>27</v>
      </c>
      <c r="L225" s="203" t="str">
        <f t="shared" si="15"/>
        <v>Je clarifierai la grande cause</v>
      </c>
      <c r="M225" s="203" t="s">
        <v>4263</v>
      </c>
      <c r="O225" s="204" t="s">
        <v>4370</v>
      </c>
    </row>
    <row r="226" spans="1:15" ht="40.5">
      <c r="A226" s="187" t="str">
        <f t="shared" si="12"/>
        <v/>
      </c>
      <c r="B226" s="184" t="s">
        <v>3454</v>
      </c>
      <c r="E226" s="185" t="s">
        <v>5506</v>
      </c>
      <c r="G226" s="115">
        <f t="shared" si="13"/>
        <v>0</v>
      </c>
      <c r="H226" s="196" t="str">
        <f t="shared" si="14"/>
        <v/>
      </c>
      <c r="I226" s="120" t="s">
        <v>4585</v>
      </c>
      <c r="J226" s="201"/>
      <c r="K226" s="205">
        <v>28</v>
      </c>
      <c r="L226" s="203" t="str">
        <f t="shared" si="15"/>
        <v/>
      </c>
      <c r="M226" s="203" t="s">
        <v>4585</v>
      </c>
      <c r="O226" s="204" t="s">
        <v>4371</v>
      </c>
    </row>
    <row r="227" spans="1:15">
      <c r="A227" s="187" t="str">
        <f t="shared" si="12"/>
        <v>$lang['home_easy_p3title']='Caractéristiques de votre vie';</v>
      </c>
      <c r="B227" s="184" t="s">
        <v>4607</v>
      </c>
      <c r="D227" s="184" t="s">
        <v>3450</v>
      </c>
      <c r="E227" s="185" t="s">
        <v>5506</v>
      </c>
      <c r="G227" s="115">
        <f t="shared" si="13"/>
        <v>0</v>
      </c>
      <c r="H227" s="196" t="str">
        <f t="shared" si="14"/>
        <v>Caractéristiques de votre vie</v>
      </c>
      <c r="I227" s="120" t="s">
        <v>4264</v>
      </c>
      <c r="J227" s="201" t="s">
        <v>3470</v>
      </c>
      <c r="K227" s="205">
        <v>29</v>
      </c>
      <c r="L227" s="203" t="str">
        <f t="shared" si="15"/>
        <v>Caractéristiques de votre vie</v>
      </c>
      <c r="M227" s="203" t="s">
        <v>4264</v>
      </c>
    </row>
    <row r="228" spans="1:15" ht="36">
      <c r="A228" s="187" t="str">
        <f t="shared" si="12"/>
        <v>$lang['home_easy_p3_1']='C\'est l\'analyse de l\'émission de CO2. La gauche vous montre, la droite montre la valeur standard de la maison dont l\'état vous ressemble.';</v>
      </c>
      <c r="B228" s="184" t="s">
        <v>4608</v>
      </c>
      <c r="D228" s="184" t="s">
        <v>3450</v>
      </c>
      <c r="E228" s="185" t="s">
        <v>5506</v>
      </c>
      <c r="G228" s="115">
        <f t="shared" si="13"/>
        <v>0</v>
      </c>
      <c r="H228" s="196" t="str">
        <f t="shared" si="14"/>
        <v>C\'est l\'analyse de l\'émission de CO2. La gauche vous montre, la droite montre la valeur standard de la maison dont l\'état vous ressemble.</v>
      </c>
      <c r="I228" s="120" t="s">
        <v>4265</v>
      </c>
      <c r="J228" s="201" t="s">
        <v>3471</v>
      </c>
      <c r="K228" s="205">
        <v>30</v>
      </c>
      <c r="L228" s="203" t="str">
        <f t="shared" si="15"/>
        <v>C'est l'analyse de l'émission de CO2. La gauche vous montre, la droite montre la valeur standard de la maison dont l'état vous ressemble.</v>
      </c>
      <c r="M228" s="203" t="s">
        <v>4265</v>
      </c>
      <c r="O228" s="204" t="s">
        <v>4372</v>
      </c>
    </row>
    <row r="229" spans="1:15">
      <c r="A229" s="187" t="str">
        <f t="shared" si="12"/>
        <v>$lang['home_easy_p3_button_next']='Mesures recommandées ici';</v>
      </c>
      <c r="B229" s="184" t="s">
        <v>4609</v>
      </c>
      <c r="D229" s="184" t="s">
        <v>3450</v>
      </c>
      <c r="E229" s="185" t="s">
        <v>5506</v>
      </c>
      <c r="G229" s="115">
        <f t="shared" si="13"/>
        <v>0</v>
      </c>
      <c r="H229" s="196" t="str">
        <f t="shared" si="14"/>
        <v>Mesures recommandées ici</v>
      </c>
      <c r="I229" s="120" t="s">
        <v>4266</v>
      </c>
      <c r="J229" s="201" t="s">
        <v>3472</v>
      </c>
      <c r="K229" s="205">
        <v>31</v>
      </c>
      <c r="L229" s="203" t="str">
        <f t="shared" si="15"/>
        <v>Mesures recommandées ici</v>
      </c>
      <c r="M229" s="203" t="s">
        <v>4266</v>
      </c>
    </row>
    <row r="230" spans="1:15">
      <c r="A230" s="187" t="str">
        <f t="shared" si="12"/>
        <v>$lang['home_easy_p4title_pre']='';</v>
      </c>
      <c r="B230" s="184" t="s">
        <v>5562</v>
      </c>
      <c r="D230" s="184" t="s">
        <v>5505</v>
      </c>
      <c r="E230" s="185" t="s">
        <v>5506</v>
      </c>
      <c r="G230" s="115">
        <f t="shared" si="13"/>
        <v>0</v>
      </c>
      <c r="H230" s="196" t="str">
        <f t="shared" si="14"/>
        <v/>
      </c>
      <c r="I230" s="120" t="s">
        <v>4585</v>
      </c>
      <c r="J230" s="201" t="s">
        <v>5465</v>
      </c>
      <c r="K230" s="205">
        <v>32</v>
      </c>
      <c r="L230" s="203" t="str">
        <f t="shared" si="15"/>
        <v/>
      </c>
      <c r="M230" s="203" t="s">
        <v>4585</v>
      </c>
      <c r="O230" s="204" t="s">
        <v>4373</v>
      </c>
    </row>
    <row r="231" spans="1:15">
      <c r="A231" s="187" t="str">
        <f t="shared" si="12"/>
        <v>$lang['home_easy_p4title_after']=' Mesures recommandées';</v>
      </c>
      <c r="B231" s="184" t="s">
        <v>5563</v>
      </c>
      <c r="D231" s="184" t="s">
        <v>3450</v>
      </c>
      <c r="E231" s="185" t="s">
        <v>5506</v>
      </c>
      <c r="G231" s="115">
        <f t="shared" si="13"/>
        <v>0</v>
      </c>
      <c r="H231" s="196" t="str">
        <f t="shared" si="14"/>
        <v xml:space="preserve"> Mesures recommandées</v>
      </c>
      <c r="I231" s="120" t="s">
        <v>4966</v>
      </c>
      <c r="J231" s="201" t="s">
        <v>5466</v>
      </c>
      <c r="K231" s="205">
        <v>33</v>
      </c>
      <c r="L231" s="203" t="str">
        <f t="shared" si="15"/>
        <v>7 Mesures recommandées</v>
      </c>
      <c r="M231" s="203" t="s">
        <v>4267</v>
      </c>
    </row>
    <row r="232" spans="1:15">
      <c r="A232" s="187" t="str">
        <f t="shared" si="12"/>
        <v>$lang['home_easy_p4_button_next']='Les mesures les plus recommandées';</v>
      </c>
      <c r="B232" s="184" t="s">
        <v>4610</v>
      </c>
      <c r="D232" s="184" t="s">
        <v>3450</v>
      </c>
      <c r="E232" s="185" t="s">
        <v>5506</v>
      </c>
      <c r="G232" s="115">
        <f t="shared" si="13"/>
        <v>0</v>
      </c>
      <c r="H232" s="196" t="str">
        <f t="shared" si="14"/>
        <v>Les mesures les plus recommandées</v>
      </c>
      <c r="I232" s="120" t="s">
        <v>4268</v>
      </c>
      <c r="J232" s="201" t="s">
        <v>3473</v>
      </c>
      <c r="K232" s="205">
        <v>34</v>
      </c>
      <c r="L232" s="203" t="str">
        <f t="shared" si="15"/>
        <v>Les mesures les plus recommandées</v>
      </c>
      <c r="M232" s="203" t="s">
        <v>4268</v>
      </c>
    </row>
    <row r="233" spans="1:15" ht="48">
      <c r="A233" s="187" t="str">
        <f t="shared" si="12"/>
        <v>$lang['home_easy_p4_1']='C\'est une mesure d\'économie d\'énergie recommandée adaptée à votre domicile. Cliquez sur le titre pour expliquer en détail. Le ★ mark of profit est une mesure qui peut prendre l\'original même s\'il y a un coût d\'achat.';</v>
      </c>
      <c r="B233" s="184" t="s">
        <v>5564</v>
      </c>
      <c r="D233" s="184" t="s">
        <v>3450</v>
      </c>
      <c r="E233" s="185" t="s">
        <v>5500</v>
      </c>
      <c r="G233" s="115">
        <f t="shared" si="13"/>
        <v>0</v>
      </c>
      <c r="H233" s="196" t="str">
        <f t="shared" si="14"/>
        <v>C\'est une mesure d\'économie d\'énergie recommandée adaptée à votre domicile. Cliquez sur le titre pour expliquer en détail. Le ★ mark of profit est une mesure qui peut prendre l\'original même s\'il y a un coût d\'achat.</v>
      </c>
      <c r="I233" s="120" t="s">
        <v>4269</v>
      </c>
      <c r="J233" s="201" t="s">
        <v>3474</v>
      </c>
      <c r="K233" s="205">
        <v>35</v>
      </c>
      <c r="L233" s="203" t="str">
        <f t="shared" si="15"/>
        <v>C'est une mesure d'économie d'énergie recommandée adaptée à votre domicile. Cliquez sur le titre pour expliquer en détail. Le ★ mark of profit est une mesure qui peut prendre l'original même s'il y a un coût d'achat.</v>
      </c>
      <c r="M233" s="203" t="s">
        <v>4269</v>
      </c>
    </row>
    <row r="234" spans="1:15" ht="36">
      <c r="A234" s="187" t="str">
        <f t="shared" si="12"/>
        <v>$lang['home_easy_p4_2']='C\'est une estimation approximative. Avec un diagnostic détaillé, vous pouvez faire des suggestions qui vous conviennent mieux.';</v>
      </c>
      <c r="B234" s="184" t="s">
        <v>4611</v>
      </c>
      <c r="D234" s="184" t="s">
        <v>3450</v>
      </c>
      <c r="E234" s="185" t="s">
        <v>5506</v>
      </c>
      <c r="G234" s="115">
        <f t="shared" si="13"/>
        <v>0</v>
      </c>
      <c r="H234" s="196" t="str">
        <f t="shared" si="14"/>
        <v>C\'est une estimation approximative. Avec un diagnostic détaillé, vous pouvez faire des suggestions qui vous conviennent mieux.</v>
      </c>
      <c r="I234" s="120" t="s">
        <v>4270</v>
      </c>
      <c r="J234" s="201" t="s">
        <v>3475</v>
      </c>
      <c r="K234" s="205">
        <v>36</v>
      </c>
      <c r="L234" s="203" t="str">
        <f t="shared" si="15"/>
        <v>C'est une estimation approximative. Avec un diagnostic détaillé, vous pouvez faire des suggestions qui vous conviennent mieux.</v>
      </c>
      <c r="M234" s="203" t="s">
        <v>4270</v>
      </c>
    </row>
    <row r="235" spans="1:15">
      <c r="A235" s="187" t="str">
        <f t="shared" si="12"/>
        <v>$lang['home_easy_p4_button_next2']='Un diagnostic plus détaillé peut être fait ici';</v>
      </c>
      <c r="B235" s="184" t="s">
        <v>4612</v>
      </c>
      <c r="D235" s="184" t="s">
        <v>3450</v>
      </c>
      <c r="E235" s="185" t="s">
        <v>5500</v>
      </c>
      <c r="G235" s="115">
        <f t="shared" si="13"/>
        <v>0</v>
      </c>
      <c r="H235" s="196" t="str">
        <f t="shared" si="14"/>
        <v>Un diagnostic plus détaillé peut être fait ici</v>
      </c>
      <c r="I235" s="120" t="s">
        <v>4271</v>
      </c>
      <c r="J235" s="201" t="s">
        <v>3476</v>
      </c>
      <c r="K235" s="205">
        <v>37</v>
      </c>
      <c r="L235" s="203" t="str">
        <f t="shared" si="15"/>
        <v>Un diagnostic plus détaillé peut être fait ici</v>
      </c>
      <c r="M235" s="203" t="s">
        <v>4271</v>
      </c>
      <c r="O235" s="204" t="s">
        <v>4374</v>
      </c>
    </row>
    <row r="236" spans="1:15">
      <c r="A236" s="187" t="str">
        <f t="shared" si="12"/>
        <v>$lang['home_easy_p4_button_next3']='Penser à remplacer les appareils ménagers';</v>
      </c>
      <c r="B236" s="184" t="s">
        <v>4613</v>
      </c>
      <c r="D236" s="184" t="s">
        <v>3450</v>
      </c>
      <c r="E236" s="185" t="s">
        <v>5500</v>
      </c>
      <c r="G236" s="115">
        <f t="shared" si="13"/>
        <v>0</v>
      </c>
      <c r="H236" s="196" t="str">
        <f t="shared" si="14"/>
        <v>Penser à remplacer les appareils ménagers</v>
      </c>
      <c r="I236" s="120" t="s">
        <v>4272</v>
      </c>
      <c r="J236" s="201" t="s">
        <v>3477</v>
      </c>
      <c r="K236" s="205">
        <v>38</v>
      </c>
      <c r="L236" s="203" t="str">
        <f t="shared" si="15"/>
        <v>Penser à remplacer les appareils ménagers</v>
      </c>
      <c r="M236" s="203" t="s">
        <v>4272</v>
      </c>
      <c r="O236" s="204" t="s">
        <v>4375</v>
      </c>
    </row>
    <row r="237" spans="1:15" ht="24">
      <c r="A237" s="187" t="str">
        <f t="shared" si="12"/>
        <v>$lang['home_easy_measure_show']= 'function(num) {return "Afficher les recommandations à "+ num + "th"};';</v>
      </c>
      <c r="B237" s="184" t="s">
        <v>5565</v>
      </c>
      <c r="D237" s="184" t="s">
        <v>3450</v>
      </c>
      <c r="E237" s="185" t="s">
        <v>5531</v>
      </c>
      <c r="G237" s="115">
        <f t="shared" si="13"/>
        <v>0</v>
      </c>
      <c r="H237" s="196" t="str">
        <f t="shared" si="14"/>
        <v>num</v>
      </c>
      <c r="I237" s="120" t="s">
        <v>4865</v>
      </c>
      <c r="J237" s="201" t="s">
        <v>4798</v>
      </c>
      <c r="K237" s="205">
        <v>111</v>
      </c>
      <c r="L237" s="203" t="str">
        <f t="shared" si="15"/>
        <v>Afficher les recommandations à</v>
      </c>
      <c r="M237" s="203" t="s">
        <v>4948</v>
      </c>
      <c r="O237" s="204" t="s">
        <v>4376</v>
      </c>
    </row>
    <row r="238" spans="1:15">
      <c r="A238" s="187" t="str">
        <f t="shared" si="12"/>
        <v/>
      </c>
      <c r="E238" s="185" t="s">
        <v>5516</v>
      </c>
      <c r="G238" s="115">
        <f t="shared" si="13"/>
        <v>0</v>
      </c>
      <c r="H238" s="196" t="str">
        <f t="shared" si="14"/>
        <v>"Afficher les recommandations à "+ num + "th"</v>
      </c>
      <c r="I238" s="120" t="s">
        <v>4949</v>
      </c>
      <c r="J238" s="201" t="s">
        <v>5467</v>
      </c>
      <c r="K238" s="205">
        <v>112</v>
      </c>
      <c r="L238" s="203" t="str">
        <f t="shared" si="15"/>
        <v>th</v>
      </c>
      <c r="M238" s="203" t="s">
        <v>4335</v>
      </c>
      <c r="O238" s="204" t="s">
        <v>4377</v>
      </c>
    </row>
    <row r="239" spans="1:15">
      <c r="A239" s="187" t="str">
        <f t="shared" si="12"/>
        <v/>
      </c>
      <c r="B239" s="184" t="s">
        <v>3454</v>
      </c>
      <c r="E239" s="185" t="s">
        <v>5500</v>
      </c>
      <c r="G239" s="115">
        <f t="shared" si="13"/>
        <v>0</v>
      </c>
      <c r="H239" s="196" t="str">
        <f t="shared" si="14"/>
        <v/>
      </c>
      <c r="I239" s="120"/>
      <c r="J239" s="201"/>
      <c r="K239" s="205">
        <v>39</v>
      </c>
      <c r="L239" s="203" t="str">
        <f t="shared" si="15"/>
        <v/>
      </c>
      <c r="M239" s="203" t="s">
        <v>4585</v>
      </c>
      <c r="O239" s="204" t="s">
        <v>4378</v>
      </c>
    </row>
    <row r="240" spans="1:15" s="197" customFormat="1" ht="12">
      <c r="A240" s="187" t="str">
        <f t="shared" si="12"/>
        <v>//--5 maintenance page-----------------</v>
      </c>
      <c r="B240" s="184" t="s">
        <v>5566</v>
      </c>
      <c r="C240" s="184"/>
      <c r="D240" s="184"/>
      <c r="E240" s="185"/>
      <c r="F240" s="185"/>
      <c r="G240" s="115">
        <f t="shared" si="13"/>
        <v>0</v>
      </c>
      <c r="H240" s="196" t="str">
        <f t="shared" si="14"/>
        <v/>
      </c>
      <c r="I240" s="120"/>
      <c r="J240" s="201"/>
      <c r="K240" s="205"/>
      <c r="L240" s="206"/>
      <c r="M240" s="206"/>
      <c r="N240" s="206"/>
      <c r="O240" s="206"/>
    </row>
    <row r="241" spans="1:15" s="197" customFormat="1" ht="24">
      <c r="A241" s="187" t="str">
        <f t="shared" si="12"/>
        <v>$lang['home_maintenance_message']='Les mesures que vous avez sélectionnées sont les suivantes. Travaillez-vous dessus?';</v>
      </c>
      <c r="B241" s="184" t="s">
        <v>5567</v>
      </c>
      <c r="C241" s="184"/>
      <c r="D241" s="184" t="s">
        <v>3450</v>
      </c>
      <c r="E241" s="185"/>
      <c r="F241" s="185"/>
      <c r="G241" s="115">
        <f t="shared" si="13"/>
        <v>0</v>
      </c>
      <c r="H241" s="196" t="str">
        <f t="shared" si="14"/>
        <v>Les mesures que vous avez sélectionnées sont les suivantes. Travaillez-vous dessus?</v>
      </c>
      <c r="I241" s="120" t="s">
        <v>4976</v>
      </c>
      <c r="J241" s="201" t="s">
        <v>4974</v>
      </c>
      <c r="K241" s="205"/>
      <c r="L241" s="206"/>
      <c r="M241" s="206"/>
      <c r="N241" s="206"/>
      <c r="O241" s="206"/>
    </row>
    <row r="242" spans="1:15" s="197" customFormat="1" ht="12">
      <c r="A242" s="187" t="str">
        <f t="shared" si="12"/>
        <v>$lang['home_maintenance_list']='Mesures sélectionnées';</v>
      </c>
      <c r="B242" s="184" t="s">
        <v>5568</v>
      </c>
      <c r="C242" s="184"/>
      <c r="D242" s="184" t="s">
        <v>3450</v>
      </c>
      <c r="E242" s="185"/>
      <c r="F242" s="185"/>
      <c r="G242" s="115">
        <f t="shared" si="13"/>
        <v>0</v>
      </c>
      <c r="H242" s="196" t="str">
        <f t="shared" si="14"/>
        <v>Mesures sélectionnées</v>
      </c>
      <c r="I242" s="120" t="s">
        <v>4977</v>
      </c>
      <c r="J242" s="201" t="s">
        <v>4975</v>
      </c>
      <c r="K242" s="205"/>
      <c r="L242" s="206"/>
      <c r="M242" s="206"/>
      <c r="N242" s="206"/>
      <c r="O242" s="206"/>
    </row>
    <row r="243" spans="1:15" s="197" customFormat="1" ht="12">
      <c r="A243" s="187" t="str">
        <f t="shared" si="12"/>
        <v>$lang['home_maintenance_selected']='J\'ai choisi cette contre-mesure';</v>
      </c>
      <c r="B243" s="184" t="s">
        <v>5569</v>
      </c>
      <c r="C243" s="184"/>
      <c r="D243" s="184" t="s">
        <v>3450</v>
      </c>
      <c r="E243" s="185"/>
      <c r="F243" s="185"/>
      <c r="G243" s="115">
        <f t="shared" si="13"/>
        <v>0</v>
      </c>
      <c r="H243" s="196" t="str">
        <f t="shared" si="14"/>
        <v>J\'ai choisi cette contre-mesure</v>
      </c>
      <c r="I243" s="120" t="s">
        <v>4978</v>
      </c>
      <c r="J243" s="201" t="s">
        <v>5468</v>
      </c>
      <c r="K243" s="205"/>
      <c r="L243" s="206"/>
      <c r="M243" s="206"/>
      <c r="N243" s="206"/>
      <c r="O243" s="206"/>
    </row>
    <row r="244" spans="1:15">
      <c r="A244" s="187" t="str">
        <f t="shared" si="12"/>
        <v/>
      </c>
      <c r="B244" s="184" t="s">
        <v>3454</v>
      </c>
      <c r="E244" s="185" t="s">
        <v>5557</v>
      </c>
      <c r="G244" s="115">
        <f t="shared" si="13"/>
        <v>0</v>
      </c>
      <c r="H244" s="196" t="str">
        <f t="shared" si="14"/>
        <v/>
      </c>
      <c r="I244" s="120"/>
      <c r="J244" s="201"/>
      <c r="K244" s="205">
        <v>40</v>
      </c>
      <c r="L244" s="203" t="str">
        <f t="shared" si="15"/>
        <v/>
      </c>
      <c r="M244" s="203" t="s">
        <v>4585</v>
      </c>
      <c r="O244" s="204" t="s">
        <v>4379</v>
      </c>
    </row>
    <row r="245" spans="1:15">
      <c r="A245" s="187" t="str">
        <f t="shared" si="12"/>
        <v>//-- 6 action page-----------------</v>
      </c>
      <c r="B245" s="184" t="s">
        <v>5570</v>
      </c>
      <c r="G245" s="115">
        <f t="shared" si="13"/>
        <v>0</v>
      </c>
      <c r="H245" s="196" t="str">
        <f t="shared" si="14"/>
        <v/>
      </c>
      <c r="I245" s="120"/>
      <c r="J245" s="201"/>
      <c r="L245" s="203" t="str">
        <f t="shared" si="15"/>
        <v/>
      </c>
      <c r="M245" s="203" t="s">
        <v>4585</v>
      </c>
      <c r="O245" s="204" t="s">
        <v>4380</v>
      </c>
    </row>
    <row r="246" spans="1:15" ht="24">
      <c r="A246" s="187" t="str">
        <f t="shared" si="12"/>
        <v>$lang['home_action_title']='Eco-vérifier facile pour la vie à faible teneur en carbone';</v>
      </c>
      <c r="B246" s="184" t="s">
        <v>5571</v>
      </c>
      <c r="D246" s="184" t="s">
        <v>3450</v>
      </c>
      <c r="G246" s="115">
        <f t="shared" si="13"/>
        <v>0</v>
      </c>
      <c r="H246" s="196" t="str">
        <f t="shared" si="14"/>
        <v>Eco-vérifier facile pour la vie à faible teneur en carbone</v>
      </c>
      <c r="I246" s="120" t="s">
        <v>4950</v>
      </c>
      <c r="J246" s="201" t="s">
        <v>4866</v>
      </c>
      <c r="L246" s="203" t="str">
        <f t="shared" si="15"/>
        <v/>
      </c>
      <c r="M246" s="203" t="s">
        <v>4585</v>
      </c>
      <c r="O246" s="204" t="s">
        <v>4381</v>
      </c>
    </row>
    <row r="247" spans="1:15">
      <c r="A247" s="187" t="str">
        <f t="shared" si="12"/>
        <v>$lang['home_action_step1']='Une question';</v>
      </c>
      <c r="B247" s="184" t="s">
        <v>5572</v>
      </c>
      <c r="D247" s="184" t="s">
        <v>3450</v>
      </c>
      <c r="G247" s="115">
        <f t="shared" si="13"/>
        <v>0</v>
      </c>
      <c r="H247" s="196" t="str">
        <f t="shared" si="14"/>
        <v>Une question</v>
      </c>
      <c r="I247" s="120" t="s">
        <v>4249</v>
      </c>
      <c r="J247" s="201" t="s">
        <v>3457</v>
      </c>
      <c r="L247" s="203" t="str">
        <f t="shared" si="15"/>
        <v/>
      </c>
      <c r="M247" s="203" t="s">
        <v>4585</v>
      </c>
      <c r="O247" s="204" t="s">
        <v>4382</v>
      </c>
    </row>
    <row r="248" spans="1:15">
      <c r="A248" s="187" t="str">
        <f t="shared" si="12"/>
        <v>$lang['home_action_step2']='Évaluation';</v>
      </c>
      <c r="B248" s="184" t="s">
        <v>5573</v>
      </c>
      <c r="D248" s="184" t="s">
        <v>3450</v>
      </c>
      <c r="G248" s="115">
        <f t="shared" si="13"/>
        <v>0</v>
      </c>
      <c r="H248" s="196" t="str">
        <f t="shared" si="14"/>
        <v>Évaluation</v>
      </c>
      <c r="I248" s="120" t="s">
        <v>4951</v>
      </c>
      <c r="J248" s="201" t="s">
        <v>4867</v>
      </c>
      <c r="L248" s="203" t="str">
        <f t="shared" si="15"/>
        <v/>
      </c>
      <c r="M248" s="203" t="s">
        <v>4585</v>
      </c>
      <c r="O248" s="204" t="s">
        <v>4383</v>
      </c>
    </row>
    <row r="249" spans="1:15">
      <c r="A249" s="187" t="str">
        <f t="shared" si="12"/>
        <v>$lang['home_action_step3']='Mesures';</v>
      </c>
      <c r="B249" s="184" t="s">
        <v>5574</v>
      </c>
      <c r="D249" s="184" t="s">
        <v>3450</v>
      </c>
      <c r="G249" s="115">
        <f t="shared" si="13"/>
        <v>0</v>
      </c>
      <c r="H249" s="196" t="str">
        <f t="shared" si="14"/>
        <v>Mesures</v>
      </c>
      <c r="I249" s="120" t="s">
        <v>4252</v>
      </c>
      <c r="J249" s="201" t="s">
        <v>3460</v>
      </c>
      <c r="L249" s="203" t="str">
        <f t="shared" si="15"/>
        <v/>
      </c>
      <c r="M249" s="203" t="s">
        <v>4585</v>
      </c>
      <c r="O249" s="204" t="s">
        <v>4384</v>
      </c>
    </row>
    <row r="250" spans="1:15">
      <c r="A250" s="187" t="str">
        <f t="shared" si="12"/>
        <v>$lang['home_action_toptitle']='Visez la maison à faible teneur en carbone';</v>
      </c>
      <c r="B250" s="184" t="s">
        <v>5575</v>
      </c>
      <c r="D250" s="184" t="s">
        <v>3450</v>
      </c>
      <c r="G250" s="115">
        <f t="shared" si="13"/>
        <v>0</v>
      </c>
      <c r="H250" s="196" t="str">
        <f t="shared" si="14"/>
        <v>Visez la maison à faible teneur en carbone</v>
      </c>
      <c r="I250" s="120" t="s">
        <v>4952</v>
      </c>
      <c r="J250" s="201" t="s">
        <v>4868</v>
      </c>
      <c r="L250" s="203" t="str">
        <f t="shared" si="15"/>
        <v/>
      </c>
      <c r="M250" s="203" t="s">
        <v>4585</v>
      </c>
      <c r="O250" s="204" t="s">
        <v>4385</v>
      </c>
    </row>
    <row r="251" spans="1:15">
      <c r="A251" s="187" t="str">
        <f t="shared" si="12"/>
        <v>$lang['home_action_top1']='Peut réduire';</v>
      </c>
      <c r="B251" s="184" t="s">
        <v>5576</v>
      </c>
      <c r="D251" s="184" t="s">
        <v>3450</v>
      </c>
      <c r="G251" s="115">
        <f t="shared" si="13"/>
        <v>0</v>
      </c>
      <c r="H251" s="196" t="str">
        <f t="shared" si="14"/>
        <v>Peut réduire</v>
      </c>
      <c r="I251" s="120" t="s">
        <v>4953</v>
      </c>
      <c r="J251" s="201" t="s">
        <v>4869</v>
      </c>
      <c r="L251" s="203" t="str">
        <f t="shared" si="15"/>
        <v/>
      </c>
      <c r="M251" s="203" t="s">
        <v>4585</v>
      </c>
      <c r="O251" s="204" t="s">
        <v>4386</v>
      </c>
    </row>
    <row r="252" spans="1:15">
      <c r="A252" s="187" t="str">
        <f t="shared" si="12"/>
        <v>$lang['home_action_top2']='D\'une manière simple';</v>
      </c>
      <c r="B252" s="184" t="s">
        <v>5577</v>
      </c>
      <c r="D252" s="184" t="s">
        <v>3450</v>
      </c>
      <c r="G252" s="115">
        <f t="shared" si="13"/>
        <v>0</v>
      </c>
      <c r="H252" s="196" t="str">
        <f t="shared" si="14"/>
        <v>D\'une manière simple</v>
      </c>
      <c r="I252" s="120" t="s">
        <v>4954</v>
      </c>
      <c r="J252" s="201" t="s">
        <v>4870</v>
      </c>
      <c r="L252" s="203" t="str">
        <f t="shared" si="15"/>
        <v/>
      </c>
      <c r="M252" s="203" t="s">
        <v>4585</v>
      </c>
      <c r="O252" s="204" t="s">
        <v>4387</v>
      </c>
    </row>
    <row r="253" spans="1:15">
      <c r="A253" s="187" t="str">
        <f t="shared" si="12"/>
        <v>$lang['home_action_axis1']='Durabilité';</v>
      </c>
      <c r="B253" s="184" t="s">
        <v>5578</v>
      </c>
      <c r="D253" s="184" t="s">
        <v>3450</v>
      </c>
      <c r="G253" s="115">
        <f t="shared" si="13"/>
        <v>0</v>
      </c>
      <c r="H253" s="196" t="str">
        <f t="shared" si="14"/>
        <v>Durabilité</v>
      </c>
      <c r="I253" s="120" t="s">
        <v>4955</v>
      </c>
      <c r="J253" s="201" t="s">
        <v>4871</v>
      </c>
      <c r="L253" s="203" t="str">
        <f t="shared" si="15"/>
        <v/>
      </c>
      <c r="M253" s="203" t="s">
        <v>4585</v>
      </c>
      <c r="O253" s="204" t="s">
        <v>4388</v>
      </c>
    </row>
    <row r="254" spans="1:15">
      <c r="A254" s="187" t="str">
        <f t="shared" si="12"/>
        <v>$lang['home_action_axis2']='Équipement d\'économie d\'énergie';</v>
      </c>
      <c r="B254" s="184" t="s">
        <v>5579</v>
      </c>
      <c r="D254" s="184" t="s">
        <v>3450</v>
      </c>
      <c r="G254" s="115">
        <f t="shared" si="13"/>
        <v>0</v>
      </c>
      <c r="H254" s="196" t="str">
        <f t="shared" si="14"/>
        <v>Équipement d\'économie d\'énergie</v>
      </c>
      <c r="I254" s="120" t="s">
        <v>4956</v>
      </c>
      <c r="J254" s="201" t="s">
        <v>4872</v>
      </c>
      <c r="L254" s="203" t="str">
        <f t="shared" si="15"/>
        <v/>
      </c>
      <c r="M254" s="203" t="s">
        <v>4585</v>
      </c>
      <c r="O254" s="204" t="s">
        <v>4389</v>
      </c>
    </row>
    <row r="255" spans="1:15">
      <c r="A255" s="187" t="str">
        <f t="shared" si="12"/>
        <v>$lang['home_action_axis3']='Comportement d\'économie d\'énergie';</v>
      </c>
      <c r="B255" s="184" t="s">
        <v>5580</v>
      </c>
      <c r="D255" s="184" t="s">
        <v>3450</v>
      </c>
      <c r="G255" s="115">
        <f t="shared" si="13"/>
        <v>0</v>
      </c>
      <c r="H255" s="196" t="str">
        <f t="shared" si="14"/>
        <v>Comportement d\'économie d\'énergie</v>
      </c>
      <c r="I255" s="120" t="s">
        <v>4957</v>
      </c>
      <c r="J255" s="201" t="s">
        <v>4873</v>
      </c>
      <c r="L255" s="203" t="str">
        <f t="shared" si="15"/>
        <v/>
      </c>
      <c r="M255" s="203" t="s">
        <v>4585</v>
      </c>
      <c r="O255" s="204" t="s">
        <v>4390</v>
      </c>
    </row>
    <row r="256" spans="1:15">
      <c r="A256" s="187" t="str">
        <f t="shared" si="12"/>
        <v>$lang['home_action_label1']='C\'est merveilleux!';</v>
      </c>
      <c r="B256" s="184" t="s">
        <v>5581</v>
      </c>
      <c r="D256" s="184" t="s">
        <v>3450</v>
      </c>
      <c r="G256" s="115">
        <f t="shared" si="13"/>
        <v>0</v>
      </c>
      <c r="H256" s="196" t="str">
        <f t="shared" si="14"/>
        <v>C\'est merveilleux!</v>
      </c>
      <c r="I256" s="120" t="s">
        <v>4958</v>
      </c>
      <c r="J256" s="201" t="s">
        <v>4874</v>
      </c>
      <c r="L256" s="203" t="str">
        <f t="shared" si="15"/>
        <v/>
      </c>
      <c r="M256" s="203" t="s">
        <v>4585</v>
      </c>
      <c r="O256" s="204" t="s">
        <v>4391</v>
      </c>
    </row>
    <row r="257" spans="1:15">
      <c r="A257" s="187" t="str">
        <f t="shared" si="12"/>
        <v>$lang['home_action_label2']='Un peu d\'accord';</v>
      </c>
      <c r="B257" s="184" t="s">
        <v>4875</v>
      </c>
      <c r="D257" s="184" t="s">
        <v>3450</v>
      </c>
      <c r="G257" s="115">
        <f t="shared" si="13"/>
        <v>0</v>
      </c>
      <c r="H257" s="196" t="str">
        <f t="shared" si="14"/>
        <v>Un peu d\'accord</v>
      </c>
      <c r="I257" s="120" t="s">
        <v>4970</v>
      </c>
      <c r="J257" s="201" t="s">
        <v>4876</v>
      </c>
      <c r="L257" s="203" t="str">
        <f t="shared" si="15"/>
        <v/>
      </c>
      <c r="M257" s="203" t="s">
        <v>4585</v>
      </c>
    </row>
    <row r="258" spans="1:15" ht="27">
      <c r="A258" s="187" t="str">
        <f t="shared" ref="A258:A321" si="16">IF(E258="param",CLEAN(B258&amp;"'function("&amp;H258&amp;") {return "&amp;H259&amp;"};';"),IF(E258="template","",CLEAN(B258&amp;IF(D258="",IF(OR(CLEAN(B258)="",LEFT(B258,2)="//"),"","'';"),"'"&amp;H258&amp;"'"&amp;D258))))</f>
        <v>$lang['home_action_label3']='Un peu désolé';</v>
      </c>
      <c r="B258" s="184" t="s">
        <v>4877</v>
      </c>
      <c r="D258" s="184" t="s">
        <v>3450</v>
      </c>
      <c r="G258" s="115">
        <f t="shared" si="13"/>
        <v>0</v>
      </c>
      <c r="H258" s="196" t="str">
        <f t="shared" si="14"/>
        <v>Un peu désolé</v>
      </c>
      <c r="I258" s="120" t="s">
        <v>4972</v>
      </c>
      <c r="J258" s="201" t="s">
        <v>4878</v>
      </c>
      <c r="L258" s="203" t="str">
        <f t="shared" si="15"/>
        <v/>
      </c>
      <c r="M258" s="203" t="s">
        <v>4585</v>
      </c>
      <c r="O258" s="204" t="s">
        <v>4392</v>
      </c>
    </row>
    <row r="259" spans="1:15" s="197" customFormat="1" ht="12">
      <c r="A259" s="187" t="str">
        <f t="shared" si="16"/>
        <v>$lang['home_action_good_point']='Un peu d\'accord';</v>
      </c>
      <c r="B259" s="184" t="s">
        <v>5582</v>
      </c>
      <c r="C259" s="184"/>
      <c r="D259" s="184" t="s">
        <v>3450</v>
      </c>
      <c r="E259" s="185"/>
      <c r="F259" s="185"/>
      <c r="G259" s="115">
        <f t="shared" si="13"/>
        <v>0</v>
      </c>
      <c r="H259" s="196" t="str">
        <f t="shared" si="14"/>
        <v>Un peu d\'accord</v>
      </c>
      <c r="I259" s="120" t="s">
        <v>4971</v>
      </c>
      <c r="J259" s="201" t="s">
        <v>4968</v>
      </c>
      <c r="K259" s="205"/>
      <c r="L259" s="206"/>
      <c r="M259" s="206"/>
      <c r="N259" s="206"/>
      <c r="O259" s="206"/>
    </row>
    <row r="260" spans="1:15" s="197" customFormat="1" ht="12">
      <c r="A260" s="187" t="str">
        <f t="shared" si="16"/>
        <v>$lang['home_action_bad_point']='Un peu désolé';</v>
      </c>
      <c r="B260" s="184" t="s">
        <v>5583</v>
      </c>
      <c r="C260" s="184"/>
      <c r="D260" s="184" t="s">
        <v>3450</v>
      </c>
      <c r="E260" s="185"/>
      <c r="F260" s="185"/>
      <c r="G260" s="115">
        <f t="shared" si="13"/>
        <v>0</v>
      </c>
      <c r="H260" s="196" t="str">
        <f t="shared" si="14"/>
        <v>Un peu désolé</v>
      </c>
      <c r="I260" s="120" t="s">
        <v>4973</v>
      </c>
      <c r="J260" s="201" t="s">
        <v>4969</v>
      </c>
      <c r="K260" s="205"/>
      <c r="L260" s="206"/>
      <c r="M260" s="206"/>
      <c r="N260" s="206"/>
      <c r="O260" s="206"/>
    </row>
    <row r="261" spans="1:15" ht="27">
      <c r="A261" s="187" t="str">
        <f t="shared" si="16"/>
        <v/>
      </c>
      <c r="G261" s="115">
        <f t="shared" ref="G261:G324" si="17">IF(MOD(LEN(H261) - LEN(SUBSTITUTE(H261, """", "")),2) = 1,1,0)</f>
        <v>0</v>
      </c>
      <c r="H261" s="196" t="str">
        <f t="shared" si="14"/>
        <v/>
      </c>
      <c r="I261" s="120"/>
      <c r="J261" s="201"/>
      <c r="L261" s="203" t="str">
        <f t="shared" si="15"/>
        <v/>
      </c>
      <c r="M261" s="203" t="s">
        <v>4585</v>
      </c>
      <c r="O261" s="204" t="s">
        <v>4393</v>
      </c>
    </row>
    <row r="262" spans="1:15" s="197" customFormat="1" ht="12">
      <c r="A262" s="187" t="str">
        <f t="shared" si="16"/>
        <v>//--99 list page-----------------</v>
      </c>
      <c r="B262" s="184" t="s">
        <v>5584</v>
      </c>
      <c r="C262" s="184"/>
      <c r="D262" s="184"/>
      <c r="E262" s="185"/>
      <c r="F262" s="185"/>
      <c r="G262" s="115">
        <f t="shared" si="17"/>
        <v>0</v>
      </c>
      <c r="H262" s="196" t="str">
        <f>SUBSTITUTE(I262, "'", "\'")</f>
        <v/>
      </c>
      <c r="I262" s="120"/>
      <c r="J262" s="201"/>
      <c r="K262" s="205"/>
      <c r="L262" s="206"/>
      <c r="M262" s="206"/>
      <c r="N262" s="206"/>
      <c r="O262" s="206"/>
    </row>
    <row r="263" spans="1:15" s="197" customFormat="1" ht="24">
      <c r="A263" s="187" t="str">
        <f t="shared" si="16"/>
        <v>$lang['home_list_message']='Choisissez la contre-mesure qui vous convient parmi celles-ci';</v>
      </c>
      <c r="B263" s="184" t="s">
        <v>5585</v>
      </c>
      <c r="C263" s="184"/>
      <c r="D263" s="184" t="s">
        <v>3450</v>
      </c>
      <c r="E263" s="185"/>
      <c r="F263" s="185"/>
      <c r="G263" s="115">
        <f t="shared" si="17"/>
        <v>0</v>
      </c>
      <c r="H263" s="196" t="str">
        <f>SUBSTITUTE(I263, "'", "\'")</f>
        <v>Choisissez la contre-mesure qui vous convient parmi celles-ci</v>
      </c>
      <c r="I263" s="120" t="s">
        <v>4979</v>
      </c>
      <c r="J263" s="201" t="s">
        <v>5469</v>
      </c>
      <c r="K263" s="205"/>
      <c r="L263" s="206"/>
      <c r="M263" s="206"/>
      <c r="N263" s="206"/>
      <c r="O263" s="206"/>
    </row>
    <row r="264" spans="1:15" s="197" customFormat="1" ht="12">
      <c r="A264" s="187" t="str">
        <f t="shared" si="16"/>
        <v/>
      </c>
      <c r="B264" s="184"/>
      <c r="C264" s="184"/>
      <c r="D264" s="184"/>
      <c r="E264" s="185"/>
      <c r="F264" s="185"/>
      <c r="G264" s="115">
        <f t="shared" si="17"/>
        <v>0</v>
      </c>
      <c r="H264" s="196" t="str">
        <f>SUBSTITUTE(I264, "'", "\'")</f>
        <v/>
      </c>
      <c r="I264" s="120"/>
      <c r="J264" s="201"/>
      <c r="K264" s="205"/>
      <c r="L264" s="206"/>
      <c r="M264" s="206"/>
      <c r="N264" s="206"/>
      <c r="O264" s="206"/>
    </row>
    <row r="265" spans="1:15">
      <c r="A265" s="187" t="str">
        <f t="shared" si="16"/>
        <v>//--createpage-----------------</v>
      </c>
      <c r="B265" s="184" t="s">
        <v>4641</v>
      </c>
      <c r="E265" s="185" t="s">
        <v>5559</v>
      </c>
      <c r="G265" s="115">
        <f t="shared" si="17"/>
        <v>0</v>
      </c>
      <c r="H265" s="196" t="str">
        <f t="shared" si="14"/>
        <v/>
      </c>
      <c r="I265" s="120"/>
      <c r="J265" s="201"/>
      <c r="K265" s="205">
        <v>125</v>
      </c>
      <c r="L265" s="203" t="str">
        <f t="shared" si="15"/>
        <v/>
      </c>
      <c r="M265" s="203" t="s">
        <v>4585</v>
      </c>
    </row>
    <row r="266" spans="1:15">
      <c r="A266" s="187" t="str">
        <f t="shared" si="16"/>
        <v/>
      </c>
      <c r="B266" s="184" t="s">
        <v>3454</v>
      </c>
      <c r="E266" s="185" t="s">
        <v>5506</v>
      </c>
      <c r="G266" s="115">
        <f t="shared" si="17"/>
        <v>0</v>
      </c>
      <c r="H266" s="196" t="str">
        <f t="shared" si="14"/>
        <v/>
      </c>
      <c r="I266" s="120"/>
      <c r="J266" s="201"/>
      <c r="K266" s="205">
        <v>140</v>
      </c>
      <c r="L266" s="203" t="str">
        <f t="shared" si="15"/>
        <v/>
      </c>
      <c r="M266" s="203" t="s">
        <v>4585</v>
      </c>
    </row>
    <row r="267" spans="1:15">
      <c r="A267" s="187" t="str">
        <f t="shared" si="16"/>
        <v>$lang["younow"]='Statut actuel';</v>
      </c>
      <c r="B267" s="184" t="s">
        <v>5586</v>
      </c>
      <c r="D267" s="184" t="s">
        <v>3450</v>
      </c>
      <c r="E267" s="185" t="s">
        <v>5506</v>
      </c>
      <c r="G267" s="115">
        <f t="shared" si="17"/>
        <v>0</v>
      </c>
      <c r="H267" s="196" t="str">
        <f t="shared" si="14"/>
        <v>Statut actuel</v>
      </c>
      <c r="I267" s="120" t="s">
        <v>4341</v>
      </c>
      <c r="J267" s="201" t="s">
        <v>3520</v>
      </c>
      <c r="K267" s="205">
        <v>141</v>
      </c>
      <c r="L267" s="203" t="str">
        <f t="shared" si="15"/>
        <v>Statut actuel</v>
      </c>
      <c r="M267" s="203" t="s">
        <v>4341</v>
      </c>
    </row>
    <row r="268" spans="1:15">
      <c r="A268" s="187" t="str">
        <f t="shared" si="16"/>
        <v>$lang["youafter"]='Après les mesures';</v>
      </c>
      <c r="B268" s="184" t="s">
        <v>4879</v>
      </c>
      <c r="D268" s="184" t="s">
        <v>3450</v>
      </c>
      <c r="E268" s="185" t="s">
        <v>5559</v>
      </c>
      <c r="G268" s="115">
        <f t="shared" si="17"/>
        <v>0</v>
      </c>
      <c r="H268" s="196" t="str">
        <f t="shared" si="14"/>
        <v>Après les mesures</v>
      </c>
      <c r="I268" s="120" t="s">
        <v>4313</v>
      </c>
      <c r="J268" s="201" t="s">
        <v>3521</v>
      </c>
      <c r="K268" s="205">
        <v>143</v>
      </c>
      <c r="L268" s="203" t="str">
        <f t="shared" si="15"/>
        <v>Après les mesures</v>
      </c>
      <c r="M268" s="203" t="s">
        <v>4313</v>
      </c>
      <c r="O268" s="204" t="s">
        <v>4394</v>
      </c>
    </row>
    <row r="269" spans="1:15">
      <c r="A269" s="187" t="str">
        <f t="shared" si="16"/>
        <v>$lang["average"]='moyenne';</v>
      </c>
      <c r="B269" s="184" t="s">
        <v>4880</v>
      </c>
      <c r="D269" s="184" t="s">
        <v>3450</v>
      </c>
      <c r="E269" s="185" t="s">
        <v>5506</v>
      </c>
      <c r="G269" s="115">
        <f t="shared" si="17"/>
        <v>0</v>
      </c>
      <c r="H269" s="196" t="str">
        <f t="shared" si="14"/>
        <v>moyenne</v>
      </c>
      <c r="I269" s="120" t="s">
        <v>4342</v>
      </c>
      <c r="J269" s="201" t="s">
        <v>3522</v>
      </c>
      <c r="K269" s="205">
        <v>144</v>
      </c>
      <c r="L269" s="203" t="str">
        <f t="shared" si="15"/>
        <v>moyenne</v>
      </c>
      <c r="M269" s="203" t="s">
        <v>4342</v>
      </c>
      <c r="O269" s="204" t="s">
        <v>3642</v>
      </c>
    </row>
    <row r="270" spans="1:15">
      <c r="A270" s="187" t="str">
        <f t="shared" si="16"/>
        <v>$lang["compare"]='Comparaison';</v>
      </c>
      <c r="B270" s="184" t="s">
        <v>4881</v>
      </c>
      <c r="D270" s="184" t="s">
        <v>3450</v>
      </c>
      <c r="E270" s="185" t="s">
        <v>5559</v>
      </c>
      <c r="G270" s="115">
        <f t="shared" si="17"/>
        <v>0</v>
      </c>
      <c r="H270" s="196" t="str">
        <f t="shared" si="14"/>
        <v>Comparaison</v>
      </c>
      <c r="I270" s="120" t="s">
        <v>4250</v>
      </c>
      <c r="J270" s="201" t="s">
        <v>3458</v>
      </c>
      <c r="K270" s="205">
        <v>145</v>
      </c>
      <c r="L270" s="203" t="str">
        <f t="shared" si="15"/>
        <v>Comparaison</v>
      </c>
      <c r="M270" s="203" t="s">
        <v>4250</v>
      </c>
      <c r="O270" s="204" t="s">
        <v>4395</v>
      </c>
    </row>
    <row r="271" spans="1:15">
      <c r="A271" s="187" t="str">
        <f t="shared" si="16"/>
        <v>$lang["comparetoaverage"]='';</v>
      </c>
      <c r="B271" s="184" t="s">
        <v>5587</v>
      </c>
      <c r="E271" s="185" t="s">
        <v>5559</v>
      </c>
      <c r="G271" s="115">
        <f t="shared" si="17"/>
        <v>0</v>
      </c>
      <c r="H271" s="196" t="str">
        <f t="shared" ref="H271:H327" si="18">SUBSTITUTE(I271, "'", "\'")</f>
        <v/>
      </c>
      <c r="I271" s="120" t="s">
        <v>4585</v>
      </c>
      <c r="J271" s="201"/>
      <c r="K271" s="205">
        <v>146</v>
      </c>
      <c r="L271" s="203" t="str">
        <f t="shared" ref="L271:L294" si="19">IF(OR(K271="",INDEX(O$1:O$301,INT(K271))=""),"",INDEX(O$1:O$301,INT(K271)))</f>
        <v/>
      </c>
      <c r="M271" s="203" t="s">
        <v>4585</v>
      </c>
    </row>
    <row r="272" spans="1:15">
      <c r="A272" s="187" t="str">
        <f t="shared" si="16"/>
        <v>$lang["co2emission"]='Emissions de CO2';</v>
      </c>
      <c r="B272" s="184" t="s">
        <v>4882</v>
      </c>
      <c r="D272" s="184" t="s">
        <v>3450</v>
      </c>
      <c r="E272" s="185" t="s">
        <v>5559</v>
      </c>
      <c r="G272" s="115">
        <f t="shared" si="17"/>
        <v>0</v>
      </c>
      <c r="H272" s="196" t="str">
        <f t="shared" si="18"/>
        <v>Emissions de CO2</v>
      </c>
      <c r="I272" s="120" t="s">
        <v>4289</v>
      </c>
      <c r="J272" s="201" t="s">
        <v>3496</v>
      </c>
      <c r="K272" s="205">
        <v>147</v>
      </c>
      <c r="L272" s="203" t="str">
        <f t="shared" si="19"/>
        <v>Emissions de CO2</v>
      </c>
      <c r="M272" s="203" t="s">
        <v>4289</v>
      </c>
    </row>
    <row r="273" spans="1:15">
      <c r="A273" s="187" t="str">
        <f t="shared" si="16"/>
        <v>$lang["co2reductiontitle"]='Effet de réduction de CO2';</v>
      </c>
      <c r="B273" s="184" t="s">
        <v>4883</v>
      </c>
      <c r="D273" s="184" t="s">
        <v>3450</v>
      </c>
      <c r="E273" s="185" t="s">
        <v>5506</v>
      </c>
      <c r="G273" s="115">
        <f t="shared" si="17"/>
        <v>0</v>
      </c>
      <c r="H273" s="196" t="str">
        <f t="shared" si="18"/>
        <v>Effet de réduction de CO2</v>
      </c>
      <c r="I273" s="120" t="s">
        <v>4314</v>
      </c>
      <c r="J273" s="201" t="s">
        <v>3523</v>
      </c>
      <c r="K273" s="205">
        <v>148</v>
      </c>
      <c r="L273" s="203" t="str">
        <f t="shared" si="19"/>
        <v>Effet de réduction de CO2</v>
      </c>
      <c r="M273" s="203" t="s">
        <v>4314</v>
      </c>
    </row>
    <row r="274" spans="1:15" ht="27">
      <c r="A274" s="187" t="str">
        <f t="shared" si="16"/>
        <v>$lang["fee"]='Coûts des services publics';</v>
      </c>
      <c r="B274" s="184" t="s">
        <v>4884</v>
      </c>
      <c r="D274" s="184" t="s">
        <v>3450</v>
      </c>
      <c r="E274" s="185" t="s">
        <v>5559</v>
      </c>
      <c r="G274" s="115">
        <f t="shared" si="17"/>
        <v>0</v>
      </c>
      <c r="H274" s="196" t="str">
        <f t="shared" si="18"/>
        <v>Coûts des services publics</v>
      </c>
      <c r="I274" s="120" t="s">
        <v>4343</v>
      </c>
      <c r="J274" s="201" t="s">
        <v>3498</v>
      </c>
      <c r="K274" s="205">
        <v>151</v>
      </c>
      <c r="L274" s="203" t="str">
        <f t="shared" si="19"/>
        <v>Coûts des services publics</v>
      </c>
      <c r="M274" s="203" t="s">
        <v>4343</v>
      </c>
      <c r="O274" s="204" t="s">
        <v>4684</v>
      </c>
    </row>
    <row r="275" spans="1:15">
      <c r="A275" s="187" t="str">
        <f t="shared" si="16"/>
        <v>$lang["feereductiontitle"]='Réduction du coût de l\'utilité';</v>
      </c>
      <c r="B275" s="184" t="s">
        <v>4885</v>
      </c>
      <c r="D275" s="184" t="s">
        <v>3450</v>
      </c>
      <c r="E275" s="185" t="s">
        <v>5559</v>
      </c>
      <c r="G275" s="115">
        <f t="shared" si="17"/>
        <v>0</v>
      </c>
      <c r="H275" s="196" t="str">
        <f t="shared" si="18"/>
        <v>Réduction du coût de l\'utilité</v>
      </c>
      <c r="I275" s="120" t="s">
        <v>4317</v>
      </c>
      <c r="J275" s="201" t="s">
        <v>3524</v>
      </c>
      <c r="K275" s="205">
        <v>152</v>
      </c>
      <c r="L275" s="203" t="str">
        <f t="shared" si="19"/>
        <v>Réduction du coût de l'utilité</v>
      </c>
      <c r="M275" s="203" t="s">
        <v>4317</v>
      </c>
    </row>
    <row r="276" spans="1:15">
      <c r="A276" s="187" t="str">
        <f t="shared" si="16"/>
        <v>$lang["initialcosttitle"]='Montant de l\'investissement initial';</v>
      </c>
      <c r="B276" s="184" t="s">
        <v>4886</v>
      </c>
      <c r="D276" s="184" t="s">
        <v>3450</v>
      </c>
      <c r="E276" s="185" t="s">
        <v>5559</v>
      </c>
      <c r="G276" s="115">
        <f t="shared" si="17"/>
        <v>0</v>
      </c>
      <c r="H276" s="196" t="str">
        <f t="shared" si="18"/>
        <v>Montant de l\'investissement initial</v>
      </c>
      <c r="I276" s="120" t="s">
        <v>4320</v>
      </c>
      <c r="J276" s="201" t="s">
        <v>3525</v>
      </c>
      <c r="K276" s="205">
        <v>155</v>
      </c>
      <c r="L276" s="203" t="str">
        <f t="shared" si="19"/>
        <v>Montant de l'investissement initial</v>
      </c>
      <c r="M276" s="203" t="s">
        <v>4320</v>
      </c>
    </row>
    <row r="277" spans="1:15">
      <c r="A277" s="187" t="str">
        <f t="shared" si="16"/>
        <v>$lang["loadperyear"]='Montant du fardeau annuel';</v>
      </c>
      <c r="B277" s="184" t="s">
        <v>4887</v>
      </c>
      <c r="D277" s="184" t="s">
        <v>3450</v>
      </c>
      <c r="E277" s="185" t="s">
        <v>5559</v>
      </c>
      <c r="G277" s="115">
        <f t="shared" si="17"/>
        <v>0</v>
      </c>
      <c r="H277" s="196" t="str">
        <f t="shared" si="18"/>
        <v>Montant du fardeau annuel</v>
      </c>
      <c r="I277" s="120" t="s">
        <v>4321</v>
      </c>
      <c r="J277" s="201" t="s">
        <v>3526</v>
      </c>
      <c r="K277" s="205">
        <v>157</v>
      </c>
      <c r="L277" s="203" t="str">
        <f t="shared" si="19"/>
        <v>Montant du fardeau annuel</v>
      </c>
      <c r="M277" s="203" t="s">
        <v>4321</v>
      </c>
    </row>
    <row r="278" spans="1:15">
      <c r="A278" s="187" t="str">
        <f t="shared" si="16"/>
        <v>$lang["primaryenergy"]='Consommation d\'énergie primaire';</v>
      </c>
      <c r="B278" s="184" t="s">
        <v>4888</v>
      </c>
      <c r="D278" s="184" t="s">
        <v>3450</v>
      </c>
      <c r="E278" s="185" t="s">
        <v>5559</v>
      </c>
      <c r="G278" s="115">
        <f t="shared" si="17"/>
        <v>0</v>
      </c>
      <c r="H278" s="196" t="str">
        <f t="shared" si="18"/>
        <v>Consommation d\'énergie primaire</v>
      </c>
      <c r="I278" s="120" t="s">
        <v>4322</v>
      </c>
      <c r="J278" s="201" t="s">
        <v>3527</v>
      </c>
      <c r="K278" s="205">
        <v>158</v>
      </c>
      <c r="L278" s="203" t="str">
        <f t="shared" si="19"/>
        <v>Consommation d'énergie primaire</v>
      </c>
      <c r="M278" s="203" t="s">
        <v>4322</v>
      </c>
    </row>
    <row r="279" spans="1:15">
      <c r="A279" s="187" t="str">
        <f t="shared" si="16"/>
        <v>$lang["other"]='Autre';</v>
      </c>
      <c r="B279" s="184" t="s">
        <v>5588</v>
      </c>
      <c r="D279" s="184" t="s">
        <v>3450</v>
      </c>
      <c r="E279" s="185" t="s">
        <v>5506</v>
      </c>
      <c r="G279" s="115">
        <f t="shared" si="17"/>
        <v>0</v>
      </c>
      <c r="H279" s="196" t="str">
        <f t="shared" si="18"/>
        <v>Autre</v>
      </c>
      <c r="I279" s="120" t="s">
        <v>4325</v>
      </c>
      <c r="J279" s="201" t="s">
        <v>1448</v>
      </c>
      <c r="K279" s="205">
        <v>161</v>
      </c>
      <c r="L279" s="203" t="str">
        <f t="shared" si="19"/>
        <v>Autre</v>
      </c>
      <c r="M279" s="203" t="s">
        <v>4325</v>
      </c>
    </row>
    <row r="280" spans="1:15">
      <c r="A280" s="187" t="str">
        <f t="shared" si="16"/>
        <v/>
      </c>
      <c r="B280" s="184" t="s">
        <v>3454</v>
      </c>
      <c r="E280" s="185" t="s">
        <v>5559</v>
      </c>
      <c r="G280" s="115">
        <f t="shared" si="17"/>
        <v>0</v>
      </c>
      <c r="H280" s="196" t="str">
        <f t="shared" si="18"/>
        <v/>
      </c>
      <c r="I280" s="120" t="s">
        <v>4585</v>
      </c>
      <c r="J280" s="201"/>
      <c r="K280" s="205">
        <v>162</v>
      </c>
      <c r="L280" s="203" t="str">
        <f t="shared" si="19"/>
        <v/>
      </c>
      <c r="M280" s="203" t="s">
        <v>4585</v>
      </c>
    </row>
    <row r="281" spans="1:15">
      <c r="A281" s="187" t="str">
        <f t="shared" si="16"/>
        <v/>
      </c>
      <c r="B281" s="184" t="s">
        <v>3454</v>
      </c>
      <c r="E281" s="185" t="s">
        <v>5559</v>
      </c>
      <c r="G281" s="115">
        <f t="shared" si="17"/>
        <v>0</v>
      </c>
      <c r="H281" s="196" t="str">
        <f t="shared" si="18"/>
        <v/>
      </c>
      <c r="I281" s="120" t="s">
        <v>4585</v>
      </c>
      <c r="J281" s="201"/>
      <c r="K281" s="205">
        <v>211</v>
      </c>
      <c r="L281" s="203" t="str">
        <f t="shared" si="19"/>
        <v/>
      </c>
      <c r="M281" s="203" t="s">
        <v>4585</v>
      </c>
    </row>
    <row r="282" spans="1:15">
      <c r="A282" s="187" t="str">
        <f t="shared" si="16"/>
        <v/>
      </c>
      <c r="G282" s="115">
        <f t="shared" si="17"/>
        <v>0</v>
      </c>
      <c r="H282" s="196" t="str">
        <f t="shared" si="18"/>
        <v/>
      </c>
      <c r="I282" s="120" t="s">
        <v>4585</v>
      </c>
      <c r="J282" s="201"/>
      <c r="K282" s="205">
        <v>263</v>
      </c>
      <c r="L282" s="203" t="str">
        <f t="shared" si="19"/>
        <v/>
      </c>
      <c r="M282" s="203" t="s">
        <v>4585</v>
      </c>
    </row>
    <row r="283" spans="1:15" ht="24">
      <c r="A283" s="187" t="str">
        <f t="shared" si="16"/>
        <v>//----------for office -----------------------------------------------</v>
      </c>
      <c r="B283" s="184" t="s">
        <v>5589</v>
      </c>
      <c r="G283" s="115">
        <f t="shared" si="17"/>
        <v>0</v>
      </c>
      <c r="H283" s="196" t="str">
        <f t="shared" si="18"/>
        <v/>
      </c>
      <c r="I283" s="120" t="s">
        <v>4585</v>
      </c>
      <c r="J283" s="201"/>
      <c r="L283" s="203" t="str">
        <f t="shared" si="19"/>
        <v/>
      </c>
      <c r="M283" s="203" t="s">
        <v>4585</v>
      </c>
    </row>
    <row r="284" spans="1:15" ht="24">
      <c r="A284" s="187" t="str">
        <f t="shared" si="16"/>
        <v>$lang['office_title']='Diagnostic facile d\'économie d\'énergie dans les établissements commerciaux';</v>
      </c>
      <c r="B284" s="184" t="s">
        <v>4591</v>
      </c>
      <c r="D284" s="184" t="s">
        <v>3450</v>
      </c>
      <c r="E284" s="185" t="s">
        <v>5559</v>
      </c>
      <c r="G284" s="115">
        <f t="shared" si="17"/>
        <v>0</v>
      </c>
      <c r="H284" s="196" t="str">
        <f t="shared" si="18"/>
        <v>Diagnostic facile d\'économie d\'énergie dans les établissements commerciaux</v>
      </c>
      <c r="I284" s="120" t="s">
        <v>4246</v>
      </c>
      <c r="J284" s="201" t="s">
        <v>3453</v>
      </c>
      <c r="K284" s="205">
        <v>5</v>
      </c>
      <c r="L284" s="203" t="str">
        <f t="shared" si="19"/>
        <v>Diagnostic facile d'économie d'énergie dans les établissements commerciaux</v>
      </c>
      <c r="M284" s="203" t="s">
        <v>4246</v>
      </c>
    </row>
    <row r="285" spans="1:15">
      <c r="A285" s="187" t="str">
        <f t="shared" si="16"/>
        <v>$lang["officecall"]='Votre entreprise';</v>
      </c>
      <c r="B285" s="184" t="s">
        <v>4889</v>
      </c>
      <c r="D285" s="184" t="s">
        <v>3450</v>
      </c>
      <c r="E285" s="185" t="s">
        <v>5559</v>
      </c>
      <c r="G285" s="115">
        <f t="shared" si="17"/>
        <v>0</v>
      </c>
      <c r="H285" s="196" t="str">
        <f t="shared" si="18"/>
        <v>Votre entreprise</v>
      </c>
      <c r="I285" s="120" t="s">
        <v>4307</v>
      </c>
      <c r="J285" s="201" t="s">
        <v>3516</v>
      </c>
      <c r="K285" s="205">
        <v>129</v>
      </c>
      <c r="L285" s="203" t="str">
        <f t="shared" si="19"/>
        <v>Votre entreprise</v>
      </c>
      <c r="M285" s="203" t="s">
        <v>4307</v>
      </c>
    </row>
    <row r="286" spans="1:15">
      <c r="A286" s="187" t="str">
        <f t="shared" si="16"/>
        <v>$lang["officecount"]='Bureau';</v>
      </c>
      <c r="B286" s="184" t="s">
        <v>4890</v>
      </c>
      <c r="D286" s="184" t="s">
        <v>3450</v>
      </c>
      <c r="E286" s="185" t="s">
        <v>5559</v>
      </c>
      <c r="G286" s="115">
        <f t="shared" si="17"/>
        <v>0</v>
      </c>
      <c r="H286" s="196" t="str">
        <f t="shared" si="18"/>
        <v>Bureau</v>
      </c>
      <c r="I286" s="120" t="s">
        <v>4340</v>
      </c>
      <c r="J286" s="201" t="s">
        <v>3517</v>
      </c>
      <c r="K286" s="205">
        <v>130</v>
      </c>
      <c r="L286" s="203" t="str">
        <f t="shared" si="19"/>
        <v>Bureau</v>
      </c>
      <c r="M286" s="203" t="s">
        <v>4340</v>
      </c>
    </row>
    <row r="287" spans="1:15">
      <c r="A287" s="187" t="str">
        <f t="shared" si="16"/>
        <v>$lang["totaloffice"]='Ensemble complet';</v>
      </c>
      <c r="B287" s="184" t="s">
        <v>4891</v>
      </c>
      <c r="D287" s="184" t="s">
        <v>3450</v>
      </c>
      <c r="E287" s="185" t="s">
        <v>5559</v>
      </c>
      <c r="G287" s="115">
        <f t="shared" si="17"/>
        <v>0</v>
      </c>
      <c r="H287" s="196" t="str">
        <f t="shared" si="18"/>
        <v>Ensemble complet</v>
      </c>
      <c r="I287" s="120" t="s">
        <v>4309</v>
      </c>
      <c r="J287" s="201" t="s">
        <v>3519</v>
      </c>
      <c r="K287" s="205">
        <v>132</v>
      </c>
      <c r="L287" s="203" t="str">
        <f t="shared" si="19"/>
        <v>Ensemble complet</v>
      </c>
      <c r="M287" s="203" t="s">
        <v>4309</v>
      </c>
    </row>
    <row r="288" spans="1:15">
      <c r="A288" s="187" t="str">
        <f t="shared" si="16"/>
        <v>$lang["officenow"]='Statut actuel';</v>
      </c>
      <c r="B288" s="184" t="s">
        <v>5590</v>
      </c>
      <c r="D288" s="184" t="s">
        <v>3450</v>
      </c>
      <c r="E288" s="185" t="s">
        <v>5559</v>
      </c>
      <c r="G288" s="115">
        <f t="shared" si="17"/>
        <v>0</v>
      </c>
      <c r="H288" s="196" t="str">
        <f t="shared" si="18"/>
        <v>Statut actuel</v>
      </c>
      <c r="I288" s="120" t="s">
        <v>4341</v>
      </c>
      <c r="J288" s="201" t="s">
        <v>3520</v>
      </c>
      <c r="K288" s="205">
        <v>142</v>
      </c>
      <c r="L288" s="203" t="str">
        <f t="shared" si="19"/>
        <v>Statut actuel</v>
      </c>
      <c r="M288" s="203" t="s">
        <v>4341</v>
      </c>
    </row>
    <row r="289" spans="1:13" ht="24">
      <c r="A289" s="187" t="str">
        <f t="shared" si="16"/>
        <v>$lang["compareoffice"]='function(target) {return "Sur la même échelle" + target};';</v>
      </c>
      <c r="B289" s="184" t="s">
        <v>5591</v>
      </c>
      <c r="E289" s="185" t="s">
        <v>5592</v>
      </c>
      <c r="G289" s="115">
        <f t="shared" si="17"/>
        <v>0</v>
      </c>
      <c r="H289" s="196" t="str">
        <f t="shared" si="18"/>
        <v>target</v>
      </c>
      <c r="I289" s="120" t="s">
        <v>4813</v>
      </c>
      <c r="J289" s="201" t="s">
        <v>4813</v>
      </c>
      <c r="K289" s="205">
        <v>137</v>
      </c>
      <c r="L289" s="203" t="str">
        <f t="shared" si="19"/>
        <v/>
      </c>
      <c r="M289" s="203" t="s">
        <v>4585</v>
      </c>
    </row>
    <row r="290" spans="1:13">
      <c r="A290" s="187" t="str">
        <f t="shared" si="16"/>
        <v/>
      </c>
      <c r="E290" s="185" t="s">
        <v>5593</v>
      </c>
      <c r="G290" s="115">
        <f t="shared" si="17"/>
        <v>0</v>
      </c>
      <c r="H290" s="196" t="str">
        <f t="shared" si="18"/>
        <v>"Sur la même échelle" + target</v>
      </c>
      <c r="I290" s="120" t="s">
        <v>4960</v>
      </c>
      <c r="J290" s="201" t="s">
        <v>5470</v>
      </c>
      <c r="K290" s="205">
        <v>138</v>
      </c>
      <c r="L290" s="203" t="str">
        <f t="shared" si="19"/>
        <v>Sur la même échelle</v>
      </c>
      <c r="M290" s="203" t="s">
        <v>4959</v>
      </c>
    </row>
    <row r="291" spans="1:13">
      <c r="A291" s="187" t="str">
        <f t="shared" si="16"/>
        <v/>
      </c>
      <c r="E291" s="185" t="s">
        <v>5559</v>
      </c>
      <c r="G291" s="115">
        <f t="shared" si="17"/>
        <v>0</v>
      </c>
      <c r="H291" s="196" t="str">
        <f t="shared" si="18"/>
        <v/>
      </c>
      <c r="I291" s="120"/>
      <c r="J291" s="201"/>
      <c r="K291" s="205">
        <v>139</v>
      </c>
      <c r="L291" s="203" t="str">
        <f t="shared" si="19"/>
        <v/>
      </c>
      <c r="M291" s="203" t="s">
        <v>4585</v>
      </c>
    </row>
    <row r="292" spans="1:13">
      <c r="A292" s="187" t="str">
        <f t="shared" si="16"/>
        <v>$lang['button_demand']='Demande';</v>
      </c>
      <c r="B292" s="184" t="s">
        <v>4629</v>
      </c>
      <c r="D292" s="184" t="s">
        <v>3450</v>
      </c>
      <c r="E292" s="185" t="s">
        <v>5559</v>
      </c>
      <c r="G292" s="115">
        <f t="shared" si="17"/>
        <v>0</v>
      </c>
      <c r="H292" s="196" t="str">
        <f t="shared" si="18"/>
        <v>Demande</v>
      </c>
      <c r="I292" s="120" t="s">
        <v>4961</v>
      </c>
      <c r="J292" s="201" t="s">
        <v>3495</v>
      </c>
      <c r="K292" s="205">
        <v>61</v>
      </c>
      <c r="L292" s="203" t="str">
        <f t="shared" si="19"/>
        <v>La demande</v>
      </c>
      <c r="M292" s="203" t="s">
        <v>4288</v>
      </c>
    </row>
    <row r="293" spans="1:13">
      <c r="A293" s="187" t="str">
        <f t="shared" si="16"/>
        <v/>
      </c>
      <c r="E293" s="185" t="s">
        <v>5559</v>
      </c>
      <c r="G293" s="115">
        <f t="shared" si="17"/>
        <v>0</v>
      </c>
      <c r="H293" s="196" t="str">
        <f t="shared" si="18"/>
        <v/>
      </c>
      <c r="I293" s="120"/>
      <c r="J293" s="201"/>
      <c r="L293" s="203" t="str">
        <f t="shared" si="19"/>
        <v/>
      </c>
      <c r="M293" s="203" t="s">
        <v>4585</v>
      </c>
    </row>
    <row r="294" spans="1:13">
      <c r="A294" s="187" t="str">
        <f t="shared" si="16"/>
        <v>//----------7 lifegame -----------------------------------------------</v>
      </c>
      <c r="B294" s="184" t="s">
        <v>5594</v>
      </c>
      <c r="E294" s="185" t="s">
        <v>5559</v>
      </c>
      <c r="G294" s="115">
        <f t="shared" si="17"/>
        <v>0</v>
      </c>
      <c r="H294" s="196" t="str">
        <f t="shared" si="18"/>
        <v/>
      </c>
      <c r="I294" s="120"/>
      <c r="J294" s="201"/>
      <c r="L294" s="203" t="str">
        <f t="shared" si="19"/>
        <v/>
      </c>
      <c r="M294" s="203" t="s">
        <v>4585</v>
      </c>
    </row>
    <row r="295" spans="1:13">
      <c r="A295" s="187" t="str">
        <f t="shared" si="16"/>
        <v>$lang['home_lifegame_title']='CO2 zéro survie de l\'ère';</v>
      </c>
      <c r="B295" s="184" t="s">
        <v>5595</v>
      </c>
      <c r="D295" s="184" t="s">
        <v>3450</v>
      </c>
      <c r="E295" s="185" t="s">
        <v>5559</v>
      </c>
      <c r="G295" s="115">
        <f t="shared" si="17"/>
        <v>0</v>
      </c>
      <c r="H295" s="196" t="str">
        <f t="shared" si="18"/>
        <v>CO2 zéro survie de l\'ère</v>
      </c>
      <c r="I295" s="120" t="s">
        <v>5622</v>
      </c>
      <c r="J295" s="201" t="s">
        <v>5471</v>
      </c>
    </row>
    <row r="296" spans="1:13">
      <c r="A296" s="187" t="str">
        <f t="shared" si="16"/>
        <v>$lang['home_lifegame_toptitle']='Vos gains mensuels ont augmenté de 10 000 yens!';</v>
      </c>
      <c r="B296" s="184" t="s">
        <v>5596</v>
      </c>
      <c r="D296" s="184" t="s">
        <v>3450</v>
      </c>
      <c r="E296" s="185" t="s">
        <v>5559</v>
      </c>
      <c r="G296" s="115">
        <f t="shared" si="17"/>
        <v>0</v>
      </c>
      <c r="H296" s="196" t="str">
        <f t="shared" si="18"/>
        <v>Vos gains mensuels ont augmenté de 10 000 yens!</v>
      </c>
      <c r="I296" s="120" t="s">
        <v>5623</v>
      </c>
      <c r="J296" s="201" t="s">
        <v>5472</v>
      </c>
    </row>
    <row r="297" spans="1:13" ht="48">
      <c r="A297" s="187" t="str">
        <f t="shared" si="16"/>
        <v>$lang['home_lifegame_top1']='Je ne sais pas si l\'économie s\'est améliorée ou je ne peux pas accepter votre travail mais les revenus ont augmenté de 10 000 yens par mois. Félicitations. Quoi? N\'est-ce pas un montant juste? Eh bien, peu importe si vous n\'êtes pas humble.';</v>
      </c>
      <c r="B297" s="184" t="s">
        <v>5597</v>
      </c>
      <c r="D297" s="184" t="s">
        <v>3450</v>
      </c>
      <c r="E297" s="185" t="s">
        <v>5559</v>
      </c>
      <c r="G297" s="115">
        <f t="shared" si="17"/>
        <v>0</v>
      </c>
      <c r="H297" s="196" t="str">
        <f t="shared" si="18"/>
        <v>Je ne sais pas si l\'économie s\'est améliorée ou je ne peux pas accepter votre travail mais les revenus ont augmenté de 10 000 yens par mois. Félicitations. Quoi? N\'est-ce pas un montant juste? Eh bien, peu importe si vous n\'êtes pas humble.</v>
      </c>
      <c r="I297" s="120" t="s">
        <v>5624</v>
      </c>
      <c r="J297" s="201" t="s">
        <v>5473</v>
      </c>
    </row>
    <row r="298" spans="1:13" ht="72">
      <c r="A298" s="187" t="str">
        <f t="shared" si="16"/>
        <v>$lang['home_lifegame_top2']='Il est libre d\'utiliser pour n\'importe quoi, mais il est clair que les humains ne peuvent pas survivre sur cette terre s\'ils consomment trop librement. C\'est le problème du changement climatique (réchauffement climatique). Il est convenu dans le monde entier que le pétrole et le charbon ne peuvent pas être utilisés au cours du XXIe siècle. Alors s\'il vous plaît utiliser zéro 10.000 yens ce mois-ci pour réduire vos émissions de CO2 dans votre vie.';</v>
      </c>
      <c r="B298" s="184" t="s">
        <v>5598</v>
      </c>
      <c r="D298" s="184" t="s">
        <v>3450</v>
      </c>
      <c r="E298" s="185" t="s">
        <v>5559</v>
      </c>
      <c r="G298" s="115">
        <f t="shared" si="17"/>
        <v>0</v>
      </c>
      <c r="H298" s="196" t="str">
        <f t="shared" si="18"/>
        <v>Il est libre d\'utiliser pour n\'importe quoi, mais il est clair que les humains ne peuvent pas survivre sur cette terre s\'ils consomment trop librement. C\'est le problème du changement climatique (réchauffement climatique). Il est convenu dans le monde entier que le pétrole et le charbon ne peuvent pas être utilisés au cours du XXIe siècle. Alors s\'il vous plaît utiliser zéro 10.000 yens ce mois-ci pour réduire vos émissions de CO2 dans votre vie.</v>
      </c>
      <c r="I298" s="120" t="s">
        <v>5625</v>
      </c>
      <c r="J298" s="201" t="s">
        <v>5474</v>
      </c>
    </row>
    <row r="299" spans="1:13" ht="36">
      <c r="A299" s="187" t="str">
        <f t="shared" si="16"/>
        <v>$lang['home_lifegame_top3']='Merci beaucoup. Peu importe si cela prend des années, mais mettons-le à zéro pendant que vous êtes en vie. Cependant, l\'argent supplémentaire que vous payez est de 10 000 yens par mois.';</v>
      </c>
      <c r="B299" s="184" t="s">
        <v>5599</v>
      </c>
      <c r="D299" s="184" t="s">
        <v>3450</v>
      </c>
      <c r="E299" s="185" t="s">
        <v>5559</v>
      </c>
      <c r="G299" s="115">
        <f t="shared" si="17"/>
        <v>0</v>
      </c>
      <c r="H299" s="196" t="str">
        <f t="shared" si="18"/>
        <v>Merci beaucoup. Peu importe si cela prend des années, mais mettons-le à zéro pendant que vous êtes en vie. Cependant, l\'argent supplémentaire que vous payez est de 10 000 yens par mois.</v>
      </c>
      <c r="I299" s="120" t="s">
        <v>5626</v>
      </c>
      <c r="J299" s="201" t="s">
        <v>5475</v>
      </c>
    </row>
    <row r="300" spans="1:13" ht="36">
      <c r="A300" s="187" t="str">
        <f t="shared" si="16"/>
        <v>$lang['home_lifegame_top3b']='En passant, vous êtes une personne qui vit la vie comme une moyenne japonaise &lt;/ li&gt; &lt;/ ul&gt;, peut-être &lt;br&gt; &lt;br&gt; &lt;ul&gt; &lt;li&gt; Appartement seul location appartement studio &lt;/ li&gt; &lt;li&gt; Quoi?';</v>
      </c>
      <c r="B300" s="184" t="s">
        <v>5600</v>
      </c>
      <c r="D300" s="184" t="s">
        <v>3450</v>
      </c>
      <c r="E300" s="185" t="s">
        <v>5559</v>
      </c>
      <c r="G300" s="115">
        <f t="shared" si="17"/>
        <v>0</v>
      </c>
      <c r="H300" s="196" t="str">
        <f t="shared" si="18"/>
        <v>En passant, vous êtes une personne qui vit la vie comme une moyenne japonaise &lt;/ li&gt; &lt;/ ul&gt;, peut-être &lt;br&gt; &lt;br&gt; &lt;ul&gt; &lt;li&gt; Appartement seul location appartement studio &lt;/ li&gt; &lt;li&gt; Quoi?</v>
      </c>
      <c r="I300" s="120" t="s">
        <v>5627</v>
      </c>
      <c r="J300" s="201" t="s">
        <v>5476</v>
      </c>
    </row>
    <row r="301" spans="1:13">
      <c r="A301" s="187" t="str">
        <f t="shared" si="16"/>
        <v>$lang['home_lifegame_toptitle4']='Veuillez choisir votre approche';</v>
      </c>
      <c r="B301" s="184" t="s">
        <v>5601</v>
      </c>
      <c r="D301" s="184" t="s">
        <v>3450</v>
      </c>
      <c r="E301" s="185" t="s">
        <v>5559</v>
      </c>
      <c r="G301" s="115">
        <f t="shared" si="17"/>
        <v>0</v>
      </c>
      <c r="H301" s="196" t="str">
        <f t="shared" si="18"/>
        <v>Veuillez choisir votre approche</v>
      </c>
      <c r="I301" s="120" t="s">
        <v>5628</v>
      </c>
      <c r="J301" s="201" t="s">
        <v>5477</v>
      </c>
    </row>
    <row r="302" spans="1:13" ht="60">
      <c r="A302" s="187" t="str">
        <f t="shared" si="16"/>
        <v>$lang['home_lifegame_top4']='Comme c\'est le premier, nous n\'avons encore que 10 000 yens à dépenser. Il y a quelque chose comme ça dans un effort qui peut être abordé dans les 10.000 yens, et cela ne coûte pas d\'argent. Cependant, vous ne pouvez sélectionner que trois éléments dans une sélection. Même si vous choisissez plus, les êtres humains oublieront.';</v>
      </c>
      <c r="B302" s="184" t="s">
        <v>5602</v>
      </c>
      <c r="D302" s="184" t="s">
        <v>3450</v>
      </c>
      <c r="E302" s="185" t="s">
        <v>5559</v>
      </c>
      <c r="G302" s="115">
        <f t="shared" si="17"/>
        <v>0</v>
      </c>
      <c r="H302" s="196" t="str">
        <f t="shared" si="18"/>
        <v>Comme c\'est le premier, nous n\'avons encore que 10 000 yens à dépenser. Il y a quelque chose comme ça dans un effort qui peut être abordé dans les 10.000 yens, et cela ne coûte pas d\'argent. Cependant, vous ne pouvez sélectionner que trois éléments dans une sélection. Même si vous choisissez plus, les êtres humains oublieront.</v>
      </c>
      <c r="I302" s="120" t="s">
        <v>5629</v>
      </c>
      <c r="J302" s="201" t="s">
        <v>5478</v>
      </c>
    </row>
    <row r="303" spans="1:13">
      <c r="A303" s="187" t="str">
        <f t="shared" si="16"/>
        <v>$lang['home_lifegame_toptitle5']='Merci pour vos efforts';</v>
      </c>
      <c r="B303" s="184" t="s">
        <v>5603</v>
      </c>
      <c r="D303" s="184" t="s">
        <v>3450</v>
      </c>
      <c r="E303" s="185" t="s">
        <v>5559</v>
      </c>
      <c r="G303" s="115">
        <f t="shared" si="17"/>
        <v>0</v>
      </c>
      <c r="H303" s="196" t="str">
        <f t="shared" si="18"/>
        <v>Merci pour vos efforts</v>
      </c>
      <c r="I303" s="120" t="s">
        <v>5630</v>
      </c>
      <c r="J303" s="201" t="s">
        <v>5479</v>
      </c>
    </row>
    <row r="304" spans="1:13" ht="24">
      <c r="A304" s="187" t="str">
        <f t="shared" si="16"/>
        <v>$lang['home_lifegame_top5']='Nous avons réalisé les initiatives de ○ ○, ○ ○. Pour cette raison ○ 10 000 yens d\'argent ont été utilisés, le reste est devenu ○ 10 000.';</v>
      </c>
      <c r="B304" s="184" t="s">
        <v>5604</v>
      </c>
      <c r="D304" s="184" t="s">
        <v>3450</v>
      </c>
      <c r="E304" s="185" t="s">
        <v>5559</v>
      </c>
      <c r="G304" s="115">
        <f t="shared" si="17"/>
        <v>0</v>
      </c>
      <c r="H304" s="196" t="str">
        <f t="shared" si="18"/>
        <v>Nous avons réalisé les initiatives de ○ ○, ○ ○. Pour cette raison ○ 10 000 yens d\'argent ont été utilisés, le reste est devenu ○ 10 000.</v>
      </c>
      <c r="I304" s="120" t="s">
        <v>5631</v>
      </c>
      <c r="J304" s="201" t="s">
        <v>5480</v>
      </c>
    </row>
    <row r="305" spans="1:10">
      <c r="A305" s="187" t="str">
        <f t="shared" si="16"/>
        <v>$lang['home_lifegame_toptitle6']='Un effet est apparu';</v>
      </c>
      <c r="B305" s="184" t="s">
        <v>5605</v>
      </c>
      <c r="D305" s="184" t="s">
        <v>3450</v>
      </c>
      <c r="E305" s="185" t="s">
        <v>5559</v>
      </c>
      <c r="G305" s="115">
        <f t="shared" si="17"/>
        <v>0</v>
      </c>
      <c r="H305" s="196" t="str">
        <f t="shared" si="18"/>
        <v>Un effet est apparu</v>
      </c>
      <c r="I305" s="120" t="s">
        <v>5632</v>
      </c>
      <c r="J305" s="201" t="s">
        <v>5481</v>
      </c>
    </row>
    <row r="306" spans="1:10" ht="48">
      <c r="A306" s="187" t="str">
        <f t="shared" si="16"/>
        <v>$lang['home_lifegame_top6']='Cependant, grâce à nos efforts, 10 000 yens ont été ajoutés moins cher chaque mois. Par rapport à l\'affaire ne rien faire, il est moins cher de 10.000 yens chaque mois par accumulation jusqu\'à maintenant. Les émissions de CO2 ont diminué de 0% par rapport à l\'état initial.';</v>
      </c>
      <c r="B306" s="184" t="s">
        <v>5606</v>
      </c>
      <c r="D306" s="184" t="s">
        <v>3450</v>
      </c>
      <c r="E306" s="185" t="s">
        <v>5559</v>
      </c>
      <c r="G306" s="115">
        <f t="shared" si="17"/>
        <v>0</v>
      </c>
      <c r="H306" s="196" t="str">
        <f t="shared" si="18"/>
        <v>Cependant, grâce à nos efforts, 10 000 yens ont été ajoutés moins cher chaque mois. Par rapport à l\'affaire ne rien faire, il est moins cher de 10.000 yens chaque mois par accumulation jusqu\'à maintenant. Les émissions de CO2 ont diminué de 0% par rapport à l\'état initial.</v>
      </c>
      <c r="I306" s="120" t="s">
        <v>5633</v>
      </c>
      <c r="J306" s="201" t="s">
        <v>5482</v>
      </c>
    </row>
    <row r="307" spans="1:10" ht="48">
      <c r="A307" s="187" t="str">
        <f t="shared" si="16"/>
        <v>$lang['home_lifegame_top6b']='Une année a passé et les revenus ont augmenté, 120 000 yens peuvent être utilisés en plus. En outre, nous pouvons utiliser ○ dix mille yens par réduction du coût des services publics d\'un an. L\'argent pouvant être utilisé est passé de 10 000 à 10 000 yens.';</v>
      </c>
      <c r="B307" s="184" t="s">
        <v>5607</v>
      </c>
      <c r="D307" s="184" t="s">
        <v>3450</v>
      </c>
      <c r="E307" s="185" t="s">
        <v>5559</v>
      </c>
      <c r="G307" s="115">
        <f t="shared" si="17"/>
        <v>0</v>
      </c>
      <c r="H307" s="196" t="str">
        <f t="shared" si="18"/>
        <v>Une année a passé et les revenus ont augmenté, 120 000 yens peuvent être utilisés en plus. En outre, nous pouvons utiliser ○ dix mille yens par réduction du coût des services publics d\'un an. L\'argent pouvant être utilisé est passé de 10 000 à 10 000 yens.</v>
      </c>
      <c r="I307" s="120" t="s">
        <v>5634</v>
      </c>
      <c r="J307" s="201" t="s">
        <v>5483</v>
      </c>
    </row>
    <row r="308" spans="1:10">
      <c r="A308" s="187" t="str">
        <f t="shared" si="16"/>
        <v>$lang['home_lifegame_toptitle7']='Il est temps d\'entreprendre';</v>
      </c>
      <c r="B308" s="184" t="s">
        <v>5608</v>
      </c>
      <c r="D308" s="184" t="s">
        <v>3450</v>
      </c>
      <c r="E308" s="185" t="s">
        <v>5559</v>
      </c>
      <c r="G308" s="115">
        <f t="shared" si="17"/>
        <v>0</v>
      </c>
      <c r="H308" s="196" t="str">
        <f t="shared" si="18"/>
        <v>Il est temps d\'entreprendre</v>
      </c>
      <c r="I308" s="120" t="s">
        <v>5635</v>
      </c>
      <c r="J308" s="201" t="s">
        <v>5484</v>
      </c>
    </row>
    <row r="309" spans="1:10" ht="36">
      <c r="A309" s="187" t="str">
        <f t="shared" si="16"/>
        <v>$lang['home_lifegame_top7']='Actuellement, nous avons un budget de 10 000 ¥. Il y a quelque chose comme ceci dans un effort qui peut être abordé dans cette quantité d\'argent, l\'argent pas cher. Veuillez sélectionner l\'article sur lequel travailler.';</v>
      </c>
      <c r="B309" s="184" t="s">
        <v>5609</v>
      </c>
      <c r="D309" s="184" t="s">
        <v>3450</v>
      </c>
      <c r="E309" s="185" t="s">
        <v>5506</v>
      </c>
      <c r="G309" s="115">
        <f t="shared" si="17"/>
        <v>0</v>
      </c>
      <c r="H309" s="196" t="str">
        <f t="shared" si="18"/>
        <v>Actuellement, nous avons un budget de 10 000 ¥. Il y a quelque chose comme ceci dans un effort qui peut être abordé dans cette quantité d\'argent, l\'argent pas cher. Veuillez sélectionner l\'article sur lequel travailler.</v>
      </c>
      <c r="I309" s="120" t="s">
        <v>5636</v>
      </c>
      <c r="J309" s="201" t="s">
        <v>5485</v>
      </c>
    </row>
    <row r="310" spans="1:10">
      <c r="A310" s="187" t="str">
        <f t="shared" si="16"/>
        <v>$lang['home_lifegame_toptitle90']='Veuillez choisir vos paramètres';</v>
      </c>
      <c r="B310" s="184" t="s">
        <v>5610</v>
      </c>
      <c r="D310" s="184" t="s">
        <v>3450</v>
      </c>
      <c r="E310" s="185" t="s">
        <v>5559</v>
      </c>
      <c r="G310" s="115">
        <f t="shared" si="17"/>
        <v>0</v>
      </c>
      <c r="H310" s="196" t="str">
        <f t="shared" si="18"/>
        <v>Veuillez choisir vos paramètres</v>
      </c>
      <c r="I310" s="120" t="s">
        <v>5637</v>
      </c>
      <c r="J310" s="201" t="s">
        <v>5486</v>
      </c>
    </row>
    <row r="311" spans="1:10" ht="24">
      <c r="A311" s="187" t="str">
        <f t="shared" si="16"/>
        <v>$lang['home_lifegame_top90']='Lors du choix de la durée de vie actuelle, la simulation qui fait réellement zéro le CO2 commencera à partir de maintenant.';</v>
      </c>
      <c r="B311" s="184" t="s">
        <v>5611</v>
      </c>
      <c r="D311" s="184" t="s">
        <v>3450</v>
      </c>
      <c r="E311" s="185" t="s">
        <v>5506</v>
      </c>
      <c r="G311" s="115">
        <f t="shared" si="17"/>
        <v>0</v>
      </c>
      <c r="H311" s="196" t="str">
        <f t="shared" si="18"/>
        <v>Lors du choix de la durée de vie actuelle, la simulation qui fait réellement zéro le CO2 commencera à partir de maintenant.</v>
      </c>
      <c r="I311" s="120" t="s">
        <v>5638</v>
      </c>
      <c r="J311" s="201" t="s">
        <v>5487</v>
      </c>
    </row>
    <row r="312" spans="1:10">
      <c r="A312" s="187" t="str">
        <f t="shared" si="16"/>
        <v>$lang['home_lifegame_toptitle99']='Il est mort. Félicitations!';</v>
      </c>
      <c r="B312" s="184" t="s">
        <v>5612</v>
      </c>
      <c r="D312" s="184" t="s">
        <v>3450</v>
      </c>
      <c r="E312" s="185" t="s">
        <v>5506</v>
      </c>
      <c r="G312" s="115">
        <f t="shared" si="17"/>
        <v>0</v>
      </c>
      <c r="H312" s="196" t="str">
        <f t="shared" si="18"/>
        <v>Il est mort. Félicitations!</v>
      </c>
      <c r="I312" s="120" t="s">
        <v>5639</v>
      </c>
      <c r="J312" s="201" t="s">
        <v>5488</v>
      </c>
    </row>
    <row r="313" spans="1:10" ht="84">
      <c r="A313" s="187" t="str">
        <f t="shared" si="16"/>
        <v>$lang['home_lifegame_top99']='Les êtres humains ont été incapables d\'arrêter les progrès du réchauffement climatique et la ville a été détruite à plusieurs reprises par une énorme tempête. Dans les zones de production alimentaire du monde, la pénurie d\'eau est devenue grave, les pénuries alimentaires dans le monde entier, les guerres contre les aliments ont eu lieu dans divers endroits. Heureusement, vous pouvez sans risque aller à l\'au-delà sans regarder la façon dont les enfants souffrent et chagrinent. C\'était bon.';</v>
      </c>
      <c r="B313" s="184" t="s">
        <v>5613</v>
      </c>
      <c r="D313" s="184" t="s">
        <v>3450</v>
      </c>
      <c r="E313" s="185" t="s">
        <v>5506</v>
      </c>
      <c r="G313" s="115">
        <f t="shared" si="17"/>
        <v>0</v>
      </c>
      <c r="H313" s="196" t="str">
        <f t="shared" si="18"/>
        <v>Les êtres humains ont été incapables d\'arrêter les progrès du réchauffement climatique et la ville a été détruite à plusieurs reprises par une énorme tempête. Dans les zones de production alimentaire du monde, la pénurie d\'eau est devenue grave, les pénuries alimentaires dans le monde entier, les guerres contre les aliments ont eu lieu dans divers endroits. Heureusement, vous pouvez sans risque aller à l\'au-delà sans regarder la façon dont les enfants souffrent et chagrinent. C\'était bon.</v>
      </c>
      <c r="I313" s="120" t="s">
        <v>5640</v>
      </c>
      <c r="J313" s="201" t="s">
        <v>5489</v>
      </c>
    </row>
    <row r="314" spans="1:10">
      <c r="A314" s="187" t="str">
        <f t="shared" si="16"/>
        <v/>
      </c>
      <c r="E314" s="185" t="s">
        <v>5559</v>
      </c>
      <c r="G314" s="115">
        <f t="shared" si="17"/>
        <v>0</v>
      </c>
      <c r="H314" s="196" t="str">
        <f t="shared" si="18"/>
        <v/>
      </c>
      <c r="I314" s="120"/>
      <c r="J314" s="201"/>
    </row>
    <row r="315" spans="1:10">
      <c r="A315" s="187" t="str">
        <f t="shared" si="16"/>
        <v/>
      </c>
      <c r="E315" s="185" t="s">
        <v>5506</v>
      </c>
      <c r="G315" s="115">
        <f t="shared" si="17"/>
        <v>0</v>
      </c>
      <c r="H315" s="196" t="str">
        <f t="shared" si="18"/>
        <v/>
      </c>
      <c r="I315" s="120"/>
      <c r="J315" s="201"/>
    </row>
    <row r="316" spans="1:10">
      <c r="A316" s="187" t="str">
        <f t="shared" si="16"/>
        <v>$lang['button_end']='Abandonner';</v>
      </c>
      <c r="B316" s="184" t="s">
        <v>5614</v>
      </c>
      <c r="D316" s="184" t="s">
        <v>3450</v>
      </c>
      <c r="E316" s="185" t="s">
        <v>5506</v>
      </c>
      <c r="G316" s="115">
        <f t="shared" si="17"/>
        <v>0</v>
      </c>
      <c r="H316" s="196" t="str">
        <f t="shared" si="18"/>
        <v>Abandonner</v>
      </c>
      <c r="I316" s="120" t="s">
        <v>5641</v>
      </c>
      <c r="J316" s="201" t="s">
        <v>5490</v>
      </c>
    </row>
    <row r="317" spans="1:10">
      <c r="A317" s="187" t="str">
        <f t="shared" si="16"/>
        <v>$lang['button_agree']='Pour mettre en place';</v>
      </c>
      <c r="B317" s="184" t="s">
        <v>5615</v>
      </c>
      <c r="D317" s="184" t="s">
        <v>3450</v>
      </c>
      <c r="E317" s="185" t="s">
        <v>5506</v>
      </c>
      <c r="G317" s="115">
        <f t="shared" si="17"/>
        <v>0</v>
      </c>
      <c r="H317" s="196" t="str">
        <f t="shared" si="18"/>
        <v>Pour mettre en place</v>
      </c>
      <c r="I317" s="120" t="s">
        <v>5642</v>
      </c>
      <c r="J317" s="201" t="s">
        <v>5491</v>
      </c>
    </row>
    <row r="318" spans="1:10">
      <c r="A318" s="187" t="str">
        <f t="shared" si="16"/>
        <v>$lang['button_commit']='Je le ferai';</v>
      </c>
      <c r="B318" s="184" t="s">
        <v>5616</v>
      </c>
      <c r="D318" s="184" t="s">
        <v>3450</v>
      </c>
      <c r="E318" s="185" t="s">
        <v>5559</v>
      </c>
      <c r="G318" s="115">
        <f t="shared" si="17"/>
        <v>0</v>
      </c>
      <c r="H318" s="196" t="str">
        <f t="shared" si="18"/>
        <v>Je le ferai</v>
      </c>
      <c r="I318" s="120" t="s">
        <v>5643</v>
      </c>
      <c r="J318" s="201" t="s">
        <v>5492</v>
      </c>
    </row>
    <row r="319" spans="1:10">
      <c r="A319" s="187" t="str">
        <f t="shared" si="16"/>
        <v>$lang['home_lifegame_button_sel99']='';</v>
      </c>
      <c r="B319" s="184" t="s">
        <v>5617</v>
      </c>
      <c r="E319" s="185" t="s">
        <v>5506</v>
      </c>
      <c r="G319" s="115">
        <f t="shared" si="17"/>
        <v>0</v>
      </c>
      <c r="H319" s="196" t="str">
        <f t="shared" si="18"/>
        <v>Je suis désolé, je vais le faire.</v>
      </c>
      <c r="I319" s="120" t="s">
        <v>5644</v>
      </c>
      <c r="J319" s="201" t="s">
        <v>5493</v>
      </c>
    </row>
    <row r="320" spans="1:10">
      <c r="A320" s="187" t="str">
        <f t="shared" si="16"/>
        <v>$lang['home_lifegame_button_sel3a']='';</v>
      </c>
      <c r="B320" s="184" t="s">
        <v>5618</v>
      </c>
      <c r="E320" s="185" t="s">
        <v>5506</v>
      </c>
      <c r="G320" s="115">
        <f t="shared" si="17"/>
        <v>0</v>
      </c>
      <c r="H320" s="196" t="str">
        <f t="shared" si="18"/>
        <v>Je ne suis pas.</v>
      </c>
      <c r="I320" s="120" t="s">
        <v>5645</v>
      </c>
      <c r="J320" s="201" t="s">
        <v>5494</v>
      </c>
    </row>
    <row r="321" spans="1:10">
      <c r="A321" s="187" t="str">
        <f t="shared" si="16"/>
        <v>$lang['home_lifegame_button_sel3b']='';</v>
      </c>
      <c r="B321" s="184" t="s">
        <v>5619</v>
      </c>
      <c r="E321" s="185" t="s">
        <v>5559</v>
      </c>
      <c r="G321" s="115">
        <f t="shared" si="17"/>
        <v>0</v>
      </c>
      <c r="H321" s="196" t="str">
        <f t="shared" si="18"/>
        <v>Eh bien, c\'est OK.</v>
      </c>
      <c r="I321" s="120" t="s">
        <v>5646</v>
      </c>
      <c r="J321" s="201" t="s">
        <v>5495</v>
      </c>
    </row>
    <row r="322" spans="1:10">
      <c r="A322" s="187" t="str">
        <f t="shared" ref="A322:A324" si="20">IF(E322="param",CLEAN(B322&amp;"'function("&amp;H322&amp;") {return "&amp;H323&amp;"};';"),IF(E322="template","",CLEAN(B322&amp;IF(D322="",IF(OR(CLEAN(B322)="",LEFT(B322,2)="//"),"","'';"),"'"&amp;H322&amp;"'"&amp;D322))))</f>
        <v/>
      </c>
      <c r="E322" s="185" t="s">
        <v>5559</v>
      </c>
      <c r="G322" s="115">
        <f t="shared" si="17"/>
        <v>0</v>
      </c>
      <c r="H322" s="196" t="str">
        <f t="shared" si="18"/>
        <v/>
      </c>
      <c r="I322" s="120"/>
      <c r="J322" s="201"/>
    </row>
    <row r="323" spans="1:10" ht="24">
      <c r="A323" s="187" t="str">
        <f t="shared" si="20"/>
        <v>//----------8 uchieco web -----------------------------------------------</v>
      </c>
      <c r="B323" s="184" t="s">
        <v>5620</v>
      </c>
      <c r="E323" s="185" t="s">
        <v>5559</v>
      </c>
      <c r="G323" s="115">
        <f t="shared" si="17"/>
        <v>0</v>
      </c>
      <c r="H323" s="196" t="str">
        <f t="shared" si="18"/>
        <v/>
      </c>
      <c r="I323" s="120"/>
      <c r="J323" s="201"/>
    </row>
    <row r="324" spans="1:10">
      <c r="A324" s="187" t="str">
        <f t="shared" si="20"/>
        <v>$lang['home_uchieco_title']='Diagnostic écologique WEB';</v>
      </c>
      <c r="B324" s="184" t="s">
        <v>5621</v>
      </c>
      <c r="D324" s="184" t="s">
        <v>3450</v>
      </c>
      <c r="E324" s="185" t="s">
        <v>5506</v>
      </c>
      <c r="G324" s="115">
        <f t="shared" si="17"/>
        <v>0</v>
      </c>
      <c r="H324" s="196" t="str">
        <f t="shared" si="18"/>
        <v>Diagnostic écologique WEB</v>
      </c>
      <c r="I324" s="186" t="s">
        <v>5647</v>
      </c>
      <c r="J324" s="201" t="s">
        <v>5496</v>
      </c>
    </row>
    <row r="325" spans="1:10">
      <c r="E325" s="185" t="s">
        <v>5559</v>
      </c>
      <c r="G325" s="115">
        <f t="shared" ref="G325:G329" si="21">IF(MOD(LEN(H325) - LEN(SUBSTITUTE(H325, """", "")),2) = 1,1,0)</f>
        <v>0</v>
      </c>
      <c r="H325" s="196" t="str">
        <f t="shared" si="18"/>
        <v/>
      </c>
    </row>
    <row r="326" spans="1:10">
      <c r="E326" s="185" t="s">
        <v>5559</v>
      </c>
      <c r="G326" s="115">
        <f t="shared" si="21"/>
        <v>0</v>
      </c>
      <c r="H326" s="196" t="str">
        <f t="shared" si="18"/>
        <v/>
      </c>
    </row>
    <row r="327" spans="1:10">
      <c r="E327" s="185" t="s">
        <v>5506</v>
      </c>
      <c r="G327" s="115">
        <f t="shared" si="21"/>
        <v>0</v>
      </c>
      <c r="H327" s="196" t="str">
        <f t="shared" si="18"/>
        <v/>
      </c>
    </row>
  </sheetData>
  <phoneticPr fontId="2"/>
  <conditionalFormatting sqref="G1:G239 G261 G244:G258 G265:G292 G328:G1048576">
    <cfRule type="cellIs" dxfId="87" priority="43" operator="between">
      <formula>1</formula>
      <formula>1</formula>
    </cfRule>
    <cfRule type="cellIs" dxfId="86" priority="44" operator="between">
      <formula>0</formula>
      <formula>0</formula>
    </cfRule>
  </conditionalFormatting>
  <conditionalFormatting sqref="G259:G260">
    <cfRule type="cellIs" dxfId="83" priority="41" operator="between">
      <formula>1</formula>
      <formula>1</formula>
    </cfRule>
    <cfRule type="cellIs" dxfId="82" priority="42" operator="between">
      <formula>0</formula>
      <formula>0</formula>
    </cfRule>
  </conditionalFormatting>
  <conditionalFormatting sqref="G240:G241">
    <cfRule type="cellIs" dxfId="79" priority="39" operator="between">
      <formula>1</formula>
      <formula>1</formula>
    </cfRule>
    <cfRule type="cellIs" dxfId="78" priority="40" operator="between">
      <formula>0</formula>
      <formula>0</formula>
    </cfRule>
  </conditionalFormatting>
  <conditionalFormatting sqref="G242">
    <cfRule type="cellIs" dxfId="75" priority="37" operator="between">
      <formula>1</formula>
      <formula>1</formula>
    </cfRule>
    <cfRule type="cellIs" dxfId="74" priority="38" operator="between">
      <formula>0</formula>
      <formula>0</formula>
    </cfRule>
  </conditionalFormatting>
  <conditionalFormatting sqref="G262:G263">
    <cfRule type="cellIs" dxfId="71" priority="35" operator="between">
      <formula>1</formula>
      <formula>1</formula>
    </cfRule>
    <cfRule type="cellIs" dxfId="70" priority="36" operator="between">
      <formula>0</formula>
      <formula>0</formula>
    </cfRule>
  </conditionalFormatting>
  <conditionalFormatting sqref="G264">
    <cfRule type="cellIs" dxfId="67" priority="33" operator="between">
      <formula>1</formula>
      <formula>1</formula>
    </cfRule>
    <cfRule type="cellIs" dxfId="66" priority="34" operator="between">
      <formula>0</formula>
      <formula>0</formula>
    </cfRule>
  </conditionalFormatting>
  <conditionalFormatting sqref="G243">
    <cfRule type="cellIs" dxfId="63" priority="31" operator="between">
      <formula>1</formula>
      <formula>1</formula>
    </cfRule>
    <cfRule type="cellIs" dxfId="62" priority="32" operator="between">
      <formula>0</formula>
      <formula>0</formula>
    </cfRule>
  </conditionalFormatting>
  <conditionalFormatting sqref="G293:G299 G319 G310:G311 G314:G315">
    <cfRule type="cellIs" dxfId="59" priority="29" operator="between">
      <formula>1</formula>
      <formula>1</formula>
    </cfRule>
    <cfRule type="cellIs" dxfId="58" priority="30" operator="between">
      <formula>0</formula>
      <formula>0</formula>
    </cfRule>
  </conditionalFormatting>
  <conditionalFormatting sqref="G316">
    <cfRule type="cellIs" dxfId="55" priority="27" operator="between">
      <formula>1</formula>
      <formula>1</formula>
    </cfRule>
    <cfRule type="cellIs" dxfId="54" priority="28" operator="between">
      <formula>0</formula>
      <formula>0</formula>
    </cfRule>
  </conditionalFormatting>
  <conditionalFormatting sqref="G300">
    <cfRule type="cellIs" dxfId="51" priority="25" operator="between">
      <formula>1</formula>
      <formula>1</formula>
    </cfRule>
    <cfRule type="cellIs" dxfId="50" priority="26" operator="between">
      <formula>0</formula>
      <formula>0</formula>
    </cfRule>
  </conditionalFormatting>
  <conditionalFormatting sqref="G320:G321">
    <cfRule type="cellIs" dxfId="47" priority="23" operator="between">
      <formula>1</formula>
      <formula>1</formula>
    </cfRule>
    <cfRule type="cellIs" dxfId="46" priority="24" operator="between">
      <formula>0</formula>
      <formula>0</formula>
    </cfRule>
  </conditionalFormatting>
  <conditionalFormatting sqref="G317">
    <cfRule type="cellIs" dxfId="43" priority="21" operator="between">
      <formula>1</formula>
      <formula>1</formula>
    </cfRule>
    <cfRule type="cellIs" dxfId="42" priority="22" operator="between">
      <formula>0</formula>
      <formula>0</formula>
    </cfRule>
  </conditionalFormatting>
  <conditionalFormatting sqref="G312:G313">
    <cfRule type="cellIs" dxfId="39" priority="19" operator="between">
      <formula>1</formula>
      <formula>1</formula>
    </cfRule>
    <cfRule type="cellIs" dxfId="38" priority="20" operator="between">
      <formula>0</formula>
      <formula>0</formula>
    </cfRule>
  </conditionalFormatting>
  <conditionalFormatting sqref="G318">
    <cfRule type="cellIs" dxfId="35" priority="17" operator="between">
      <formula>1</formula>
      <formula>1</formula>
    </cfRule>
    <cfRule type="cellIs" dxfId="34" priority="18" operator="between">
      <formula>0</formula>
      <formula>0</formula>
    </cfRule>
  </conditionalFormatting>
  <conditionalFormatting sqref="G301:G302">
    <cfRule type="cellIs" dxfId="31" priority="15" operator="between">
      <formula>1</formula>
      <formula>1</formula>
    </cfRule>
    <cfRule type="cellIs" dxfId="30" priority="16" operator="between">
      <formula>0</formula>
      <formula>0</formula>
    </cfRule>
  </conditionalFormatting>
  <conditionalFormatting sqref="G303:G304">
    <cfRule type="cellIs" dxfId="27" priority="13" operator="between">
      <formula>1</formula>
      <formula>1</formula>
    </cfRule>
    <cfRule type="cellIs" dxfId="26" priority="14" operator="between">
      <formula>0</formula>
      <formula>0</formula>
    </cfRule>
  </conditionalFormatting>
  <conditionalFormatting sqref="G306">
    <cfRule type="cellIs" dxfId="23" priority="11" operator="between">
      <formula>1</formula>
      <formula>1</formula>
    </cfRule>
    <cfRule type="cellIs" dxfId="22" priority="12" operator="between">
      <formula>0</formula>
      <formula>0</formula>
    </cfRule>
  </conditionalFormatting>
  <conditionalFormatting sqref="G305">
    <cfRule type="cellIs" dxfId="19" priority="9" operator="between">
      <formula>1</formula>
      <formula>1</formula>
    </cfRule>
    <cfRule type="cellIs" dxfId="18" priority="10" operator="between">
      <formula>0</formula>
      <formula>0</formula>
    </cfRule>
  </conditionalFormatting>
  <conditionalFormatting sqref="G307">
    <cfRule type="cellIs" dxfId="15" priority="7" operator="between">
      <formula>1</formula>
      <formula>1</formula>
    </cfRule>
    <cfRule type="cellIs" dxfId="14" priority="8" operator="between">
      <formula>0</formula>
      <formula>0</formula>
    </cfRule>
  </conditionalFormatting>
  <conditionalFormatting sqref="G308:G309">
    <cfRule type="cellIs" dxfId="11" priority="5" operator="between">
      <formula>1</formula>
      <formula>1</formula>
    </cfRule>
    <cfRule type="cellIs" dxfId="10" priority="6" operator="between">
      <formula>0</formula>
      <formula>0</formula>
    </cfRule>
  </conditionalFormatting>
  <conditionalFormatting sqref="G323:G327">
    <cfRule type="cellIs" dxfId="7" priority="3" operator="between">
      <formula>1</formula>
      <formula>1</formula>
    </cfRule>
    <cfRule type="cellIs" dxfId="6" priority="4" operator="between">
      <formula>0</formula>
      <formula>0</formula>
    </cfRule>
  </conditionalFormatting>
  <conditionalFormatting sqref="G322">
    <cfRule type="cellIs" dxfId="3" priority="1" operator="between">
      <formula>1</formula>
      <formula>1</formula>
    </cfRule>
    <cfRule type="cellIs" dxfId="2" priority="2" operator="between">
      <formula>0</formula>
      <formula>0</formula>
    </cfRule>
  </conditionalFormatting>
  <pageMargins left="0.7" right="0.7" top="0.75" bottom="0.75" header="0.3" footer="0.3"/>
  <pageSetup paperSize="9" orientation="portrait"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L50"/>
  <sheetViews>
    <sheetView workbookViewId="0">
      <selection activeCell="J1" sqref="J1:L1048576"/>
    </sheetView>
  </sheetViews>
  <sheetFormatPr defaultRowHeight="13.5"/>
  <sheetData>
    <row r="2" spans="2:12">
      <c r="C2" t="s">
        <v>4588</v>
      </c>
      <c r="F2" t="s">
        <v>4648</v>
      </c>
    </row>
    <row r="3" spans="2:12">
      <c r="C3" t="s">
        <v>4586</v>
      </c>
      <c r="D3" t="s">
        <v>4587</v>
      </c>
      <c r="F3" t="s">
        <v>4586</v>
      </c>
      <c r="G3" t="s">
        <v>4587</v>
      </c>
      <c r="L3" t="s">
        <v>4712</v>
      </c>
    </row>
    <row r="4" spans="2:12">
      <c r="B4" s="138" t="s">
        <v>4642</v>
      </c>
      <c r="C4" s="138">
        <v>19</v>
      </c>
      <c r="D4" s="138">
        <v>4</v>
      </c>
      <c r="F4">
        <v>24</v>
      </c>
      <c r="G4">
        <v>0</v>
      </c>
      <c r="H4" t="s">
        <v>4646</v>
      </c>
      <c r="J4" s="13">
        <v>1</v>
      </c>
      <c r="K4" s="13" t="s">
        <v>302</v>
      </c>
      <c r="L4" s="21">
        <v>9.4</v>
      </c>
    </row>
    <row r="5" spans="2:12">
      <c r="B5" s="138" t="s">
        <v>4643</v>
      </c>
      <c r="C5" s="138">
        <v>27</v>
      </c>
      <c r="D5" s="138">
        <v>7</v>
      </c>
      <c r="F5">
        <v>30</v>
      </c>
      <c r="G5">
        <v>5</v>
      </c>
      <c r="H5" t="s">
        <v>4645</v>
      </c>
      <c r="J5" s="13">
        <v>2</v>
      </c>
      <c r="K5" s="13" t="s">
        <v>303</v>
      </c>
      <c r="L5" s="21">
        <v>11.1</v>
      </c>
    </row>
    <row r="6" spans="2:12">
      <c r="B6" s="138" t="s">
        <v>4644</v>
      </c>
      <c r="C6" s="138">
        <v>29</v>
      </c>
      <c r="D6" s="138">
        <v>12</v>
      </c>
      <c r="F6">
        <v>28</v>
      </c>
      <c r="G6">
        <v>9</v>
      </c>
      <c r="H6" t="s">
        <v>4647</v>
      </c>
      <c r="J6" s="13">
        <v>3</v>
      </c>
      <c r="K6" s="13" t="s">
        <v>304</v>
      </c>
      <c r="L6" s="21">
        <v>10.7</v>
      </c>
    </row>
    <row r="7" spans="2:12">
      <c r="J7" s="13">
        <v>4</v>
      </c>
      <c r="K7" s="13" t="s">
        <v>305</v>
      </c>
      <c r="L7" s="21">
        <v>13.1</v>
      </c>
    </row>
    <row r="8" spans="2:12">
      <c r="J8" s="13">
        <v>5</v>
      </c>
      <c r="K8" s="13" t="s">
        <v>306</v>
      </c>
      <c r="L8" s="21">
        <v>12.4</v>
      </c>
    </row>
    <row r="9" spans="2:12">
      <c r="J9" s="13">
        <v>6</v>
      </c>
      <c r="K9" s="13" t="s">
        <v>307</v>
      </c>
      <c r="L9" s="21">
        <v>12.2</v>
      </c>
    </row>
    <row r="10" spans="2:12">
      <c r="J10" s="13">
        <v>7</v>
      </c>
      <c r="K10" s="13" t="s">
        <v>308</v>
      </c>
      <c r="L10" s="21">
        <v>13.6</v>
      </c>
    </row>
    <row r="11" spans="2:12">
      <c r="J11" s="13">
        <v>8</v>
      </c>
      <c r="K11" s="13" t="s">
        <v>309</v>
      </c>
      <c r="L11" s="21">
        <v>14.4</v>
      </c>
    </row>
    <row r="12" spans="2:12">
      <c r="J12" s="13">
        <v>9</v>
      </c>
      <c r="K12" s="13" t="s">
        <v>310</v>
      </c>
      <c r="L12" s="21">
        <v>14.6</v>
      </c>
    </row>
    <row r="13" spans="2:12">
      <c r="J13" s="13">
        <v>10</v>
      </c>
      <c r="K13" s="13" t="s">
        <v>311</v>
      </c>
      <c r="L13" s="21">
        <v>15.3</v>
      </c>
    </row>
    <row r="14" spans="2:12">
      <c r="J14" s="13">
        <v>11</v>
      </c>
      <c r="K14" s="13" t="s">
        <v>312</v>
      </c>
      <c r="L14" s="21">
        <v>15.8</v>
      </c>
    </row>
    <row r="15" spans="2:12">
      <c r="J15" s="13">
        <v>12</v>
      </c>
      <c r="K15" s="13" t="s">
        <v>313</v>
      </c>
      <c r="L15" s="21">
        <v>16.600000000000001</v>
      </c>
    </row>
    <row r="16" spans="2:12">
      <c r="J16" s="13">
        <v>13</v>
      </c>
      <c r="K16" s="13" t="s">
        <v>4713</v>
      </c>
      <c r="L16" s="21">
        <v>17</v>
      </c>
    </row>
    <row r="17" spans="10:12">
      <c r="J17" s="13">
        <v>14</v>
      </c>
      <c r="K17" s="13" t="s">
        <v>315</v>
      </c>
      <c r="L17" s="21">
        <v>16.5</v>
      </c>
    </row>
    <row r="18" spans="10:12">
      <c r="J18" s="13">
        <v>15</v>
      </c>
      <c r="K18" s="13" t="s">
        <v>316</v>
      </c>
      <c r="L18" s="21">
        <v>14.4</v>
      </c>
    </row>
    <row r="19" spans="10:12">
      <c r="J19" s="13">
        <v>16</v>
      </c>
      <c r="K19" s="13" t="s">
        <v>317</v>
      </c>
      <c r="L19" s="21">
        <v>14.9</v>
      </c>
    </row>
    <row r="20" spans="10:12">
      <c r="J20" s="13">
        <v>17</v>
      </c>
      <c r="K20" s="13" t="s">
        <v>318</v>
      </c>
      <c r="L20" s="21">
        <v>15.1</v>
      </c>
    </row>
    <row r="21" spans="10:12">
      <c r="J21" s="13">
        <v>18</v>
      </c>
      <c r="K21" s="13" t="s">
        <v>151</v>
      </c>
      <c r="L21" s="21">
        <v>15</v>
      </c>
    </row>
    <row r="22" spans="10:12">
      <c r="J22" s="13">
        <v>19</v>
      </c>
      <c r="K22" s="13" t="s">
        <v>319</v>
      </c>
      <c r="L22" s="21">
        <v>15.3</v>
      </c>
    </row>
    <row r="23" spans="10:12">
      <c r="J23" s="13">
        <v>20</v>
      </c>
      <c r="K23" s="13" t="s">
        <v>320</v>
      </c>
      <c r="L23" s="21">
        <v>12.5</v>
      </c>
    </row>
    <row r="24" spans="10:12">
      <c r="J24" s="13">
        <v>21</v>
      </c>
      <c r="K24" s="13" t="s">
        <v>321</v>
      </c>
      <c r="L24" s="21">
        <v>16.399999999999999</v>
      </c>
    </row>
    <row r="25" spans="10:12">
      <c r="J25" s="13">
        <v>22</v>
      </c>
      <c r="K25" s="13" t="s">
        <v>152</v>
      </c>
      <c r="L25" s="21">
        <v>17.100000000000001</v>
      </c>
    </row>
    <row r="26" spans="10:12">
      <c r="J26" s="13">
        <v>23</v>
      </c>
      <c r="K26" s="13" t="s">
        <v>322</v>
      </c>
      <c r="L26" s="21">
        <v>16.600000000000001</v>
      </c>
    </row>
    <row r="27" spans="10:12">
      <c r="J27" s="13">
        <v>24</v>
      </c>
      <c r="K27" s="13" t="s">
        <v>323</v>
      </c>
      <c r="L27" s="21">
        <v>16.600000000000001</v>
      </c>
    </row>
    <row r="28" spans="10:12">
      <c r="J28" s="13">
        <v>25</v>
      </c>
      <c r="K28" s="13" t="s">
        <v>324</v>
      </c>
      <c r="L28" s="21">
        <v>15.2</v>
      </c>
    </row>
    <row r="29" spans="10:12">
      <c r="J29" s="13">
        <v>26</v>
      </c>
      <c r="K29" s="13" t="s">
        <v>4714</v>
      </c>
      <c r="L29" s="21">
        <v>16.3</v>
      </c>
    </row>
    <row r="30" spans="10:12">
      <c r="J30" s="13">
        <v>27</v>
      </c>
      <c r="K30" s="13" t="s">
        <v>4715</v>
      </c>
      <c r="L30" s="21">
        <v>17.600000000000001</v>
      </c>
    </row>
    <row r="31" spans="10:12">
      <c r="J31" s="13">
        <v>28</v>
      </c>
      <c r="K31" s="13" t="s">
        <v>327</v>
      </c>
      <c r="L31" s="21">
        <v>17.399999999999999</v>
      </c>
    </row>
    <row r="32" spans="10:12">
      <c r="J32" s="13">
        <v>29</v>
      </c>
      <c r="K32" s="13" t="s">
        <v>328</v>
      </c>
      <c r="L32" s="21">
        <v>15.3</v>
      </c>
    </row>
    <row r="33" spans="10:12">
      <c r="J33" s="13">
        <v>30</v>
      </c>
      <c r="K33" s="13" t="s">
        <v>329</v>
      </c>
      <c r="L33" s="21">
        <v>17.3</v>
      </c>
    </row>
    <row r="34" spans="10:12">
      <c r="J34" s="13">
        <v>31</v>
      </c>
      <c r="K34" s="13" t="s">
        <v>330</v>
      </c>
      <c r="L34" s="21">
        <v>15.5</v>
      </c>
    </row>
    <row r="35" spans="10:12">
      <c r="J35" s="13">
        <v>32</v>
      </c>
      <c r="K35" s="13" t="s">
        <v>331</v>
      </c>
      <c r="L35" s="21">
        <v>15.7</v>
      </c>
    </row>
    <row r="36" spans="10:12">
      <c r="J36" s="13">
        <v>33</v>
      </c>
      <c r="K36" s="13" t="s">
        <v>332</v>
      </c>
      <c r="L36" s="21">
        <v>17</v>
      </c>
    </row>
    <row r="37" spans="10:12">
      <c r="J37" s="13">
        <v>34</v>
      </c>
      <c r="K37" s="13" t="s">
        <v>333</v>
      </c>
      <c r="L37" s="21">
        <v>17</v>
      </c>
    </row>
    <row r="38" spans="10:12">
      <c r="J38" s="13">
        <v>35</v>
      </c>
      <c r="K38" s="13" t="s">
        <v>334</v>
      </c>
      <c r="L38" s="21">
        <v>16.2</v>
      </c>
    </row>
    <row r="39" spans="10:12">
      <c r="J39" s="13">
        <v>36</v>
      </c>
      <c r="K39" s="13" t="s">
        <v>335</v>
      </c>
      <c r="L39" s="21">
        <v>17.399999999999999</v>
      </c>
    </row>
    <row r="40" spans="10:12">
      <c r="J40" s="13">
        <v>37</v>
      </c>
      <c r="K40" s="13" t="s">
        <v>336</v>
      </c>
      <c r="L40" s="21">
        <v>17.3</v>
      </c>
    </row>
    <row r="41" spans="10:12">
      <c r="J41" s="13">
        <v>38</v>
      </c>
      <c r="K41" s="13" t="s">
        <v>337</v>
      </c>
      <c r="L41" s="21">
        <v>17.3</v>
      </c>
    </row>
    <row r="42" spans="10:12">
      <c r="J42" s="13">
        <v>39</v>
      </c>
      <c r="K42" s="13" t="s">
        <v>338</v>
      </c>
      <c r="L42" s="21">
        <v>17.899999999999999</v>
      </c>
    </row>
    <row r="43" spans="10:12">
      <c r="J43" s="13">
        <v>40</v>
      </c>
      <c r="K43" s="13" t="s">
        <v>339</v>
      </c>
      <c r="L43" s="21">
        <v>18</v>
      </c>
    </row>
    <row r="44" spans="10:12">
      <c r="J44" s="13">
        <v>41</v>
      </c>
      <c r="K44" s="13" t="s">
        <v>340</v>
      </c>
      <c r="L44" s="21">
        <v>17.399999999999999</v>
      </c>
    </row>
    <row r="45" spans="10:12">
      <c r="J45" s="13">
        <v>42</v>
      </c>
      <c r="K45" s="13" t="s">
        <v>341</v>
      </c>
      <c r="L45" s="21">
        <v>18</v>
      </c>
    </row>
    <row r="46" spans="10:12">
      <c r="J46" s="13">
        <v>43</v>
      </c>
      <c r="K46" s="13" t="s">
        <v>342</v>
      </c>
      <c r="L46" s="21">
        <v>18</v>
      </c>
    </row>
    <row r="47" spans="10:12">
      <c r="J47" s="13">
        <v>44</v>
      </c>
      <c r="K47" s="13" t="s">
        <v>343</v>
      </c>
      <c r="L47" s="21">
        <v>17.399999999999999</v>
      </c>
    </row>
    <row r="48" spans="10:12">
      <c r="J48" s="13">
        <v>45</v>
      </c>
      <c r="K48" s="13" t="s">
        <v>344</v>
      </c>
      <c r="L48" s="21">
        <v>18.100000000000001</v>
      </c>
    </row>
    <row r="49" spans="10:12">
      <c r="J49" s="13">
        <v>46</v>
      </c>
      <c r="K49" s="13" t="s">
        <v>345</v>
      </c>
      <c r="L49" s="21">
        <v>19.3</v>
      </c>
    </row>
    <row r="50" spans="10:12">
      <c r="J50" s="13">
        <v>47</v>
      </c>
      <c r="K50" s="13" t="s">
        <v>346</v>
      </c>
      <c r="L50" s="21">
        <v>23.5</v>
      </c>
    </row>
  </sheetData>
  <phoneticPr fontId="2"/>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2"/>
  <sheetViews>
    <sheetView workbookViewId="0">
      <pane xSplit="1" ySplit="2" topLeftCell="B3" activePane="bottomRight" state="frozen"/>
      <selection activeCell="D32" sqref="D32"/>
      <selection pane="topRight" activeCell="D32" sqref="D32"/>
      <selection pane="bottomLeft" activeCell="D32" sqref="D32"/>
      <selection pane="bottomRight" activeCell="D32" sqref="D32"/>
    </sheetView>
  </sheetViews>
  <sheetFormatPr defaultRowHeight="11.25"/>
  <cols>
    <col min="1" max="1" width="9" style="4"/>
    <col min="2" max="11" width="15.25" style="4" customWidth="1"/>
    <col min="12" max="16384" width="9" style="4"/>
  </cols>
  <sheetData>
    <row r="1" spans="1:11">
      <c r="A1" s="47" t="s">
        <v>3390</v>
      </c>
    </row>
    <row r="2" spans="1:11">
      <c r="A2" s="117"/>
      <c r="B2" s="117">
        <v>0</v>
      </c>
      <c r="C2" s="117">
        <v>100</v>
      </c>
      <c r="D2" s="117">
        <v>200</v>
      </c>
      <c r="E2" s="117">
        <v>300</v>
      </c>
      <c r="F2" s="117">
        <v>400</v>
      </c>
      <c r="G2" s="117">
        <v>500</v>
      </c>
      <c r="H2" s="117">
        <v>600</v>
      </c>
      <c r="I2" s="117">
        <v>700</v>
      </c>
      <c r="J2" s="117">
        <v>800</v>
      </c>
      <c r="K2" s="117">
        <v>900</v>
      </c>
    </row>
    <row r="3" spans="1:11" ht="22.5" customHeight="1">
      <c r="A3" s="117">
        <v>1</v>
      </c>
      <c r="B3" s="119" t="str">
        <f>IFERROR(VLOOKUP(B$2+$A3,Measures!$B$4:$D$85,3,FALSE),"")</f>
        <v>Installer la production d'énergie photovoltaïque</v>
      </c>
      <c r="C3" s="119" t="str">
        <f>IFERROR(VLOOKUP(C$2+$A3,Measures!$B$4:$D$85,3,FALSE),"")</f>
        <v>Remplacer le chauffe-eau avec Eco Cute</v>
      </c>
      <c r="D3" s="119" t="str">
        <f>IFERROR(VLOOKUP(D$2+$A3,Measures!$B$4:$D$85,3,FALSE),"")</f>
        <v>Remplacer à conditionneur d'air économe en énergie</v>
      </c>
      <c r="E3" s="119" t="str">
        <f>IFERROR(VLOOKUP(E$2+$A3,Measures!$B$4:$D$85,3,FALSE),"")</f>
        <v>Ne pas garder le pot chaud électrique</v>
      </c>
      <c r="F3" s="119" t="str">
        <f>IFERROR(VLOOKUP(F$2+$A3,Measures!$B$4:$D$85,3,FALSE),"")</f>
        <v>Pour sécher au soleil par temps clair sans séchoir à linge</v>
      </c>
      <c r="G3" s="119" t="str">
        <f>IFERROR(VLOOKUP(G$2+$A3,Measures!$B$4:$D$85,3,FALSE),"")</f>
        <v>Remplacez la lampe fluorescente par un plafonnier à DEL</v>
      </c>
      <c r="H3" s="119" t="str">
        <f>IFERROR(VLOOKUP(H$2+$A3,Measures!$B$4:$D$85,3,FALSE),"")</f>
        <v>Remplacer à la télévision à économie d'énergie</v>
      </c>
      <c r="I3" s="119" t="str">
        <f>IFERROR(VLOOKUP(I$2+$A3,Measures!$B$4:$D$85,3,FALSE),"")</f>
        <v>Remplacer le réfrigérateur à économie d'énergie</v>
      </c>
      <c r="J3" s="119" t="str">
        <f>IFERROR(VLOOKUP(J$2+$A3,Measures!$B$4:$D$85,3,FALSE),"")</f>
        <v>Remplacer à la voiture économe en énergie</v>
      </c>
      <c r="K3" s="119" t="str">
        <f>IFERROR(VLOOKUP(K$2+$A3,Measures!$B$4:$D$85,3,FALSE),"")</f>
        <v>Débranchez et réduisez la puissance de veille</v>
      </c>
    </row>
    <row r="4" spans="1:11" ht="22.5" customHeight="1">
      <c r="A4" s="117">
        <v>2</v>
      </c>
      <c r="B4" s="119" t="str">
        <f>IFERROR(VLOOKUP(B$2+$A4,Measures!$B$4:$D$85,3,FALSE),"")</f>
        <v>Installez le périphérique HEMS</v>
      </c>
      <c r="C4" s="119" t="str">
        <f>IFERROR(VLOOKUP(C$2+$A4,Measures!$B$4:$D$85,3,FALSE),"")</f>
        <v>Remplacer le chauffe-eau avec des mâchoires Eco (type à récupération de chaleur latente)</v>
      </c>
      <c r="D4" s="119" t="str">
        <f>IFERROR(VLOOKUP(D$2+$A4,Measures!$B$4:$D$85,3,FALSE),"")</f>
        <v>Remplacez-le par un climatiseur économe en énergie et par un utilisateur</v>
      </c>
      <c r="E4" s="119" t="str">
        <f>IFERROR(VLOOKUP(E$2+$A4,Measures!$B$4:$D$85,3,FALSE),"")</f>
        <v>Arrêtez de réchauffer la bouilloire électrique quand vous sortez ou la nuit</v>
      </c>
      <c r="F4" s="119" t="str">
        <f>IFERROR(VLOOKUP(F$2+$A4,Measures!$B$4:$D$85,3,FALSE),"")</f>
        <v>Remplacer à la machine à laver à pompe à chaleur</v>
      </c>
      <c r="G4" s="119" t="str">
        <f>IFERROR(VLOOKUP(G$2+$A4,Measures!$B$4:$D$85,3,FALSE),"")</f>
        <v>Remplacer à la LED</v>
      </c>
      <c r="H4" s="119" t="str">
        <f>IFERROR(VLOOKUP(H$2+$A4,Measures!$B$4:$D$85,3,FALSE),"")</f>
        <v>Utilisez la radio au lieu de la télévision</v>
      </c>
      <c r="I4" s="119" t="str">
        <f>IFERROR(VLOOKUP(I$2+$A4,Measures!$B$4:$D$85,3,FALSE),"")</f>
        <v>Arrêtez un réfrigérateur</v>
      </c>
      <c r="J4" s="119" t="str">
        <f>IFERROR(VLOOKUP(J$2+$A4,Measures!$B$4:$D$85,3,FALSE),"")</f>
        <v>Remplacer à la voiture électrique</v>
      </c>
      <c r="K4" s="119" t="str">
        <f>IFERROR(VLOOKUP(K$2+$A4,Measures!$B$4:$D$85,3,FALSE),"")</f>
        <v/>
      </c>
    </row>
    <row r="5" spans="1:11" ht="22.5" customHeight="1">
      <c r="A5" s="117">
        <v>3</v>
      </c>
      <c r="B5" s="119" t="str">
        <f>IFERROR(VLOOKUP(B$2+$A5,Measures!$B$4:$D$85,3,FALSE),"")</f>
        <v>Mettez un panneau solaire sur la véranda</v>
      </c>
      <c r="C5" s="119" t="str">
        <f>IFERROR(VLOOKUP(C$2+$A5,Measures!$B$4:$D$85,3,FALSE),"")</f>
        <v>Remplacer le chauffe-eau par ecofeel (type à récupération de chaleur latente)</v>
      </c>
      <c r="D5" s="119" t="str">
        <f>IFERROR(VLOOKUP(D$2+$A5,Measures!$B$4:$D$85,3,FALSE),"")</f>
        <v>Chaleur par conditionneur d'air</v>
      </c>
      <c r="E5" s="119" t="str">
        <f>IFERROR(VLOOKUP(E$2+$A5,Measures!$B$4:$D$85,3,FALSE),"")</f>
        <v>Arrêtez de réchauffer le cuiseur à riz</v>
      </c>
      <c r="F5" s="119" t="str">
        <f>IFERROR(VLOOKUP(F$2+$A5,Measures!$B$4:$D$85,3,FALSE),"")</f>
        <v/>
      </c>
      <c r="G5" s="119" t="str">
        <f>IFERROR(VLOOKUP(G$2+$A5,Measures!$B$4:$D$85,3,FALSE),"")</f>
        <v>Remplacer la lumière au type de capteur de présence humaine</v>
      </c>
      <c r="H5" s="119" t="str">
        <f>IFERROR(VLOOKUP(H$2+$A5,Measures!$B$4:$D$85,3,FALSE),"")</f>
        <v>Raccourcir l'utilisation de la télévision pendant une heure</v>
      </c>
      <c r="I5" s="119" t="str">
        <f>IFERROR(VLOOKUP(I$2+$A5,Measures!$B$4:$D$85,3,FALSE),"")</f>
        <v>Réglez l'espace du réfrigérateur sur le mur</v>
      </c>
      <c r="J5" s="119" t="str">
        <f>IFERROR(VLOOKUP(J$2+$A5,Measures!$B$4:$D$85,3,FALSE),"")</f>
        <v>Garder à l'esprit l'éco-conduite comme arrêt de marche au ralenti</v>
      </c>
      <c r="K5" s="119" t="str">
        <f>IFERROR(VLOOKUP(K$2+$A5,Measures!$B$4:$D$85,3,FALSE),"")</f>
        <v/>
      </c>
    </row>
    <row r="6" spans="1:11" ht="22.5" customHeight="1">
      <c r="A6" s="117">
        <v>4</v>
      </c>
      <c r="B6" s="119" t="str">
        <f>IFERROR(VLOOKUP(B$2+$A6,Measures!$B$4:$D$85,3,FALSE),"")</f>
        <v/>
      </c>
      <c r="C6" s="119" t="str">
        <f>IFERROR(VLOOKUP(C$2+$A6,Measures!$B$4:$D$85,3,FALSE),"")</f>
        <v/>
      </c>
      <c r="D6" s="119" t="str">
        <f>IFERROR(VLOOKUP(D$2+$A6,Measures!$B$4:$D$85,3,FALSE),"")</f>
        <v>Remplacer l'équipement de chauffage par un climatiseur</v>
      </c>
      <c r="E6" s="119" t="str">
        <f>IFERROR(VLOOKUP(E$2+$A6,Measures!$B$4:$D$85,3,FALSE),"")</f>
        <v>Remplacer la bouilloire électrique pour économiser l'énergie</v>
      </c>
      <c r="F6" s="119" t="str">
        <f>IFERROR(VLOOKUP(F$2+$A6,Measures!$B$4:$D$85,3,FALSE),"")</f>
        <v/>
      </c>
      <c r="G6" s="119" t="str">
        <f>IFERROR(VLOOKUP(G$2+$A6,Measures!$B$4:$D$85,3,FALSE),"")</f>
        <v>Raccourcir 1 heure d'éclairage</v>
      </c>
      <c r="H6" s="119" t="str">
        <f>IFERROR(VLOOKUP(H$2+$A6,Measures!$B$4:$D$85,3,FALSE),"")</f>
        <v>Luminosité Adjuste de l'écran du téléviseur</v>
      </c>
      <c r="I6" s="119" t="str">
        <f>IFERROR(VLOOKUP(I$2+$A6,Measures!$B$4:$D$85,3,FALSE),"")</f>
        <v>Réglage de la température du réfrigérateur conservateur</v>
      </c>
      <c r="J6" s="119" t="str">
        <f>IFERROR(VLOOKUP(J$2+$A6,Measures!$B$4:$D$85,3,FALSE),"")</f>
        <v>Utilisez les transports en commun tels que le train ou le bus</v>
      </c>
      <c r="K6" s="119" t="str">
        <f>IFERROR(VLOOKUP(K$2+$A6,Measures!$B$4:$D$85,3,FALSE),"")</f>
        <v/>
      </c>
    </row>
    <row r="7" spans="1:11" ht="22.5" customHeight="1">
      <c r="A7" s="117">
        <v>5</v>
      </c>
      <c r="B7" s="119" t="str">
        <f>IFERROR(VLOOKUP(B$2+$A7,Measures!$B$4:$D$85,3,FALSE),"")</f>
        <v/>
      </c>
      <c r="C7" s="119" t="str">
        <f>IFERROR(VLOOKUP(C$2+$A7,Measures!$B$4:$D$85,3,FALSE),"")</f>
        <v>Remplacer le chauffe-eau avec Enefarm (pile à combustible)</v>
      </c>
      <c r="D7" s="119" t="str">
        <f>IFERROR(VLOOKUP(D$2+$A7,Measures!$B$4:$D$85,3,FALSE),"")</f>
        <v>Couper la lumière du soleil à l'aveugle et etc.</v>
      </c>
      <c r="E7" s="119" t="str">
        <f>IFERROR(VLOOKUP(E$2+$A7,Measures!$B$4:$D$85,3,FALSE),"")</f>
        <v>Ajuster la flamme ne dépasse pas du pot</v>
      </c>
      <c r="F7" s="119" t="str">
        <f>IFERROR(VLOOKUP(F$2+$A7,Measures!$B$4:$D$85,3,FALSE),"")</f>
        <v/>
      </c>
      <c r="G7" s="119" t="str">
        <f>IFERROR(VLOOKUP(G$2+$A7,Measures!$B$4:$D$85,3,FALSE),"")</f>
        <v>Éteignez l'éclairage lorsque vous quittez la pièce</v>
      </c>
      <c r="H7" s="119" t="str">
        <f>IFERROR(VLOOKUP(H$2+$A7,Measures!$B$4:$D$85,3,FALSE),"")</f>
        <v/>
      </c>
      <c r="I7" s="119" t="str">
        <f>IFERROR(VLOOKUP(I$2+$A7,Measures!$B$4:$D$85,3,FALSE),"")</f>
        <v/>
      </c>
      <c r="J7" s="119" t="str">
        <f>IFERROR(VLOOKUP(J$2+$A7,Measures!$B$4:$D$85,3,FALSE),"")</f>
        <v>Réduire 20% de l'utilisation de la voiture</v>
      </c>
      <c r="K7" s="119" t="str">
        <f>IFERROR(VLOOKUP(K$2+$A7,Measures!$B$4:$D$85,3,FALSE),"")</f>
        <v/>
      </c>
    </row>
    <row r="8" spans="1:11" ht="22.5" customHeight="1">
      <c r="A8" s="117">
        <v>6</v>
      </c>
      <c r="B8" s="119" t="str">
        <f>IFERROR(VLOOKUP(B$2+$A8,Measures!$B$4:$D$85,3,FALSE),"")</f>
        <v/>
      </c>
      <c r="C8" s="119" t="str">
        <f>IFERROR(VLOOKUP(C$2+$A8,Measures!$B$4:$D$85,3,FALSE),"")</f>
        <v>Installez un chauffe-eau solaire (type à circulation naturelle) et utilisez-le</v>
      </c>
      <c r="D8" s="119" t="str">
        <f>IFERROR(VLOOKUP(D$2+$A8,Measures!$B$4:$D$85,3,FALSE),"")</f>
        <v>Le réglage de la température de la climatisation avec parcimonie comme 28 degrés-C</v>
      </c>
      <c r="E8" s="119" t="str">
        <f>IFERROR(VLOOKUP(E$2+$A8,Measures!$B$4:$D$85,3,FALSE),"")</f>
        <v/>
      </c>
      <c r="F8" s="119" t="str">
        <f>IFERROR(VLOOKUP(F$2+$A8,Measures!$B$4:$D$85,3,FALSE),"")</f>
        <v/>
      </c>
      <c r="G8" s="119" t="str">
        <f>IFERROR(VLOOKUP(G$2+$A8,Measures!$B$4:$D$85,3,FALSE),"")</f>
        <v/>
      </c>
      <c r="H8" s="119" t="str">
        <f>IFERROR(VLOOKUP(H$2+$A8,Measures!$B$4:$D$85,3,FALSE),"")</f>
        <v/>
      </c>
      <c r="I8" s="119" t="str">
        <f>IFERROR(VLOOKUP(I$2+$A8,Measures!$B$4:$D$85,3,FALSE),"")</f>
        <v/>
      </c>
      <c r="J8" s="119" t="str">
        <f>IFERROR(VLOOKUP(J$2+$A8,Measures!$B$4:$D$85,3,FALSE),"")</f>
        <v>Aller à proximité de la destination en vélo ou à pied</v>
      </c>
      <c r="K8" s="119" t="str">
        <f>IFERROR(VLOOKUP(K$2+$A8,Measures!$B$4:$D$85,3,FALSE),"")</f>
        <v/>
      </c>
    </row>
    <row r="9" spans="1:11" ht="22.5" customHeight="1">
      <c r="A9" s="117">
        <v>7</v>
      </c>
      <c r="B9" s="119" t="str">
        <f>IFERROR(VLOOKUP(B$2+$A9,Measures!$B$4:$D$85,3,FALSE),"")</f>
        <v/>
      </c>
      <c r="C9" s="119" t="str">
        <f>IFERROR(VLOOKUP(C$2+$A9,Measures!$B$4:$D$85,3,FALSE),"")</f>
        <v>Installer et utiliser un système solaire (type à circulation forcée)</v>
      </c>
      <c r="D9" s="119" t="str">
        <f>IFERROR(VLOOKUP(D$2+$A9,Measures!$B$4:$D$85,3,FALSE),"")</f>
        <v>Pour conservateur le réglage de la température du chauffage tel que 20degree-C</v>
      </c>
      <c r="E9" s="119" t="str">
        <f>IFERROR(VLOOKUP(E$2+$A9,Measures!$B$4:$D$85,3,FALSE),"")</f>
        <v/>
      </c>
      <c r="F9" s="119" t="str">
        <f>IFERROR(VLOOKUP(F$2+$A9,Measures!$B$4:$D$85,3,FALSE),"")</f>
        <v/>
      </c>
      <c r="G9" s="119" t="str">
        <f>IFERROR(VLOOKUP(G$2+$A9,Measures!$B$4:$D$85,3,FALSE),"")</f>
        <v/>
      </c>
      <c r="H9" s="119" t="str">
        <f>IFERROR(VLOOKUP(H$2+$A9,Measures!$B$4:$D$85,3,FALSE),"")</f>
        <v/>
      </c>
      <c r="I9" s="119" t="str">
        <f>IFERROR(VLOOKUP(I$2+$A9,Measures!$B$4:$D$85,3,FALSE),"")</f>
        <v/>
      </c>
      <c r="J9" s="119" t="str">
        <f>IFERROR(VLOOKUP(J$2+$A9,Measures!$B$4:$D$85,3,FALSE),"")</f>
        <v/>
      </c>
      <c r="K9" s="119" t="str">
        <f>IFERROR(VLOOKUP(K$2+$A9,Measures!$B$4:$D$85,3,FALSE),"")</f>
        <v/>
      </c>
    </row>
    <row r="10" spans="1:11" ht="22.5" customHeight="1">
      <c r="A10" s="117">
        <v>8</v>
      </c>
      <c r="B10" s="119" t="str">
        <f>IFERROR(VLOOKUP(B$2+$A10,Measures!$B$4:$D$85,3,FALSE),"")</f>
        <v/>
      </c>
      <c r="C10" s="119" t="str">
        <f>IFERROR(VLOOKUP(C$2+$A10,Measures!$B$4:$D$85,3,FALSE),"")</f>
        <v>Fixez une pomme de douche à économie d'eau à utiliser</v>
      </c>
      <c r="D10" s="119" t="str">
        <f>IFERROR(VLOOKUP(D$2+$A10,Measures!$B$4:$D$85,3,FALSE),"")</f>
        <v>Mettre une feuille d'isolation thermique pour les fenêtres</v>
      </c>
      <c r="E10" s="119" t="str">
        <f>IFERROR(VLOOKUP(E$2+$A10,Measures!$B$4:$D$85,3,FALSE),"")</f>
        <v/>
      </c>
      <c r="F10" s="119" t="str">
        <f>IFERROR(VLOOKUP(F$2+$A10,Measures!$B$4:$D$85,3,FALSE),"")</f>
        <v/>
      </c>
      <c r="G10" s="119" t="str">
        <f>IFERROR(VLOOKUP(G$2+$A10,Measures!$B$4:$D$85,3,FALSE),"")</f>
        <v/>
      </c>
      <c r="H10" s="119" t="str">
        <f>IFERROR(VLOOKUP(H$2+$A10,Measures!$B$4:$D$85,3,FALSE),"")</f>
        <v/>
      </c>
      <c r="I10" s="119" t="str">
        <f>IFERROR(VLOOKUP(I$2+$A10,Measures!$B$4:$D$85,3,FALSE),"")</f>
        <v/>
      </c>
      <c r="J10" s="119" t="str">
        <f>IFERROR(VLOOKUP(J$2+$A10,Measures!$B$4:$D$85,3,FALSE),"")</f>
        <v/>
      </c>
      <c r="K10" s="119" t="str">
        <f>IFERROR(VLOOKUP(K$2+$A10,Measures!$B$4:$D$85,3,FALSE),"")</f>
        <v/>
      </c>
    </row>
    <row r="11" spans="1:11" ht="22.5" customHeight="1">
      <c r="A11" s="117">
        <v>9</v>
      </c>
      <c r="B11" s="119" t="str">
        <f>IFERROR(VLOOKUP(B$2+$A11,Measures!$B$4:$D$85,3,FALSE),"")</f>
        <v/>
      </c>
      <c r="C11" s="119" t="str">
        <f>IFERROR(VLOOKUP(C$2+$A11,Measures!$B$4:$D$85,3,FALSE),"")</f>
        <v>Utilisez une douche une minute plus courte par personne et par jour</v>
      </c>
      <c r="D11" s="119" t="str">
        <f>IFERROR(VLOOKUP(D$2+$A11,Measures!$B$4:$D$85,3,FALSE),"")</f>
        <v>Installez la fenêtre avec du verre isolé</v>
      </c>
      <c r="E11" s="119" t="str">
        <f>IFERROR(VLOOKUP(E$2+$A11,Measures!$B$4:$D$85,3,FALSE),"")</f>
        <v/>
      </c>
      <c r="F11" s="119" t="str">
        <f>IFERROR(VLOOKUP(F$2+$A11,Measures!$B$4:$D$85,3,FALSE),"")</f>
        <v/>
      </c>
      <c r="G11" s="119" t="str">
        <f>IFERROR(VLOOKUP(G$2+$A11,Measures!$B$4:$D$85,3,FALSE),"")</f>
        <v/>
      </c>
      <c r="H11" s="119" t="str">
        <f>IFERROR(VLOOKUP(H$2+$A11,Measures!$B$4:$D$85,3,FALSE),"")</f>
        <v/>
      </c>
      <c r="I11" s="119" t="str">
        <f>IFERROR(VLOOKUP(I$2+$A11,Measures!$B$4:$D$85,3,FALSE),"")</f>
        <v/>
      </c>
      <c r="J11" s="119" t="str">
        <f>IFERROR(VLOOKUP(J$2+$A11,Measures!$B$4:$D$85,3,FALSE),"")</f>
        <v/>
      </c>
      <c r="K11" s="119" t="str">
        <f>IFERROR(VLOOKUP(K$2+$A11,Measures!$B$4:$D$85,3,FALSE),"")</f>
        <v/>
      </c>
    </row>
    <row r="12" spans="1:11" ht="22.5" customHeight="1">
      <c r="A12" s="117">
        <v>10</v>
      </c>
      <c r="B12" s="119" t="str">
        <f>IFERROR(VLOOKUP(B$2+$A12,Measures!$B$4:$D$85,3,FALSE),"")</f>
        <v/>
      </c>
      <c r="C12" s="119" t="str">
        <f>IFERROR(VLOOKUP(C$2+$A12,Measures!$B$4:$D$85,3,FALSE),"")</f>
        <v>L'utilisation de la douche 30% plus courte</v>
      </c>
      <c r="D12" s="119" t="str">
        <f>IFERROR(VLOOKUP(D$2+$A12,Measures!$B$4:$D$85,3,FALSE),"")</f>
        <v>Installez la fenêtre avec un cadre en résine à faible émissivité</v>
      </c>
      <c r="E12" s="119" t="str">
        <f>IFERROR(VLOOKUP(E$2+$A12,Measures!$B$4:$D$85,3,FALSE),"")</f>
        <v/>
      </c>
      <c r="F12" s="119" t="str">
        <f>IFERROR(VLOOKUP(F$2+$A12,Measures!$B$4:$D$85,3,FALSE),"")</f>
        <v/>
      </c>
      <c r="G12" s="119" t="str">
        <f>IFERROR(VLOOKUP(G$2+$A12,Measures!$B$4:$D$85,3,FALSE),"")</f>
        <v/>
      </c>
      <c r="H12" s="119" t="str">
        <f>IFERROR(VLOOKUP(H$2+$A12,Measures!$B$4:$D$85,3,FALSE),"")</f>
        <v/>
      </c>
      <c r="I12" s="119" t="str">
        <f>IFERROR(VLOOKUP(I$2+$A12,Measures!$B$4:$D$85,3,FALSE),"")</f>
        <v/>
      </c>
      <c r="J12" s="119" t="str">
        <f>IFERROR(VLOOKUP(J$2+$A12,Measures!$B$4:$D$85,3,FALSE),"")</f>
        <v/>
      </c>
      <c r="K12" s="119" t="str">
        <f>IFERROR(VLOOKUP(K$2+$A12,Measures!$B$4:$D$85,3,FALSE),"")</f>
        <v/>
      </c>
    </row>
    <row r="13" spans="1:11" ht="22.5" customHeight="1">
      <c r="A13" s="117">
        <v>11</v>
      </c>
      <c r="B13" s="119" t="str">
        <f>IFERROR(VLOOKUP(B$2+$A13,Measures!$B$4:$D$85,3,FALSE),"")</f>
        <v/>
      </c>
      <c r="C13" s="119" t="str">
        <f>IFERROR(VLOOKUP(C$2+$A13,Measures!$B$4:$D$85,3,FALSE),"")</f>
        <v>##La famille continue à entrer dans le bain et ne brûle pas</v>
      </c>
      <c r="D13" s="119" t="str">
        <f>IFERROR(VLOOKUP(D$2+$A13,Measures!$B$4:$D$85,3,FALSE),"")</f>
        <v>Attacher une fenêtre intérieure</v>
      </c>
      <c r="E13" s="119" t="str">
        <f>IFERROR(VLOOKUP(E$2+$A13,Measures!$B$4:$D$85,3,FALSE),"")</f>
        <v/>
      </c>
      <c r="F13" s="119" t="str">
        <f>IFERROR(VLOOKUP(F$2+$A13,Measures!$B$4:$D$85,3,FALSE),"")</f>
        <v/>
      </c>
      <c r="G13" s="119" t="str">
        <f>IFERROR(VLOOKUP(G$2+$A13,Measures!$B$4:$D$85,3,FALSE),"")</f>
        <v/>
      </c>
      <c r="H13" s="119" t="str">
        <f>IFERROR(VLOOKUP(H$2+$A13,Measures!$B$4:$D$85,3,FALSE),"")</f>
        <v/>
      </c>
      <c r="I13" s="119" t="str">
        <f>IFERROR(VLOOKUP(I$2+$A13,Measures!$B$4:$D$85,3,FALSE),"")</f>
        <v/>
      </c>
      <c r="J13" s="119" t="str">
        <f>IFERROR(VLOOKUP(J$2+$A13,Measures!$B$4:$D$85,3,FALSE),"")</f>
        <v/>
      </c>
      <c r="K13" s="119" t="str">
        <f>IFERROR(VLOOKUP(K$2+$A13,Measures!$B$4:$D$85,3,FALSE),"")</f>
        <v/>
      </c>
    </row>
    <row r="14" spans="1:11" ht="22.5" customHeight="1">
      <c r="A14" s="117">
        <v>12</v>
      </c>
      <c r="B14" s="119" t="str">
        <f>IFERROR(VLOOKUP(B$2+$A14,Measures!$B$4:$D$85,3,FALSE),"")</f>
        <v/>
      </c>
      <c r="C14" s="119" t="str">
        <f>IFERROR(VLOOKUP(C$2+$A14,Measures!$B$4:$D$85,3,FALSE),"")</f>
        <v>##Définir Eco Cute pour "enregistrer le mode"</v>
      </c>
      <c r="D14" s="119" t="str">
        <f>IFERROR(VLOOKUP(D$2+$A14,Measures!$B$4:$D$85,3,FALSE),"")</f>
        <v>Remplacer toute la fenêtre de la maison par du double vitrage</v>
      </c>
      <c r="E14" s="119" t="str">
        <f>IFERROR(VLOOKUP(E$2+$A14,Measures!$B$4:$D$85,3,FALSE),"")</f>
        <v/>
      </c>
      <c r="F14" s="119" t="str">
        <f>IFERROR(VLOOKUP(F$2+$A14,Measures!$B$4:$D$85,3,FALSE),"")</f>
        <v/>
      </c>
      <c r="G14" s="119" t="str">
        <f>IFERROR(VLOOKUP(G$2+$A14,Measures!$B$4:$D$85,3,FALSE),"")</f>
        <v/>
      </c>
      <c r="H14" s="119" t="str">
        <f>IFERROR(VLOOKUP(H$2+$A14,Measures!$B$4:$D$85,3,FALSE),"")</f>
        <v/>
      </c>
      <c r="I14" s="119" t="str">
        <f>IFERROR(VLOOKUP(I$2+$A14,Measures!$B$4:$D$85,3,FALSE),"")</f>
        <v/>
      </c>
      <c r="J14" s="119" t="str">
        <f>IFERROR(VLOOKUP(J$2+$A14,Measures!$B$4:$D$85,3,FALSE),"")</f>
        <v/>
      </c>
      <c r="K14" s="119" t="str">
        <f>IFERROR(VLOOKUP(K$2+$A14,Measures!$B$4:$D$85,3,FALSE),"")</f>
        <v/>
      </c>
    </row>
    <row r="15" spans="1:11" ht="22.5" customHeight="1">
      <c r="A15" s="117">
        <v>13</v>
      </c>
      <c r="B15" s="119" t="str">
        <f>IFERROR(VLOOKUP(B$2+$A15,Measures!$B$4:$D$85,3,FALSE),"")</f>
        <v/>
      </c>
      <c r="C15" s="119" t="str">
        <f>IFERROR(VLOOKUP(C$2+$A15,Measures!$B$4:$D$85,3,FALSE),"")</f>
        <v>##Au lieu de conserver la rétention automatique de chaleur, faites-le bouillir immédiatement avant que la personne suivante n'entre</v>
      </c>
      <c r="D15" s="119" t="str">
        <f>IFERROR(VLOOKUP(D$2+$A15,Measures!$B$4:$D$85,3,FALSE),"")</f>
        <v>Fixation de la fenêtre intérieure à toutes les pièces</v>
      </c>
      <c r="E15" s="119" t="str">
        <f>IFERROR(VLOOKUP(E$2+$A15,Measures!$B$4:$D$85,3,FALSE),"")</f>
        <v/>
      </c>
      <c r="F15" s="119" t="str">
        <f>IFERROR(VLOOKUP(F$2+$A15,Measures!$B$4:$D$85,3,FALSE),"")</f>
        <v/>
      </c>
      <c r="G15" s="119" t="str">
        <f>IFERROR(VLOOKUP(G$2+$A15,Measures!$B$4:$D$85,3,FALSE),"")</f>
        <v/>
      </c>
      <c r="H15" s="119" t="str">
        <f>IFERROR(VLOOKUP(H$2+$A15,Measures!$B$4:$D$85,3,FALSE),"")</f>
        <v/>
      </c>
      <c r="I15" s="119" t="str">
        <f>IFERROR(VLOOKUP(I$2+$A15,Measures!$B$4:$D$85,3,FALSE),"")</f>
        <v/>
      </c>
      <c r="J15" s="119" t="str">
        <f>IFERROR(VLOOKUP(J$2+$A15,Measures!$B$4:$D$85,3,FALSE),"")</f>
        <v/>
      </c>
      <c r="K15" s="119" t="str">
        <f>IFERROR(VLOOKUP(K$2+$A15,Measures!$B$4:$D$85,3,FALSE),"")</f>
        <v/>
      </c>
    </row>
    <row r="16" spans="1:11" ht="22.5" customHeight="1">
      <c r="A16" s="117">
        <v>14</v>
      </c>
      <c r="B16" s="119" t="str">
        <f>IFERROR(VLOOKUP(B$2+$A16,Measures!$B$4:$D$85,3,FALSE),"")</f>
        <v/>
      </c>
      <c r="C16" s="119" t="str">
        <f>IFERROR(VLOOKUP(C$2+$A16,Measures!$B$4:$D$85,3,FALSE),"")</f>
        <v>##Réforme dans une baignoire isolée</v>
      </c>
      <c r="D16" s="119" t="str">
        <f>IFERROR(VLOOKUP(D$2+$A16,Measures!$B$4:$D$85,3,FALSE),"")</f>
        <v>Remplacer toute la fenêtre de la maison par un verre à faible émissivité en résine</v>
      </c>
      <c r="E16" s="119" t="str">
        <f>IFERROR(VLOOKUP(E$2+$A16,Measures!$B$4:$D$85,3,FALSE),"")</f>
        <v/>
      </c>
      <c r="F16" s="119" t="str">
        <f>IFERROR(VLOOKUP(F$2+$A16,Measures!$B$4:$D$85,3,FALSE),"")</f>
        <v/>
      </c>
      <c r="G16" s="119" t="str">
        <f>IFERROR(VLOOKUP(G$2+$A16,Measures!$B$4:$D$85,3,FALSE),"")</f>
        <v/>
      </c>
      <c r="H16" s="119" t="str">
        <f>IFERROR(VLOOKUP(H$2+$A16,Measures!$B$4:$D$85,3,FALSE),"")</f>
        <v/>
      </c>
      <c r="I16" s="119" t="str">
        <f>IFERROR(VLOOKUP(I$2+$A16,Measures!$B$4:$D$85,3,FALSE),"")</f>
        <v/>
      </c>
      <c r="J16" s="119" t="str">
        <f>IFERROR(VLOOKUP(J$2+$A16,Measures!$B$4:$D$85,3,FALSE),"")</f>
        <v/>
      </c>
      <c r="K16" s="119" t="str">
        <f>IFERROR(VLOOKUP(K$2+$A16,Measures!$B$4:$D$85,3,FALSE),"")</f>
        <v/>
      </c>
    </row>
    <row r="17" spans="1:11" ht="22.5" customHeight="1">
      <c r="A17" s="117">
        <v>15</v>
      </c>
      <c r="B17" s="119" t="str">
        <f>IFERROR(VLOOKUP(B$2+$A17,Measures!$B$4:$D$85,3,FALSE),"")</f>
        <v/>
      </c>
      <c r="C17" s="119" t="str">
        <f>IFERROR(VLOOKUP(C$2+$A17,Measures!$B$4:$D$85,3,FALSE),"")</f>
        <v>##En été, je ne saupoudrerai pas d'eau chaude dans la baignoire avec une douche de finition seulement</v>
      </c>
      <c r="D17" s="119" t="str">
        <f>IFERROR(VLOOKUP(D$2+$A17,Measures!$B$4:$D$85,3,FALSE),"")</f>
        <v>Nettoyez le filtre du climatiseur</v>
      </c>
      <c r="E17" s="119" t="str">
        <f>IFERROR(VLOOKUP(E$2+$A17,Measures!$B$4:$D$85,3,FALSE),"")</f>
        <v/>
      </c>
      <c r="F17" s="119" t="str">
        <f>IFERROR(VLOOKUP(F$2+$A17,Measures!$B$4:$D$85,3,FALSE),"")</f>
        <v/>
      </c>
      <c r="G17" s="119" t="str">
        <f>IFERROR(VLOOKUP(G$2+$A17,Measures!$B$4:$D$85,3,FALSE),"")</f>
        <v/>
      </c>
      <c r="H17" s="119" t="str">
        <f>IFERROR(VLOOKUP(H$2+$A17,Measures!$B$4:$D$85,3,FALSE),"")</f>
        <v/>
      </c>
      <c r="I17" s="119" t="str">
        <f>IFERROR(VLOOKUP(I$2+$A17,Measures!$B$4:$D$85,3,FALSE),"")</f>
        <v/>
      </c>
      <c r="J17" s="119" t="str">
        <f>IFERROR(VLOOKUP(J$2+$A17,Measures!$B$4:$D$85,3,FALSE),"")</f>
        <v/>
      </c>
      <c r="K17" s="119" t="str">
        <f>IFERROR(VLOOKUP(K$2+$A17,Measures!$B$4:$D$85,3,FALSE),"")</f>
        <v/>
      </c>
    </row>
    <row r="18" spans="1:11" ht="22.5" customHeight="1">
      <c r="A18" s="117">
        <v>16</v>
      </c>
      <c r="B18" s="119" t="str">
        <f>IFERROR(VLOOKUP(B$2+$A18,Measures!$B$4:$D$85,3,FALSE),"")</f>
        <v/>
      </c>
      <c r="C18" s="119" t="str">
        <f>IFERROR(VLOOKUP(C$2+$A18,Measures!$B$4:$D$85,3,FALSE),"")</f>
        <v>Ne laissez pas couler l'eau chaude pendant le lavage de la vaisselle</v>
      </c>
      <c r="D18" s="119" t="str">
        <f>IFERROR(VLOOKUP(D$2+$A18,Measures!$B$4:$D$85,3,FALSE),"")</f>
        <v>Raccourcir une heure d'utilisation de la chaleur</v>
      </c>
      <c r="E18" s="119" t="str">
        <f>IFERROR(VLOOKUP(E$2+$A18,Measures!$B$4:$D$85,3,FALSE),"")</f>
        <v/>
      </c>
      <c r="F18" s="119" t="str">
        <f>IFERROR(VLOOKUP(F$2+$A18,Measures!$B$4:$D$85,3,FALSE),"")</f>
        <v/>
      </c>
      <c r="G18" s="119" t="str">
        <f>IFERROR(VLOOKUP(G$2+$A18,Measures!$B$4:$D$85,3,FALSE),"")</f>
        <v/>
      </c>
      <c r="H18" s="119" t="str">
        <f>IFERROR(VLOOKUP(H$2+$A18,Measures!$B$4:$D$85,3,FALSE),"")</f>
        <v/>
      </c>
      <c r="I18" s="119" t="str">
        <f>IFERROR(VLOOKUP(I$2+$A18,Measures!$B$4:$D$85,3,FALSE),"")</f>
        <v/>
      </c>
      <c r="J18" s="119" t="str">
        <f>IFERROR(VLOOKUP(J$2+$A18,Measures!$B$4:$D$85,3,FALSE),"")</f>
        <v/>
      </c>
      <c r="K18" s="119" t="str">
        <f>IFERROR(VLOOKUP(K$2+$A18,Measures!$B$4:$D$85,3,FALSE),"")</f>
        <v/>
      </c>
    </row>
    <row r="19" spans="1:11" ht="22.5" customHeight="1">
      <c r="A19" s="117">
        <v>17</v>
      </c>
      <c r="B19" s="119" t="str">
        <f>IFERROR(VLOOKUP(B$2+$A19,Measures!$B$4:$D$85,3,FALSE),"")</f>
        <v/>
      </c>
      <c r="C19" s="119" t="str">
        <f>IFERROR(VLOOKUP(C$2+$A19,Measures!$B$4:$D$85,3,FALSE),"")</f>
        <v>Ne pas laver la vaisselle avec de l'eau chaude quand l'eau n'est pas froide</v>
      </c>
      <c r="D19" s="119" t="str">
        <f>IFERROR(VLOOKUP(D$2+$A19,Measures!$B$4:$D$85,3,FALSE),"")</f>
        <v>En utilisant le tapis chaud KOTATSU, arrêtez le chauffage de la pièce</v>
      </c>
      <c r="E19" s="119" t="str">
        <f>IFERROR(VLOOKUP(E$2+$A19,Measures!$B$4:$D$85,3,FALSE),"")</f>
        <v/>
      </c>
      <c r="F19" s="119" t="str">
        <f>IFERROR(VLOOKUP(F$2+$A19,Measures!$B$4:$D$85,3,FALSE),"")</f>
        <v/>
      </c>
      <c r="G19" s="119" t="str">
        <f>IFERROR(VLOOKUP(G$2+$A19,Measures!$B$4:$D$85,3,FALSE),"")</f>
        <v/>
      </c>
      <c r="H19" s="119" t="str">
        <f>IFERROR(VLOOKUP(H$2+$A19,Measures!$B$4:$D$85,3,FALSE),"")</f>
        <v/>
      </c>
      <c r="I19" s="119" t="str">
        <f>IFERROR(VLOOKUP(I$2+$A19,Measures!$B$4:$D$85,3,FALSE),"")</f>
        <v/>
      </c>
      <c r="J19" s="119" t="str">
        <f>IFERROR(VLOOKUP(J$2+$A19,Measures!$B$4:$D$85,3,FALSE),"")</f>
        <v/>
      </c>
      <c r="K19" s="119" t="str">
        <f>IFERROR(VLOOKUP(K$2+$A19,Measures!$B$4:$D$85,3,FALSE),"")</f>
        <v/>
      </c>
    </row>
    <row r="20" spans="1:11" ht="22.5" customHeight="1">
      <c r="A20" s="117">
        <v>18</v>
      </c>
      <c r="B20" s="119" t="str">
        <f>IFERROR(VLOOKUP(B$2+$A20,Measures!$B$4:$D$85,3,FALSE),"")</f>
        <v/>
      </c>
      <c r="C20" s="119" t="str">
        <f>IFERROR(VLOOKUP(C$2+$A20,Measures!$B$4:$D$85,3,FALSE),"")</f>
        <v>Utilisez le lave-vaisselle</v>
      </c>
      <c r="D20" s="119" t="str">
        <f>IFERROR(VLOOKUP(D$2+$A20,Measures!$B$4:$D$85,3,FALSE),"")</f>
        <v>Circuler de l'air pendant le chauffage</v>
      </c>
      <c r="E20" s="119" t="str">
        <f>IFERROR(VLOOKUP(E$2+$A20,Measures!$B$4:$D$85,3,FALSE),"")</f>
        <v/>
      </c>
      <c r="F20" s="119" t="str">
        <f>IFERROR(VLOOKUP(F$2+$A20,Measures!$B$4:$D$85,3,FALSE),"")</f>
        <v/>
      </c>
      <c r="G20" s="119" t="str">
        <f>IFERROR(VLOOKUP(G$2+$A20,Measures!$B$4:$D$85,3,FALSE),"")</f>
        <v/>
      </c>
      <c r="H20" s="119" t="str">
        <f>IFERROR(VLOOKUP(H$2+$A20,Measures!$B$4:$D$85,3,FALSE),"")</f>
        <v/>
      </c>
      <c r="I20" s="119" t="str">
        <f>IFERROR(VLOOKUP(I$2+$A20,Measures!$B$4:$D$85,3,FALSE),"")</f>
        <v/>
      </c>
      <c r="J20" s="119" t="str">
        <f>IFERROR(VLOOKUP(J$2+$A20,Measures!$B$4:$D$85,3,FALSE),"")</f>
        <v/>
      </c>
      <c r="K20" s="119" t="str">
        <f>IFERROR(VLOOKUP(K$2+$A20,Measures!$B$4:$D$85,3,FALSE),"")</f>
        <v/>
      </c>
    </row>
    <row r="21" spans="1:11" ht="22.5" customHeight="1">
      <c r="A21" s="117">
        <v>19</v>
      </c>
      <c r="B21" s="119" t="str">
        <f>IFERROR(VLOOKUP(B$2+$A21,Measures!$B$4:$D$85,3,FALSE),"")</f>
        <v/>
      </c>
      <c r="C21" s="119" t="str">
        <f>IFERROR(VLOOKUP(C$2+$A21,Measures!$B$4:$D$85,3,FALSE),"")</f>
        <v>Installation d'un bouchon de conservation de l'eau dans la cuisine, dans les toilettes</v>
      </c>
      <c r="D21" s="119" t="str">
        <f>IFERROR(VLOOKUP(D$2+$A21,Measures!$B$4:$D$85,3,FALSE),"")</f>
        <v>Fermez les portes de la pièce pendant le chauffage, pour réduire la plage de chauffage</v>
      </c>
      <c r="E21" s="119" t="str">
        <f>IFERROR(VLOOKUP(E$2+$A21,Measures!$B$4:$D$85,3,FALSE),"")</f>
        <v/>
      </c>
      <c r="F21" s="119" t="str">
        <f>IFERROR(VLOOKUP(F$2+$A21,Measures!$B$4:$D$85,3,FALSE),"")</f>
        <v/>
      </c>
      <c r="G21" s="119" t="str">
        <f>IFERROR(VLOOKUP(G$2+$A21,Measures!$B$4:$D$85,3,FALSE),"")</f>
        <v/>
      </c>
      <c r="H21" s="119" t="str">
        <f>IFERROR(VLOOKUP(H$2+$A21,Measures!$B$4:$D$85,3,FALSE),"")</f>
        <v/>
      </c>
      <c r="I21" s="119" t="str">
        <f>IFERROR(VLOOKUP(I$2+$A21,Measures!$B$4:$D$85,3,FALSE),"")</f>
        <v/>
      </c>
      <c r="J21" s="119" t="str">
        <f>IFERROR(VLOOKUP(J$2+$A21,Measures!$B$4:$D$85,3,FALSE),"")</f>
        <v/>
      </c>
      <c r="K21" s="119" t="str">
        <f>IFERROR(VLOOKUP(K$2+$A21,Measures!$B$4:$D$85,3,FALSE),"")</f>
        <v/>
      </c>
    </row>
    <row r="22" spans="1:11" ht="22.5" customHeight="1">
      <c r="A22" s="117">
        <v>20</v>
      </c>
      <c r="B22" s="119" t="str">
        <f>IFERROR(VLOOKUP(B$2+$A22,Measures!$B$4:$D$85,3,FALSE),"")</f>
        <v/>
      </c>
      <c r="C22" s="119" t="str">
        <f>IFERROR(VLOOKUP(C$2+$A22,Measures!$B$4:$D$85,3,FALSE),"")</f>
        <v>Pour installer une toilette économisant l'eau</v>
      </c>
      <c r="D22" s="119" t="str">
        <f>IFERROR(VLOOKUP(D$2+$A22,Measures!$B$4:$D$85,3,FALSE),"")</f>
        <v>Pour passer dans une pièce avec la famille</v>
      </c>
      <c r="E22" s="119" t="str">
        <f>IFERROR(VLOOKUP(E$2+$A22,Measures!$B$4:$D$85,3,FALSE),"")</f>
        <v/>
      </c>
      <c r="F22" s="119" t="str">
        <f>IFERROR(VLOOKUP(F$2+$A22,Measures!$B$4:$D$85,3,FALSE),"")</f>
        <v/>
      </c>
      <c r="G22" s="119" t="str">
        <f>IFERROR(VLOOKUP(G$2+$A22,Measures!$B$4:$D$85,3,FALSE),"")</f>
        <v/>
      </c>
      <c r="H22" s="119" t="str">
        <f>IFERROR(VLOOKUP(H$2+$A22,Measures!$B$4:$D$85,3,FALSE),"")</f>
        <v/>
      </c>
      <c r="I22" s="119" t="str">
        <f>IFERROR(VLOOKUP(I$2+$A22,Measures!$B$4:$D$85,3,FALSE),"")</f>
        <v/>
      </c>
      <c r="J22" s="119" t="str">
        <f>IFERROR(VLOOKUP(J$2+$A22,Measures!$B$4:$D$85,3,FALSE),"")</f>
        <v/>
      </c>
      <c r="K22" s="119" t="str">
        <f>IFERROR(VLOOKUP(K$2+$A22,Measures!$B$4:$D$85,3,FALSE),"")</f>
        <v/>
      </c>
    </row>
    <row r="23" spans="1:11" ht="22.5" customHeight="1">
      <c r="A23" s="117">
        <v>21</v>
      </c>
      <c r="B23" s="119" t="str">
        <f>IFERROR(VLOOKUP(B$2+$A23,Measures!$B$4:$D$85,3,FALSE),"")</f>
        <v/>
      </c>
      <c r="C23" s="119" t="str">
        <f>IFERROR(VLOOKUP(C$2+$A23,Measures!$B$4:$D$85,3,FALSE),"")</f>
        <v>Installez le type instantané de siège de toilette de lavage d'eau chaude</v>
      </c>
      <c r="D23" s="119" t="str">
        <f>IFERROR(VLOOKUP(D$2+$A23,Measures!$B$4:$D$85,3,FALSE),"")</f>
        <v>Pour installer un poêle à bois / pelleet</v>
      </c>
      <c r="E23" s="119" t="str">
        <f>IFERROR(VLOOKUP(E$2+$A23,Measures!$B$4:$D$85,3,FALSE),"")</f>
        <v/>
      </c>
      <c r="F23" s="119" t="str">
        <f>IFERROR(VLOOKUP(F$2+$A23,Measures!$B$4:$D$85,3,FALSE),"")</f>
        <v/>
      </c>
      <c r="G23" s="119" t="str">
        <f>IFERROR(VLOOKUP(G$2+$A23,Measures!$B$4:$D$85,3,FALSE),"")</f>
        <v/>
      </c>
      <c r="H23" s="119" t="str">
        <f>IFERROR(VLOOKUP(H$2+$A23,Measures!$B$4:$D$85,3,FALSE),"")</f>
        <v/>
      </c>
      <c r="I23" s="119" t="str">
        <f>IFERROR(VLOOKUP(I$2+$A23,Measures!$B$4:$D$85,3,FALSE),"")</f>
        <v/>
      </c>
      <c r="J23" s="119" t="str">
        <f>IFERROR(VLOOKUP(J$2+$A23,Measures!$B$4:$D$85,3,FALSE),"")</f>
        <v/>
      </c>
      <c r="K23" s="119" t="str">
        <f>IFERROR(VLOOKUP(K$2+$A23,Measures!$B$4:$D$85,3,FALSE),"")</f>
        <v/>
      </c>
    </row>
    <row r="24" spans="1:11" ht="22.5" customHeight="1">
      <c r="A24" s="117">
        <v>22</v>
      </c>
      <c r="B24" s="119" t="str">
        <f>IFERROR(VLOOKUP(B$2+$A24,Measures!$B$4:$D$85,3,FALSE),"")</f>
        <v/>
      </c>
      <c r="C24" s="119" t="str">
        <f>IFERROR(VLOOKUP(C$2+$A24,Measures!$B$4:$D$85,3,FALSE),"")</f>
        <v>Baisser la température du siège de toilette chaud</v>
      </c>
      <c r="D24" s="119" t="str">
        <f>IFERROR(VLOOKUP(D$2+$A24,Measures!$B$4:$D$85,3,FALSE),"")</f>
        <v>Abaissement de la température de consigne de la pièce non utilisée dans le chauffage central</v>
      </c>
      <c r="E24" s="119" t="str">
        <f>IFERROR(VLOOKUP(E$2+$A24,Measures!$B$4:$D$85,3,FALSE),"")</f>
        <v/>
      </c>
      <c r="F24" s="119" t="str">
        <f>IFERROR(VLOOKUP(F$2+$A24,Measures!$B$4:$D$85,3,FALSE),"")</f>
        <v/>
      </c>
      <c r="G24" s="119" t="str">
        <f>IFERROR(VLOOKUP(G$2+$A24,Measures!$B$4:$D$85,3,FALSE),"")</f>
        <v/>
      </c>
      <c r="H24" s="119" t="str">
        <f>IFERROR(VLOOKUP(H$2+$A24,Measures!$B$4:$D$85,3,FALSE),"")</f>
        <v/>
      </c>
      <c r="I24" s="119" t="str">
        <f>IFERROR(VLOOKUP(I$2+$A24,Measures!$B$4:$D$85,3,FALSE),"")</f>
        <v/>
      </c>
      <c r="J24" s="119" t="str">
        <f>IFERROR(VLOOKUP(J$2+$A24,Measures!$B$4:$D$85,3,FALSE),"")</f>
        <v/>
      </c>
      <c r="K24" s="119" t="str">
        <f>IFERROR(VLOOKUP(K$2+$A24,Measures!$B$4:$D$85,3,FALSE),"")</f>
        <v/>
      </c>
    </row>
    <row r="25" spans="1:11" ht="22.5" customHeight="1">
      <c r="A25" s="117">
        <v>23</v>
      </c>
      <c r="B25" s="119" t="str">
        <f>IFERROR(VLOOKUP(B$2+$A25,Measures!$B$4:$D$85,3,FALSE),"")</f>
        <v/>
      </c>
      <c r="C25" s="119" t="str">
        <f>IFERROR(VLOOKUP(C$2+$A25,Measures!$B$4:$D$85,3,FALSE),"")</f>
        <v>Couvrir le siège de toilette chaud</v>
      </c>
      <c r="D25" s="119" t="str">
        <f>IFERROR(VLOOKUP(D$2+$A25,Measures!$B$4:$D$85,3,FALSE),"")</f>
        <v>Installation d'un système de ventilation à échange de chaleur total</v>
      </c>
      <c r="E25" s="119" t="str">
        <f>IFERROR(VLOOKUP(E$2+$A25,Measures!$B$4:$D$85,3,FALSE),"")</f>
        <v/>
      </c>
      <c r="F25" s="119" t="str">
        <f>IFERROR(VLOOKUP(F$2+$A25,Measures!$B$4:$D$85,3,FALSE),"")</f>
        <v/>
      </c>
      <c r="G25" s="119" t="str">
        <f>IFERROR(VLOOKUP(G$2+$A25,Measures!$B$4:$D$85,3,FALSE),"")</f>
        <v/>
      </c>
      <c r="H25" s="119" t="str">
        <f>IFERROR(VLOOKUP(H$2+$A25,Measures!$B$4:$D$85,3,FALSE),"")</f>
        <v/>
      </c>
      <c r="I25" s="119" t="str">
        <f>IFERROR(VLOOKUP(I$2+$A25,Measures!$B$4:$D$85,3,FALSE),"")</f>
        <v/>
      </c>
      <c r="J25" s="119" t="str">
        <f>IFERROR(VLOOKUP(J$2+$A25,Measures!$B$4:$D$85,3,FALSE),"")</f>
        <v/>
      </c>
      <c r="K25" s="119" t="str">
        <f>IFERROR(VLOOKUP(K$2+$A25,Measures!$B$4:$D$85,3,FALSE),"")</f>
        <v/>
      </c>
    </row>
    <row r="26" spans="1:11">
      <c r="A26" s="117">
        <v>24</v>
      </c>
      <c r="B26" s="119" t="str">
        <f>IFERROR(VLOOKUP(B$2+$A26,Measures!$B$4:$D$85,3,FALSE),"")</f>
        <v/>
      </c>
      <c r="C26" s="119" t="str">
        <f>IFERROR(VLOOKUP(C$2+$A26,Measures!$B$4:$D$85,3,FALSE),"")</f>
        <v/>
      </c>
      <c r="D26" s="119" t="str">
        <f>IFERROR(VLOOKUP(D$2+$A26,Measures!$B$4:$D$85,3,FALSE),"")</f>
        <v/>
      </c>
      <c r="E26" s="119" t="str">
        <f>IFERROR(VLOOKUP(E$2+$A26,Measures!$B$4:$D$85,3,FALSE),"")</f>
        <v/>
      </c>
      <c r="F26" s="119" t="str">
        <f>IFERROR(VLOOKUP(F$2+$A26,Measures!$B$4:$D$85,3,FALSE),"")</f>
        <v/>
      </c>
      <c r="G26" s="119" t="str">
        <f>IFERROR(VLOOKUP(G$2+$A26,Measures!$B$4:$D$85,3,FALSE),"")</f>
        <v/>
      </c>
      <c r="H26" s="119" t="str">
        <f>IFERROR(VLOOKUP(H$2+$A26,Measures!$B$4:$D$85,3,FALSE),"")</f>
        <v/>
      </c>
      <c r="I26" s="119" t="str">
        <f>IFERROR(VLOOKUP(I$2+$A26,Measures!$B$4:$D$85,3,FALSE),"")</f>
        <v/>
      </c>
      <c r="J26" s="119" t="str">
        <f>IFERROR(VLOOKUP(J$2+$A26,Measures!$B$4:$D$85,3,FALSE),"")</f>
        <v/>
      </c>
      <c r="K26" s="119" t="str">
        <f>IFERROR(VLOOKUP(K$2+$A26,Measures!$B$4:$D$85,3,FALSE),"")</f>
        <v/>
      </c>
    </row>
    <row r="27" spans="1:11">
      <c r="A27" s="117">
        <v>25</v>
      </c>
      <c r="B27" s="119" t="str">
        <f>IFERROR(VLOOKUP(B$2+$A27,Measures!$B$4:$D$85,3,FALSE),"")</f>
        <v/>
      </c>
      <c r="C27" s="119" t="str">
        <f>IFERROR(VLOOKUP(C$2+$A27,Measures!$B$4:$D$85,3,FALSE),"")</f>
        <v/>
      </c>
      <c r="D27" s="119" t="str">
        <f>IFERROR(VLOOKUP(D$2+$A27,Measures!$B$4:$D$85,3,FALSE),"")</f>
        <v/>
      </c>
      <c r="E27" s="119" t="str">
        <f>IFERROR(VLOOKUP(E$2+$A27,Measures!$B$4:$D$85,3,FALSE),"")</f>
        <v/>
      </c>
      <c r="F27" s="119" t="str">
        <f>IFERROR(VLOOKUP(F$2+$A27,Measures!$B$4:$D$85,3,FALSE),"")</f>
        <v/>
      </c>
      <c r="G27" s="119" t="str">
        <f>IFERROR(VLOOKUP(G$2+$A27,Measures!$B$4:$D$85,3,FALSE),"")</f>
        <v/>
      </c>
      <c r="H27" s="119" t="str">
        <f>IFERROR(VLOOKUP(H$2+$A27,Measures!$B$4:$D$85,3,FALSE),"")</f>
        <v/>
      </c>
      <c r="I27" s="119" t="str">
        <f>IFERROR(VLOOKUP(I$2+$A27,Measures!$B$4:$D$85,3,FALSE),"")</f>
        <v/>
      </c>
      <c r="J27" s="119" t="str">
        <f>IFERROR(VLOOKUP(J$2+$A27,Measures!$B$4:$D$85,3,FALSE),"")</f>
        <v/>
      </c>
      <c r="K27" s="119" t="str">
        <f>IFERROR(VLOOKUP(K$2+$A27,Measures!$B$4:$D$85,3,FALSE),"")</f>
        <v/>
      </c>
    </row>
    <row r="28" spans="1:11">
      <c r="A28" s="117">
        <v>26</v>
      </c>
      <c r="B28" s="119" t="str">
        <f>IFERROR(VLOOKUP(B$2+$A28,Measures!$B$4:$D$85,3,FALSE),"")</f>
        <v/>
      </c>
      <c r="C28" s="119" t="str">
        <f>IFERROR(VLOOKUP(C$2+$A28,Measures!$B$4:$D$85,3,FALSE),"")</f>
        <v/>
      </c>
      <c r="D28" s="119" t="str">
        <f>IFERROR(VLOOKUP(D$2+$A28,Measures!$B$4:$D$85,3,FALSE),"")</f>
        <v/>
      </c>
      <c r="E28" s="119" t="str">
        <f>IFERROR(VLOOKUP(E$2+$A28,Measures!$B$4:$D$85,3,FALSE),"")</f>
        <v/>
      </c>
      <c r="F28" s="119" t="str">
        <f>IFERROR(VLOOKUP(F$2+$A28,Measures!$B$4:$D$85,3,FALSE),"")</f>
        <v/>
      </c>
      <c r="G28" s="119" t="str">
        <f>IFERROR(VLOOKUP(G$2+$A28,Measures!$B$4:$D$85,3,FALSE),"")</f>
        <v/>
      </c>
      <c r="H28" s="119" t="str">
        <f>IFERROR(VLOOKUP(H$2+$A28,Measures!$B$4:$D$85,3,FALSE),"")</f>
        <v/>
      </c>
      <c r="I28" s="119" t="str">
        <f>IFERROR(VLOOKUP(I$2+$A28,Measures!$B$4:$D$85,3,FALSE),"")</f>
        <v/>
      </c>
      <c r="J28" s="119" t="str">
        <f>IFERROR(VLOOKUP(J$2+$A28,Measures!$B$4:$D$85,3,FALSE),"")</f>
        <v/>
      </c>
      <c r="K28" s="119" t="str">
        <f>IFERROR(VLOOKUP(K$2+$A28,Measures!$B$4:$D$85,3,FALSE),"")</f>
        <v/>
      </c>
    </row>
    <row r="29" spans="1:11">
      <c r="A29" s="117">
        <v>27</v>
      </c>
      <c r="B29" s="119" t="str">
        <f>IFERROR(VLOOKUP(B$2+$A29,Measures!$B$4:$D$85,3,FALSE),"")</f>
        <v/>
      </c>
      <c r="C29" s="119" t="str">
        <f>IFERROR(VLOOKUP(C$2+$A29,Measures!$B$4:$D$85,3,FALSE),"")</f>
        <v/>
      </c>
      <c r="D29" s="119" t="str">
        <f>IFERROR(VLOOKUP(D$2+$A29,Measures!$B$4:$D$85,3,FALSE),"")</f>
        <v/>
      </c>
      <c r="E29" s="119" t="str">
        <f>IFERROR(VLOOKUP(E$2+$A29,Measures!$B$4:$D$85,3,FALSE),"")</f>
        <v/>
      </c>
      <c r="F29" s="119" t="str">
        <f>IFERROR(VLOOKUP(F$2+$A29,Measures!$B$4:$D$85,3,FALSE),"")</f>
        <v/>
      </c>
      <c r="G29" s="119" t="str">
        <f>IFERROR(VLOOKUP(G$2+$A29,Measures!$B$4:$D$85,3,FALSE),"")</f>
        <v/>
      </c>
      <c r="H29" s="119" t="str">
        <f>IFERROR(VLOOKUP(H$2+$A29,Measures!$B$4:$D$85,3,FALSE),"")</f>
        <v/>
      </c>
      <c r="I29" s="119" t="str">
        <f>IFERROR(VLOOKUP(I$2+$A29,Measures!$B$4:$D$85,3,FALSE),"")</f>
        <v/>
      </c>
      <c r="J29" s="119" t="str">
        <f>IFERROR(VLOOKUP(J$2+$A29,Measures!$B$4:$D$85,3,FALSE),"")</f>
        <v/>
      </c>
      <c r="K29" s="119" t="str">
        <f>IFERROR(VLOOKUP(K$2+$A29,Measures!$B$4:$D$85,3,FALSE),"")</f>
        <v/>
      </c>
    </row>
    <row r="30" spans="1:11">
      <c r="A30" s="117">
        <v>28</v>
      </c>
      <c r="B30" s="119" t="str">
        <f>IFERROR(VLOOKUP(B$2+$A30,Measures!$B$4:$D$85,3,FALSE),"")</f>
        <v/>
      </c>
      <c r="C30" s="119" t="str">
        <f>IFERROR(VLOOKUP(C$2+$A30,Measures!$B$4:$D$85,3,FALSE),"")</f>
        <v/>
      </c>
      <c r="D30" s="119" t="str">
        <f>IFERROR(VLOOKUP(D$2+$A30,Measures!$B$4:$D$85,3,FALSE),"")</f>
        <v/>
      </c>
      <c r="E30" s="119" t="str">
        <f>IFERROR(VLOOKUP(E$2+$A30,Measures!$B$4:$D$85,3,FALSE),"")</f>
        <v/>
      </c>
      <c r="F30" s="119" t="str">
        <f>IFERROR(VLOOKUP(F$2+$A30,Measures!$B$4:$D$85,3,FALSE),"")</f>
        <v/>
      </c>
      <c r="G30" s="119" t="str">
        <f>IFERROR(VLOOKUP(G$2+$A30,Measures!$B$4:$D$85,3,FALSE),"")</f>
        <v/>
      </c>
      <c r="H30" s="119" t="str">
        <f>IFERROR(VLOOKUP(H$2+$A30,Measures!$B$4:$D$85,3,FALSE),"")</f>
        <v/>
      </c>
      <c r="I30" s="119" t="str">
        <f>IFERROR(VLOOKUP(I$2+$A30,Measures!$B$4:$D$85,3,FALSE),"")</f>
        <v/>
      </c>
      <c r="J30" s="119" t="str">
        <f>IFERROR(VLOOKUP(J$2+$A30,Measures!$B$4:$D$85,3,FALSE),"")</f>
        <v/>
      </c>
      <c r="K30" s="119" t="str">
        <f>IFERROR(VLOOKUP(K$2+$A30,Measures!$B$4:$D$85,3,FALSE),"")</f>
        <v/>
      </c>
    </row>
    <row r="31" spans="1:11">
      <c r="A31" s="117">
        <v>29</v>
      </c>
      <c r="B31" s="119" t="str">
        <f>IFERROR(VLOOKUP(B$2+$A31,Measures!$B$4:$D$85,3,FALSE),"")</f>
        <v/>
      </c>
      <c r="C31" s="119" t="str">
        <f>IFERROR(VLOOKUP(C$2+$A31,Measures!$B$4:$D$85,3,FALSE),"")</f>
        <v/>
      </c>
      <c r="D31" s="119" t="str">
        <f>IFERROR(VLOOKUP(D$2+$A31,Measures!$B$4:$D$85,3,FALSE),"")</f>
        <v/>
      </c>
      <c r="E31" s="119" t="str">
        <f>IFERROR(VLOOKUP(E$2+$A31,Measures!$B$4:$D$85,3,FALSE),"")</f>
        <v/>
      </c>
      <c r="F31" s="119" t="str">
        <f>IFERROR(VLOOKUP(F$2+$A31,Measures!$B$4:$D$85,3,FALSE),"")</f>
        <v/>
      </c>
      <c r="G31" s="119" t="str">
        <f>IFERROR(VLOOKUP(G$2+$A31,Measures!$B$4:$D$85,3,FALSE),"")</f>
        <v/>
      </c>
      <c r="H31" s="119" t="str">
        <f>IFERROR(VLOOKUP(H$2+$A31,Measures!$B$4:$D$85,3,FALSE),"")</f>
        <v/>
      </c>
      <c r="I31" s="119" t="str">
        <f>IFERROR(VLOOKUP(I$2+$A31,Measures!$B$4:$D$85,3,FALSE),"")</f>
        <v/>
      </c>
      <c r="J31" s="119" t="str">
        <f>IFERROR(VLOOKUP(J$2+$A31,Measures!$B$4:$D$85,3,FALSE),"")</f>
        <v/>
      </c>
      <c r="K31" s="119" t="str">
        <f>IFERROR(VLOOKUP(K$2+$A31,Measures!$B$4:$D$85,3,FALSE),"")</f>
        <v/>
      </c>
    </row>
    <row r="32" spans="1:11">
      <c r="A32" s="117">
        <v>30</v>
      </c>
      <c r="B32" s="119" t="str">
        <f>IFERROR(VLOOKUP(B$2+$A32,Measures!$B$4:$D$85,3,FALSE),"")</f>
        <v/>
      </c>
      <c r="C32" s="119" t="str">
        <f>IFERROR(VLOOKUP(C$2+$A32,Measures!$B$4:$D$85,3,FALSE),"")</f>
        <v/>
      </c>
      <c r="D32" s="119" t="str">
        <f>IFERROR(VLOOKUP(D$2+$A32,Measures!$B$4:$D$85,3,FALSE),"")</f>
        <v/>
      </c>
      <c r="E32" s="119" t="str">
        <f>IFERROR(VLOOKUP(E$2+$A32,Measures!$B$4:$D$85,3,FALSE),"")</f>
        <v/>
      </c>
      <c r="F32" s="119" t="str">
        <f>IFERROR(VLOOKUP(F$2+$A32,Measures!$B$4:$D$85,3,FALSE),"")</f>
        <v/>
      </c>
      <c r="G32" s="119" t="str">
        <f>IFERROR(VLOOKUP(G$2+$A32,Measures!$B$4:$D$85,3,FALSE),"")</f>
        <v/>
      </c>
      <c r="H32" s="119" t="str">
        <f>IFERROR(VLOOKUP(H$2+$A32,Measures!$B$4:$D$85,3,FALSE),"")</f>
        <v/>
      </c>
      <c r="I32" s="119" t="str">
        <f>IFERROR(VLOOKUP(I$2+$A32,Measures!$B$4:$D$85,3,FALSE),"")</f>
        <v/>
      </c>
      <c r="J32" s="119" t="str">
        <f>IFERROR(VLOOKUP(J$2+$A32,Measures!$B$4:$D$85,3,FALSE),"")</f>
        <v/>
      </c>
      <c r="K32" s="119" t="str">
        <f>IFERROR(VLOOKUP(K$2+$A32,Measures!$B$4:$D$85,3,FALSE),"")</f>
        <v/>
      </c>
    </row>
    <row r="33" spans="1:11">
      <c r="A33" s="117">
        <v>31</v>
      </c>
      <c r="B33" s="119" t="str">
        <f>IFERROR(VLOOKUP(B$2+$A33,Measures!$B$4:$D$85,3,FALSE),"")</f>
        <v/>
      </c>
      <c r="C33" s="119" t="str">
        <f>IFERROR(VLOOKUP(C$2+$A33,Measures!$B$4:$D$85,3,FALSE),"")</f>
        <v/>
      </c>
      <c r="D33" s="119" t="str">
        <f>IFERROR(VLOOKUP(D$2+$A33,Measures!$B$4:$D$85,3,FALSE),"")</f>
        <v/>
      </c>
      <c r="E33" s="119" t="str">
        <f>IFERROR(VLOOKUP(E$2+$A33,Measures!$B$4:$D$85,3,FALSE),"")</f>
        <v/>
      </c>
      <c r="F33" s="119" t="str">
        <f>IFERROR(VLOOKUP(F$2+$A33,Measures!$B$4:$D$85,3,FALSE),"")</f>
        <v/>
      </c>
      <c r="G33" s="119" t="str">
        <f>IFERROR(VLOOKUP(G$2+$A33,Measures!$B$4:$D$85,3,FALSE),"")</f>
        <v/>
      </c>
      <c r="H33" s="119" t="str">
        <f>IFERROR(VLOOKUP(H$2+$A33,Measures!$B$4:$D$85,3,FALSE),"")</f>
        <v/>
      </c>
      <c r="I33" s="119" t="str">
        <f>IFERROR(VLOOKUP(I$2+$A33,Measures!$B$4:$D$85,3,FALSE),"")</f>
        <v/>
      </c>
      <c r="J33" s="119" t="str">
        <f>IFERROR(VLOOKUP(J$2+$A33,Measures!$B$4:$D$85,3,FALSE),"")</f>
        <v/>
      </c>
      <c r="K33" s="119" t="str">
        <f>IFERROR(VLOOKUP(K$2+$A33,Measures!$B$4:$D$85,3,FALSE),"")</f>
        <v/>
      </c>
    </row>
    <row r="34" spans="1:11">
      <c r="A34" s="117">
        <v>32</v>
      </c>
      <c r="B34" s="119" t="str">
        <f>IFERROR(VLOOKUP(B$2+$A34,Measures!$B$4:$D$85,3,FALSE),"")</f>
        <v/>
      </c>
      <c r="C34" s="119" t="str">
        <f>IFERROR(VLOOKUP(C$2+$A34,Measures!$B$4:$D$85,3,FALSE),"")</f>
        <v/>
      </c>
      <c r="D34" s="119" t="str">
        <f>IFERROR(VLOOKUP(D$2+$A34,Measures!$B$4:$D$85,3,FALSE),"")</f>
        <v/>
      </c>
      <c r="E34" s="119" t="str">
        <f>IFERROR(VLOOKUP(E$2+$A34,Measures!$B$4:$D$85,3,FALSE),"")</f>
        <v/>
      </c>
      <c r="F34" s="119" t="str">
        <f>IFERROR(VLOOKUP(F$2+$A34,Measures!$B$4:$D$85,3,FALSE),"")</f>
        <v/>
      </c>
      <c r="G34" s="119" t="str">
        <f>IFERROR(VLOOKUP(G$2+$A34,Measures!$B$4:$D$85,3,FALSE),"")</f>
        <v/>
      </c>
      <c r="H34" s="119" t="str">
        <f>IFERROR(VLOOKUP(H$2+$A34,Measures!$B$4:$D$85,3,FALSE),"")</f>
        <v/>
      </c>
      <c r="I34" s="119" t="str">
        <f>IFERROR(VLOOKUP(I$2+$A34,Measures!$B$4:$D$85,3,FALSE),"")</f>
        <v/>
      </c>
      <c r="J34" s="119" t="str">
        <f>IFERROR(VLOOKUP(J$2+$A34,Measures!$B$4:$D$85,3,FALSE),"")</f>
        <v/>
      </c>
      <c r="K34" s="119" t="str">
        <f>IFERROR(VLOOKUP(K$2+$A34,Measures!$B$4:$D$85,3,FALSE),"")</f>
        <v/>
      </c>
    </row>
    <row r="35" spans="1:11">
      <c r="A35" s="117">
        <v>33</v>
      </c>
      <c r="B35" s="119" t="str">
        <f>IFERROR(VLOOKUP(B$2+$A35,Measures!$B$4:$D$85,3,FALSE),"")</f>
        <v/>
      </c>
      <c r="C35" s="119" t="str">
        <f>IFERROR(VLOOKUP(C$2+$A35,Measures!$B$4:$D$85,3,FALSE),"")</f>
        <v/>
      </c>
      <c r="D35" s="119" t="str">
        <f>IFERROR(VLOOKUP(D$2+$A35,Measures!$B$4:$D$85,3,FALSE),"")</f>
        <v/>
      </c>
      <c r="E35" s="119" t="str">
        <f>IFERROR(VLOOKUP(E$2+$A35,Measures!$B$4:$D$85,3,FALSE),"")</f>
        <v/>
      </c>
      <c r="F35" s="119" t="str">
        <f>IFERROR(VLOOKUP(F$2+$A35,Measures!$B$4:$D$85,3,FALSE),"")</f>
        <v/>
      </c>
      <c r="G35" s="119" t="str">
        <f>IFERROR(VLOOKUP(G$2+$A35,Measures!$B$4:$D$85,3,FALSE),"")</f>
        <v/>
      </c>
      <c r="H35" s="119" t="str">
        <f>IFERROR(VLOOKUP(H$2+$A35,Measures!$B$4:$D$85,3,FALSE),"")</f>
        <v/>
      </c>
      <c r="I35" s="119" t="str">
        <f>IFERROR(VLOOKUP(I$2+$A35,Measures!$B$4:$D$85,3,FALSE),"")</f>
        <v/>
      </c>
      <c r="J35" s="119" t="str">
        <f>IFERROR(VLOOKUP(J$2+$A35,Measures!$B$4:$D$85,3,FALSE),"")</f>
        <v/>
      </c>
      <c r="K35" s="119" t="str">
        <f>IFERROR(VLOOKUP(K$2+$A35,Measures!$B$4:$D$85,3,FALSE),"")</f>
        <v/>
      </c>
    </row>
    <row r="36" spans="1:11">
      <c r="A36" s="117">
        <v>34</v>
      </c>
      <c r="B36" s="119" t="str">
        <f>IFERROR(VLOOKUP(B$2+$A36,Measures!$B$4:$D$85,3,FALSE),"")</f>
        <v/>
      </c>
      <c r="C36" s="119" t="str">
        <f>IFERROR(VLOOKUP(C$2+$A36,Measures!$B$4:$D$85,3,FALSE),"")</f>
        <v/>
      </c>
      <c r="D36" s="119" t="str">
        <f>IFERROR(VLOOKUP(D$2+$A36,Measures!$B$4:$D$85,3,FALSE),"")</f>
        <v/>
      </c>
      <c r="E36" s="119" t="str">
        <f>IFERROR(VLOOKUP(E$2+$A36,Measures!$B$4:$D$85,3,FALSE),"")</f>
        <v/>
      </c>
      <c r="F36" s="119" t="str">
        <f>IFERROR(VLOOKUP(F$2+$A36,Measures!$B$4:$D$85,3,FALSE),"")</f>
        <v/>
      </c>
      <c r="G36" s="119" t="str">
        <f>IFERROR(VLOOKUP(G$2+$A36,Measures!$B$4:$D$85,3,FALSE),"")</f>
        <v/>
      </c>
      <c r="H36" s="119" t="str">
        <f>IFERROR(VLOOKUP(H$2+$A36,Measures!$B$4:$D$85,3,FALSE),"")</f>
        <v/>
      </c>
      <c r="I36" s="119" t="str">
        <f>IFERROR(VLOOKUP(I$2+$A36,Measures!$B$4:$D$85,3,FALSE),"")</f>
        <v/>
      </c>
      <c r="J36" s="119" t="str">
        <f>IFERROR(VLOOKUP(J$2+$A36,Measures!$B$4:$D$85,3,FALSE),"")</f>
        <v/>
      </c>
      <c r="K36" s="119" t="str">
        <f>IFERROR(VLOOKUP(K$2+$A36,Measures!$B$4:$D$85,3,FALSE),"")</f>
        <v/>
      </c>
    </row>
    <row r="37" spans="1:11">
      <c r="A37" s="117">
        <v>35</v>
      </c>
      <c r="B37" s="119" t="str">
        <f>IFERROR(VLOOKUP(B$2+$A37,Measures!$B$4:$D$85,3,FALSE),"")</f>
        <v/>
      </c>
      <c r="C37" s="119" t="str">
        <f>IFERROR(VLOOKUP(C$2+$A37,Measures!$B$4:$D$85,3,FALSE),"")</f>
        <v/>
      </c>
      <c r="D37" s="119" t="str">
        <f>IFERROR(VLOOKUP(D$2+$A37,Measures!$B$4:$D$85,3,FALSE),"")</f>
        <v/>
      </c>
      <c r="E37" s="119" t="str">
        <f>IFERROR(VLOOKUP(E$2+$A37,Measures!$B$4:$D$85,3,FALSE),"")</f>
        <v/>
      </c>
      <c r="F37" s="119" t="str">
        <f>IFERROR(VLOOKUP(F$2+$A37,Measures!$B$4:$D$85,3,FALSE),"")</f>
        <v/>
      </c>
      <c r="G37" s="119" t="str">
        <f>IFERROR(VLOOKUP(G$2+$A37,Measures!$B$4:$D$85,3,FALSE),"")</f>
        <v/>
      </c>
      <c r="H37" s="119" t="str">
        <f>IFERROR(VLOOKUP(H$2+$A37,Measures!$B$4:$D$85,3,FALSE),"")</f>
        <v/>
      </c>
      <c r="I37" s="119" t="str">
        <f>IFERROR(VLOOKUP(I$2+$A37,Measures!$B$4:$D$85,3,FALSE),"")</f>
        <v/>
      </c>
      <c r="J37" s="119" t="str">
        <f>IFERROR(VLOOKUP(J$2+$A37,Measures!$B$4:$D$85,3,FALSE),"")</f>
        <v/>
      </c>
      <c r="K37" s="119" t="str">
        <f>IFERROR(VLOOKUP(K$2+$A37,Measures!$B$4:$D$85,3,FALSE),"")</f>
        <v/>
      </c>
    </row>
    <row r="38" spans="1:11">
      <c r="A38" s="117">
        <v>36</v>
      </c>
      <c r="B38" s="119" t="str">
        <f>IFERROR(VLOOKUP(B$2+$A38,Measures!$B$4:$D$85,3,FALSE),"")</f>
        <v/>
      </c>
      <c r="C38" s="119" t="str">
        <f>IFERROR(VLOOKUP(C$2+$A38,Measures!$B$4:$D$85,3,FALSE),"")</f>
        <v/>
      </c>
      <c r="D38" s="119" t="str">
        <f>IFERROR(VLOOKUP(D$2+$A38,Measures!$B$4:$D$85,3,FALSE),"")</f>
        <v/>
      </c>
      <c r="E38" s="119" t="str">
        <f>IFERROR(VLOOKUP(E$2+$A38,Measures!$B$4:$D$85,3,FALSE),"")</f>
        <v/>
      </c>
      <c r="F38" s="119" t="str">
        <f>IFERROR(VLOOKUP(F$2+$A38,Measures!$B$4:$D$85,3,FALSE),"")</f>
        <v/>
      </c>
      <c r="G38" s="119" t="str">
        <f>IFERROR(VLOOKUP(G$2+$A38,Measures!$B$4:$D$85,3,FALSE),"")</f>
        <v/>
      </c>
      <c r="H38" s="119" t="str">
        <f>IFERROR(VLOOKUP(H$2+$A38,Measures!$B$4:$D$85,3,FALSE),"")</f>
        <v/>
      </c>
      <c r="I38" s="119" t="str">
        <f>IFERROR(VLOOKUP(I$2+$A38,Measures!$B$4:$D$85,3,FALSE),"")</f>
        <v/>
      </c>
      <c r="J38" s="119" t="str">
        <f>IFERROR(VLOOKUP(J$2+$A38,Measures!$B$4:$D$85,3,FALSE),"")</f>
        <v/>
      </c>
      <c r="K38" s="119" t="str">
        <f>IFERROR(VLOOKUP(K$2+$A38,Measures!$B$4:$D$85,3,FALSE),"")</f>
        <v/>
      </c>
    </row>
    <row r="39" spans="1:11">
      <c r="A39" s="117">
        <v>37</v>
      </c>
      <c r="B39" s="119" t="str">
        <f>IFERROR(VLOOKUP(B$2+$A39,Measures!$B$4:$D$85,3,FALSE),"")</f>
        <v/>
      </c>
      <c r="C39" s="119" t="str">
        <f>IFERROR(VLOOKUP(C$2+$A39,Measures!$B$4:$D$85,3,FALSE),"")</f>
        <v/>
      </c>
      <c r="D39" s="119" t="str">
        <f>IFERROR(VLOOKUP(D$2+$A39,Measures!$B$4:$D$85,3,FALSE),"")</f>
        <v/>
      </c>
      <c r="E39" s="119" t="str">
        <f>IFERROR(VLOOKUP(E$2+$A39,Measures!$B$4:$D$85,3,FALSE),"")</f>
        <v/>
      </c>
      <c r="F39" s="119" t="str">
        <f>IFERROR(VLOOKUP(F$2+$A39,Measures!$B$4:$D$85,3,FALSE),"")</f>
        <v/>
      </c>
      <c r="G39" s="119" t="str">
        <f>IFERROR(VLOOKUP(G$2+$A39,Measures!$B$4:$D$85,3,FALSE),"")</f>
        <v/>
      </c>
      <c r="H39" s="119" t="str">
        <f>IFERROR(VLOOKUP(H$2+$A39,Measures!$B$4:$D$85,3,FALSE),"")</f>
        <v/>
      </c>
      <c r="I39" s="119" t="str">
        <f>IFERROR(VLOOKUP(I$2+$A39,Measures!$B$4:$D$85,3,FALSE),"")</f>
        <v/>
      </c>
      <c r="J39" s="119" t="str">
        <f>IFERROR(VLOOKUP(J$2+$A39,Measures!$B$4:$D$85,3,FALSE),"")</f>
        <v/>
      </c>
      <c r="K39" s="119" t="str">
        <f>IFERROR(VLOOKUP(K$2+$A39,Measures!$B$4:$D$85,3,FALSE),"")</f>
        <v/>
      </c>
    </row>
    <row r="40" spans="1:11">
      <c r="A40" s="117">
        <v>38</v>
      </c>
      <c r="B40" s="119" t="str">
        <f>IFERROR(VLOOKUP(B$2+$A40,Measures!$B$4:$D$85,3,FALSE),"")</f>
        <v/>
      </c>
      <c r="C40" s="119" t="str">
        <f>IFERROR(VLOOKUP(C$2+$A40,Measures!$B$4:$D$85,3,FALSE),"")</f>
        <v/>
      </c>
      <c r="D40" s="119" t="str">
        <f>IFERROR(VLOOKUP(D$2+$A40,Measures!$B$4:$D$85,3,FALSE),"")</f>
        <v/>
      </c>
      <c r="E40" s="119" t="str">
        <f>IFERROR(VLOOKUP(E$2+$A40,Measures!$B$4:$D$85,3,FALSE),"")</f>
        <v/>
      </c>
      <c r="F40" s="119" t="str">
        <f>IFERROR(VLOOKUP(F$2+$A40,Measures!$B$4:$D$85,3,FALSE),"")</f>
        <v/>
      </c>
      <c r="G40" s="119" t="str">
        <f>IFERROR(VLOOKUP(G$2+$A40,Measures!$B$4:$D$85,3,FALSE),"")</f>
        <v/>
      </c>
      <c r="H40" s="119" t="str">
        <f>IFERROR(VLOOKUP(H$2+$A40,Measures!$B$4:$D$85,3,FALSE),"")</f>
        <v/>
      </c>
      <c r="I40" s="119" t="str">
        <f>IFERROR(VLOOKUP(I$2+$A40,Measures!$B$4:$D$85,3,FALSE),"")</f>
        <v/>
      </c>
      <c r="J40" s="119" t="str">
        <f>IFERROR(VLOOKUP(J$2+$A40,Measures!$B$4:$D$85,3,FALSE),"")</f>
        <v/>
      </c>
      <c r="K40" s="119" t="str">
        <f>IFERROR(VLOOKUP(K$2+$A40,Measures!$B$4:$D$85,3,FALSE),"")</f>
        <v/>
      </c>
    </row>
    <row r="41" spans="1:11">
      <c r="A41" s="117">
        <v>39</v>
      </c>
      <c r="B41" s="119" t="str">
        <f>IFERROR(VLOOKUP(B$2+$A41,Measures!$B$4:$D$85,3,FALSE),"")</f>
        <v/>
      </c>
      <c r="C41" s="119" t="str">
        <f>IFERROR(VLOOKUP(C$2+$A41,Measures!$B$4:$D$85,3,FALSE),"")</f>
        <v/>
      </c>
      <c r="D41" s="119" t="str">
        <f>IFERROR(VLOOKUP(D$2+$A41,Measures!$B$4:$D$85,3,FALSE),"")</f>
        <v/>
      </c>
      <c r="E41" s="119" t="str">
        <f>IFERROR(VLOOKUP(E$2+$A41,Measures!$B$4:$D$85,3,FALSE),"")</f>
        <v/>
      </c>
      <c r="F41" s="119" t="str">
        <f>IFERROR(VLOOKUP(F$2+$A41,Measures!$B$4:$D$85,3,FALSE),"")</f>
        <v/>
      </c>
      <c r="G41" s="119" t="str">
        <f>IFERROR(VLOOKUP(G$2+$A41,Measures!$B$4:$D$85,3,FALSE),"")</f>
        <v/>
      </c>
      <c r="H41" s="119" t="str">
        <f>IFERROR(VLOOKUP(H$2+$A41,Measures!$B$4:$D$85,3,FALSE),"")</f>
        <v/>
      </c>
      <c r="I41" s="119" t="str">
        <f>IFERROR(VLOOKUP(I$2+$A41,Measures!$B$4:$D$85,3,FALSE),"")</f>
        <v/>
      </c>
      <c r="J41" s="119" t="str">
        <f>IFERROR(VLOOKUP(J$2+$A41,Measures!$B$4:$D$85,3,FALSE),"")</f>
        <v/>
      </c>
      <c r="K41" s="119" t="str">
        <f>IFERROR(VLOOKUP(K$2+$A41,Measures!$B$4:$D$85,3,FALSE),"")</f>
        <v/>
      </c>
    </row>
    <row r="42" spans="1:11">
      <c r="A42" s="117">
        <v>40</v>
      </c>
      <c r="B42" s="119" t="str">
        <f>IFERROR(VLOOKUP(B$2+$A42,Measures!$B$4:$D$85,3,FALSE),"")</f>
        <v/>
      </c>
      <c r="C42" s="119" t="str">
        <f>IFERROR(VLOOKUP(C$2+$A42,Measures!$B$4:$D$85,3,FALSE),"")</f>
        <v/>
      </c>
      <c r="D42" s="119" t="str">
        <f>IFERROR(VLOOKUP(D$2+$A42,Measures!$B$4:$D$85,3,FALSE),"")</f>
        <v/>
      </c>
      <c r="E42" s="119" t="str">
        <f>IFERROR(VLOOKUP(E$2+$A42,Measures!$B$4:$D$85,3,FALSE),"")</f>
        <v/>
      </c>
      <c r="F42" s="119" t="str">
        <f>IFERROR(VLOOKUP(F$2+$A42,Measures!$B$4:$D$85,3,FALSE),"")</f>
        <v/>
      </c>
      <c r="G42" s="119" t="str">
        <f>IFERROR(VLOOKUP(G$2+$A42,Measures!$B$4:$D$85,3,FALSE),"")</f>
        <v/>
      </c>
      <c r="H42" s="119" t="str">
        <f>IFERROR(VLOOKUP(H$2+$A42,Measures!$B$4:$D$85,3,FALSE),"")</f>
        <v/>
      </c>
      <c r="I42" s="119" t="str">
        <f>IFERROR(VLOOKUP(I$2+$A42,Measures!$B$4:$D$85,3,FALSE),"")</f>
        <v/>
      </c>
      <c r="J42" s="119" t="str">
        <f>IFERROR(VLOOKUP(J$2+$A42,Measures!$B$4:$D$85,3,FALSE),"")</f>
        <v/>
      </c>
      <c r="K42" s="119" t="str">
        <f>IFERROR(VLOOKUP(K$2+$A42,Measures!$B$4:$D$85,3,FALSE),"")</f>
        <v/>
      </c>
    </row>
    <row r="43" spans="1:11">
      <c r="A43" s="117">
        <v>41</v>
      </c>
      <c r="B43" s="119" t="str">
        <f>IFERROR(VLOOKUP(B$2+$A43,Measures!$B$4:$D$85,3,FALSE),"")</f>
        <v/>
      </c>
      <c r="C43" s="119" t="str">
        <f>IFERROR(VLOOKUP(C$2+$A43,Measures!$B$4:$D$85,3,FALSE),"")</f>
        <v/>
      </c>
      <c r="D43" s="119" t="str">
        <f>IFERROR(VLOOKUP(D$2+$A43,Measures!$B$4:$D$85,3,FALSE),"")</f>
        <v/>
      </c>
      <c r="E43" s="119" t="str">
        <f>IFERROR(VLOOKUP(E$2+$A43,Measures!$B$4:$D$85,3,FALSE),"")</f>
        <v/>
      </c>
      <c r="F43" s="119" t="str">
        <f>IFERROR(VLOOKUP(F$2+$A43,Measures!$B$4:$D$85,3,FALSE),"")</f>
        <v/>
      </c>
      <c r="G43" s="119" t="str">
        <f>IFERROR(VLOOKUP(G$2+$A43,Measures!$B$4:$D$85,3,FALSE),"")</f>
        <v/>
      </c>
      <c r="H43" s="119" t="str">
        <f>IFERROR(VLOOKUP(H$2+$A43,Measures!$B$4:$D$85,3,FALSE),"")</f>
        <v/>
      </c>
      <c r="I43" s="119" t="str">
        <f>IFERROR(VLOOKUP(I$2+$A43,Measures!$B$4:$D$85,3,FALSE),"")</f>
        <v/>
      </c>
      <c r="J43" s="119" t="str">
        <f>IFERROR(VLOOKUP(J$2+$A43,Measures!$B$4:$D$85,3,FALSE),"")</f>
        <v/>
      </c>
      <c r="K43" s="119" t="str">
        <f>IFERROR(VLOOKUP(K$2+$A43,Measures!$B$4:$D$85,3,FALSE),"")</f>
        <v/>
      </c>
    </row>
    <row r="44" spans="1:11">
      <c r="A44" s="117">
        <v>42</v>
      </c>
      <c r="B44" s="119" t="str">
        <f>IFERROR(VLOOKUP(B$2+$A44,Measures!$B$4:$D$85,3,FALSE),"")</f>
        <v/>
      </c>
      <c r="C44" s="119" t="str">
        <f>IFERROR(VLOOKUP(C$2+$A44,Measures!$B$4:$D$85,3,FALSE),"")</f>
        <v/>
      </c>
      <c r="D44" s="119" t="str">
        <f>IFERROR(VLOOKUP(D$2+$A44,Measures!$B$4:$D$85,3,FALSE),"")</f>
        <v/>
      </c>
      <c r="E44" s="119" t="str">
        <f>IFERROR(VLOOKUP(E$2+$A44,Measures!$B$4:$D$85,3,FALSE),"")</f>
        <v/>
      </c>
      <c r="F44" s="119" t="str">
        <f>IFERROR(VLOOKUP(F$2+$A44,Measures!$B$4:$D$85,3,FALSE),"")</f>
        <v/>
      </c>
      <c r="G44" s="119" t="str">
        <f>IFERROR(VLOOKUP(G$2+$A44,Measures!$B$4:$D$85,3,FALSE),"")</f>
        <v/>
      </c>
      <c r="H44" s="119" t="str">
        <f>IFERROR(VLOOKUP(H$2+$A44,Measures!$B$4:$D$85,3,FALSE),"")</f>
        <v/>
      </c>
      <c r="I44" s="119" t="str">
        <f>IFERROR(VLOOKUP(I$2+$A44,Measures!$B$4:$D$85,3,FALSE),"")</f>
        <v/>
      </c>
      <c r="J44" s="119" t="str">
        <f>IFERROR(VLOOKUP(J$2+$A44,Measures!$B$4:$D$85,3,FALSE),"")</f>
        <v/>
      </c>
      <c r="K44" s="119" t="str">
        <f>IFERROR(VLOOKUP(K$2+$A44,Measures!$B$4:$D$85,3,FALSE),"")</f>
        <v/>
      </c>
    </row>
    <row r="45" spans="1:11">
      <c r="A45" s="117">
        <v>43</v>
      </c>
      <c r="B45" s="119" t="str">
        <f>IFERROR(VLOOKUP(B$2+$A45,Measures!$B$4:$D$85,3,FALSE),"")</f>
        <v/>
      </c>
      <c r="C45" s="119" t="str">
        <f>IFERROR(VLOOKUP(C$2+$A45,Measures!$B$4:$D$85,3,FALSE),"")</f>
        <v/>
      </c>
      <c r="D45" s="119" t="str">
        <f>IFERROR(VLOOKUP(D$2+$A45,Measures!$B$4:$D$85,3,FALSE),"")</f>
        <v/>
      </c>
      <c r="E45" s="119" t="str">
        <f>IFERROR(VLOOKUP(E$2+$A45,Measures!$B$4:$D$85,3,FALSE),"")</f>
        <v/>
      </c>
      <c r="F45" s="119" t="str">
        <f>IFERROR(VLOOKUP(F$2+$A45,Measures!$B$4:$D$85,3,FALSE),"")</f>
        <v/>
      </c>
      <c r="G45" s="119" t="str">
        <f>IFERROR(VLOOKUP(G$2+$A45,Measures!$B$4:$D$85,3,FALSE),"")</f>
        <v/>
      </c>
      <c r="H45" s="119" t="str">
        <f>IFERROR(VLOOKUP(H$2+$A45,Measures!$B$4:$D$85,3,FALSE),"")</f>
        <v/>
      </c>
      <c r="I45" s="119" t="str">
        <f>IFERROR(VLOOKUP(I$2+$A45,Measures!$B$4:$D$85,3,FALSE),"")</f>
        <v/>
      </c>
      <c r="J45" s="119" t="str">
        <f>IFERROR(VLOOKUP(J$2+$A45,Measures!$B$4:$D$85,3,FALSE),"")</f>
        <v/>
      </c>
      <c r="K45" s="119" t="str">
        <f>IFERROR(VLOOKUP(K$2+$A45,Measures!$B$4:$D$85,3,FALSE),"")</f>
        <v/>
      </c>
    </row>
    <row r="46" spans="1:11">
      <c r="A46" s="117">
        <v>44</v>
      </c>
      <c r="B46" s="119" t="str">
        <f>IFERROR(VLOOKUP(B$2+$A46,Measures!$B$4:$D$85,3,FALSE),"")</f>
        <v/>
      </c>
      <c r="C46" s="119" t="str">
        <f>IFERROR(VLOOKUP(C$2+$A46,Measures!$B$4:$D$85,3,FALSE),"")</f>
        <v/>
      </c>
      <c r="D46" s="119" t="str">
        <f>IFERROR(VLOOKUP(D$2+$A46,Measures!$B$4:$D$85,3,FALSE),"")</f>
        <v/>
      </c>
      <c r="E46" s="119" t="str">
        <f>IFERROR(VLOOKUP(E$2+$A46,Measures!$B$4:$D$85,3,FALSE),"")</f>
        <v/>
      </c>
      <c r="F46" s="119" t="str">
        <f>IFERROR(VLOOKUP(F$2+$A46,Measures!$B$4:$D$85,3,FALSE),"")</f>
        <v/>
      </c>
      <c r="G46" s="119" t="str">
        <f>IFERROR(VLOOKUP(G$2+$A46,Measures!$B$4:$D$85,3,FALSE),"")</f>
        <v/>
      </c>
      <c r="H46" s="119" t="str">
        <f>IFERROR(VLOOKUP(H$2+$A46,Measures!$B$4:$D$85,3,FALSE),"")</f>
        <v/>
      </c>
      <c r="I46" s="119" t="str">
        <f>IFERROR(VLOOKUP(I$2+$A46,Measures!$B$4:$D$85,3,FALSE),"")</f>
        <v/>
      </c>
      <c r="J46" s="119" t="str">
        <f>IFERROR(VLOOKUP(J$2+$A46,Measures!$B$4:$D$85,3,FALSE),"")</f>
        <v/>
      </c>
      <c r="K46" s="119" t="str">
        <f>IFERROR(VLOOKUP(K$2+$A46,Measures!$B$4:$D$85,3,FALSE),"")</f>
        <v/>
      </c>
    </row>
    <row r="47" spans="1:11">
      <c r="A47" s="117">
        <v>45</v>
      </c>
      <c r="B47" s="119" t="str">
        <f>IFERROR(VLOOKUP(B$2+$A47,Measures!$B$4:$D$85,3,FALSE),"")</f>
        <v/>
      </c>
      <c r="C47" s="119" t="str">
        <f>IFERROR(VLOOKUP(C$2+$A47,Measures!$B$4:$D$85,3,FALSE),"")</f>
        <v/>
      </c>
      <c r="D47" s="119" t="str">
        <f>IFERROR(VLOOKUP(D$2+$A47,Measures!$B$4:$D$85,3,FALSE),"")</f>
        <v/>
      </c>
      <c r="E47" s="119" t="str">
        <f>IFERROR(VLOOKUP(E$2+$A47,Measures!$B$4:$D$85,3,FALSE),"")</f>
        <v/>
      </c>
      <c r="F47" s="119" t="str">
        <f>IFERROR(VLOOKUP(F$2+$A47,Measures!$B$4:$D$85,3,FALSE),"")</f>
        <v/>
      </c>
      <c r="G47" s="119" t="str">
        <f>IFERROR(VLOOKUP(G$2+$A47,Measures!$B$4:$D$85,3,FALSE),"")</f>
        <v/>
      </c>
      <c r="H47" s="119" t="str">
        <f>IFERROR(VLOOKUP(H$2+$A47,Measures!$B$4:$D$85,3,FALSE),"")</f>
        <v/>
      </c>
      <c r="I47" s="119" t="str">
        <f>IFERROR(VLOOKUP(I$2+$A47,Measures!$B$4:$D$85,3,FALSE),"")</f>
        <v/>
      </c>
      <c r="J47" s="119" t="str">
        <f>IFERROR(VLOOKUP(J$2+$A47,Measures!$B$4:$D$85,3,FALSE),"")</f>
        <v/>
      </c>
      <c r="K47" s="119" t="str">
        <f>IFERROR(VLOOKUP(K$2+$A47,Measures!$B$4:$D$85,3,FALSE),"")</f>
        <v/>
      </c>
    </row>
    <row r="48" spans="1:11">
      <c r="A48" s="117">
        <v>46</v>
      </c>
      <c r="B48" s="119" t="str">
        <f>IFERROR(VLOOKUP(B$2+$A48,Measures!$B$4:$D$85,3,FALSE),"")</f>
        <v/>
      </c>
      <c r="C48" s="119" t="str">
        <f>IFERROR(VLOOKUP(C$2+$A48,Measures!$B$4:$D$85,3,FALSE),"")</f>
        <v/>
      </c>
      <c r="D48" s="119" t="str">
        <f>IFERROR(VLOOKUP(D$2+$A48,Measures!$B$4:$D$85,3,FALSE),"")</f>
        <v/>
      </c>
      <c r="E48" s="119" t="str">
        <f>IFERROR(VLOOKUP(E$2+$A48,Measures!$B$4:$D$85,3,FALSE),"")</f>
        <v/>
      </c>
      <c r="F48" s="119" t="str">
        <f>IFERROR(VLOOKUP(F$2+$A48,Measures!$B$4:$D$85,3,FALSE),"")</f>
        <v/>
      </c>
      <c r="G48" s="119" t="str">
        <f>IFERROR(VLOOKUP(G$2+$A48,Measures!$B$4:$D$85,3,FALSE),"")</f>
        <v/>
      </c>
      <c r="H48" s="119" t="str">
        <f>IFERROR(VLOOKUP(H$2+$A48,Measures!$B$4:$D$85,3,FALSE),"")</f>
        <v/>
      </c>
      <c r="I48" s="119" t="str">
        <f>IFERROR(VLOOKUP(I$2+$A48,Measures!$B$4:$D$85,3,FALSE),"")</f>
        <v/>
      </c>
      <c r="J48" s="119" t="str">
        <f>IFERROR(VLOOKUP(J$2+$A48,Measures!$B$4:$D$85,3,FALSE),"")</f>
        <v/>
      </c>
      <c r="K48" s="119" t="str">
        <f>IFERROR(VLOOKUP(K$2+$A48,Measures!$B$4:$D$85,3,FALSE),"")</f>
        <v/>
      </c>
    </row>
    <row r="49" spans="1:11">
      <c r="A49" s="117">
        <v>47</v>
      </c>
      <c r="B49" s="119" t="str">
        <f>IFERROR(VLOOKUP(B$2+$A49,Measures!$B$4:$D$85,3,FALSE),"")</f>
        <v/>
      </c>
      <c r="C49" s="119" t="str">
        <f>IFERROR(VLOOKUP(C$2+$A49,Measures!$B$4:$D$85,3,FALSE),"")</f>
        <v/>
      </c>
      <c r="D49" s="119" t="str">
        <f>IFERROR(VLOOKUP(D$2+$A49,Measures!$B$4:$D$85,3,FALSE),"")</f>
        <v/>
      </c>
      <c r="E49" s="119" t="str">
        <f>IFERROR(VLOOKUP(E$2+$A49,Measures!$B$4:$D$85,3,FALSE),"")</f>
        <v/>
      </c>
      <c r="F49" s="119" t="str">
        <f>IFERROR(VLOOKUP(F$2+$A49,Measures!$B$4:$D$85,3,FALSE),"")</f>
        <v/>
      </c>
      <c r="G49" s="119" t="str">
        <f>IFERROR(VLOOKUP(G$2+$A49,Measures!$B$4:$D$85,3,FALSE),"")</f>
        <v/>
      </c>
      <c r="H49" s="119" t="str">
        <f>IFERROR(VLOOKUP(H$2+$A49,Measures!$B$4:$D$85,3,FALSE),"")</f>
        <v/>
      </c>
      <c r="I49" s="119" t="str">
        <f>IFERROR(VLOOKUP(I$2+$A49,Measures!$B$4:$D$85,3,FALSE),"")</f>
        <v/>
      </c>
      <c r="J49" s="119" t="str">
        <f>IFERROR(VLOOKUP(J$2+$A49,Measures!$B$4:$D$85,3,FALSE),"")</f>
        <v/>
      </c>
      <c r="K49" s="119" t="str">
        <f>IFERROR(VLOOKUP(K$2+$A49,Measures!$B$4:$D$85,3,FALSE),"")</f>
        <v/>
      </c>
    </row>
    <row r="50" spans="1:11">
      <c r="A50" s="117">
        <v>48</v>
      </c>
      <c r="B50" s="119" t="str">
        <f>IFERROR(VLOOKUP(B$2+$A50,Measures!$B$4:$D$85,3,FALSE),"")</f>
        <v/>
      </c>
      <c r="C50" s="119" t="str">
        <f>IFERROR(VLOOKUP(C$2+$A50,Measures!$B$4:$D$85,3,FALSE),"")</f>
        <v/>
      </c>
      <c r="D50" s="119" t="str">
        <f>IFERROR(VLOOKUP(D$2+$A50,Measures!$B$4:$D$85,3,FALSE),"")</f>
        <v/>
      </c>
      <c r="E50" s="119" t="str">
        <f>IFERROR(VLOOKUP(E$2+$A50,Measures!$B$4:$D$85,3,FALSE),"")</f>
        <v/>
      </c>
      <c r="F50" s="119" t="str">
        <f>IFERROR(VLOOKUP(F$2+$A50,Measures!$B$4:$D$85,3,FALSE),"")</f>
        <v/>
      </c>
      <c r="G50" s="119" t="str">
        <f>IFERROR(VLOOKUP(G$2+$A50,Measures!$B$4:$D$85,3,FALSE),"")</f>
        <v/>
      </c>
      <c r="H50" s="119" t="str">
        <f>IFERROR(VLOOKUP(H$2+$A50,Measures!$B$4:$D$85,3,FALSE),"")</f>
        <v/>
      </c>
      <c r="I50" s="119" t="str">
        <f>IFERROR(VLOOKUP(I$2+$A50,Measures!$B$4:$D$85,3,FALSE),"")</f>
        <v/>
      </c>
      <c r="J50" s="119" t="str">
        <f>IFERROR(VLOOKUP(J$2+$A50,Measures!$B$4:$D$85,3,FALSE),"")</f>
        <v/>
      </c>
      <c r="K50" s="119" t="str">
        <f>IFERROR(VLOOKUP(K$2+$A50,Measures!$B$4:$D$85,3,FALSE),"")</f>
        <v/>
      </c>
    </row>
    <row r="51" spans="1:11">
      <c r="A51" s="117">
        <v>49</v>
      </c>
      <c r="B51" s="119" t="str">
        <f>IFERROR(VLOOKUP(B$2+$A51,Measures!$B$4:$D$85,3,FALSE),"")</f>
        <v/>
      </c>
      <c r="C51" s="119" t="str">
        <f>IFERROR(VLOOKUP(C$2+$A51,Measures!$B$4:$D$85,3,FALSE),"")</f>
        <v/>
      </c>
      <c r="D51" s="119" t="str">
        <f>IFERROR(VLOOKUP(D$2+$A51,Measures!$B$4:$D$85,3,FALSE),"")</f>
        <v/>
      </c>
      <c r="E51" s="119" t="str">
        <f>IFERROR(VLOOKUP(E$2+$A51,Measures!$B$4:$D$85,3,FALSE),"")</f>
        <v/>
      </c>
      <c r="F51" s="119" t="str">
        <f>IFERROR(VLOOKUP(F$2+$A51,Measures!$B$4:$D$85,3,FALSE),"")</f>
        <v/>
      </c>
      <c r="G51" s="119" t="str">
        <f>IFERROR(VLOOKUP(G$2+$A51,Measures!$B$4:$D$85,3,FALSE),"")</f>
        <v/>
      </c>
      <c r="H51" s="119" t="str">
        <f>IFERROR(VLOOKUP(H$2+$A51,Measures!$B$4:$D$85,3,FALSE),"")</f>
        <v/>
      </c>
      <c r="I51" s="119" t="str">
        <f>IFERROR(VLOOKUP(I$2+$A51,Measures!$B$4:$D$85,3,FALSE),"")</f>
        <v/>
      </c>
      <c r="J51" s="119" t="str">
        <f>IFERROR(VLOOKUP(J$2+$A51,Measures!$B$4:$D$85,3,FALSE),"")</f>
        <v/>
      </c>
      <c r="K51" s="119" t="str">
        <f>IFERROR(VLOOKUP(K$2+$A51,Measures!$B$4:$D$85,3,FALSE),"")</f>
        <v/>
      </c>
    </row>
    <row r="52" spans="1:11">
      <c r="A52" s="117">
        <v>50</v>
      </c>
      <c r="B52" s="119" t="str">
        <f>IFERROR(VLOOKUP(B$2+$A52,Measures!$B$4:$D$85,3,FALSE),"")</f>
        <v/>
      </c>
      <c r="C52" s="119" t="str">
        <f>IFERROR(VLOOKUP(C$2+$A52,Measures!$B$4:$D$85,3,FALSE),"")</f>
        <v/>
      </c>
      <c r="D52" s="119" t="str">
        <f>IFERROR(VLOOKUP(D$2+$A52,Measures!$B$4:$D$85,3,FALSE),"")</f>
        <v/>
      </c>
      <c r="E52" s="119" t="str">
        <f>IFERROR(VLOOKUP(E$2+$A52,Measures!$B$4:$D$85,3,FALSE),"")</f>
        <v/>
      </c>
      <c r="F52" s="119" t="str">
        <f>IFERROR(VLOOKUP(F$2+$A52,Measures!$B$4:$D$85,3,FALSE),"")</f>
        <v/>
      </c>
      <c r="G52" s="119" t="str">
        <f>IFERROR(VLOOKUP(G$2+$A52,Measures!$B$4:$D$85,3,FALSE),"")</f>
        <v/>
      </c>
      <c r="H52" s="119" t="str">
        <f>IFERROR(VLOOKUP(H$2+$A52,Measures!$B$4:$D$85,3,FALSE),"")</f>
        <v/>
      </c>
      <c r="I52" s="119" t="str">
        <f>IFERROR(VLOOKUP(I$2+$A52,Measures!$B$4:$D$85,3,FALSE),"")</f>
        <v/>
      </c>
      <c r="J52" s="119" t="str">
        <f>IFERROR(VLOOKUP(J$2+$A52,Measures!$B$4:$D$85,3,FALSE),"")</f>
        <v/>
      </c>
      <c r="K52" s="119" t="str">
        <f>IFERROR(VLOOKUP(K$2+$A52,Measures!$B$4:$D$85,3,FALSE),"")</f>
        <v/>
      </c>
    </row>
    <row r="53" spans="1:11">
      <c r="A53" s="117">
        <v>51</v>
      </c>
      <c r="B53" s="119" t="str">
        <f>IFERROR(VLOOKUP(B$2+$A53,Measures!$B$4:$D$85,3,FALSE),"")</f>
        <v/>
      </c>
      <c r="C53" s="119" t="str">
        <f>IFERROR(VLOOKUP(C$2+$A53,Measures!$B$4:$D$85,3,FALSE),"")</f>
        <v/>
      </c>
      <c r="D53" s="119" t="str">
        <f>IFERROR(VLOOKUP(D$2+$A53,Measures!$B$4:$D$85,3,FALSE),"")</f>
        <v/>
      </c>
      <c r="E53" s="119" t="str">
        <f>IFERROR(VLOOKUP(E$2+$A53,Measures!$B$4:$D$85,3,FALSE),"")</f>
        <v/>
      </c>
      <c r="F53" s="119" t="str">
        <f>IFERROR(VLOOKUP(F$2+$A53,Measures!$B$4:$D$85,3,FALSE),"")</f>
        <v/>
      </c>
      <c r="G53" s="119" t="str">
        <f>IFERROR(VLOOKUP(G$2+$A53,Measures!$B$4:$D$85,3,FALSE),"")</f>
        <v/>
      </c>
      <c r="H53" s="119" t="str">
        <f>IFERROR(VLOOKUP(H$2+$A53,Measures!$B$4:$D$85,3,FALSE),"")</f>
        <v/>
      </c>
      <c r="I53" s="119" t="str">
        <f>IFERROR(VLOOKUP(I$2+$A53,Measures!$B$4:$D$85,3,FALSE),"")</f>
        <v/>
      </c>
      <c r="J53" s="119" t="str">
        <f>IFERROR(VLOOKUP(J$2+$A53,Measures!$B$4:$D$85,3,FALSE),"")</f>
        <v/>
      </c>
      <c r="K53" s="119" t="str">
        <f>IFERROR(VLOOKUP(K$2+$A53,Measures!$B$4:$D$85,3,FALSE),"")</f>
        <v/>
      </c>
    </row>
    <row r="54" spans="1:11">
      <c r="A54" s="117">
        <v>52</v>
      </c>
      <c r="B54" s="119" t="str">
        <f>IFERROR(VLOOKUP(B$2+$A54,Measures!$B$4:$D$85,3,FALSE),"")</f>
        <v/>
      </c>
      <c r="C54" s="119" t="str">
        <f>IFERROR(VLOOKUP(C$2+$A54,Measures!$B$4:$D$85,3,FALSE),"")</f>
        <v/>
      </c>
      <c r="D54" s="119" t="str">
        <f>IFERROR(VLOOKUP(D$2+$A54,Measures!$B$4:$D$85,3,FALSE),"")</f>
        <v/>
      </c>
      <c r="E54" s="119" t="str">
        <f>IFERROR(VLOOKUP(E$2+$A54,Measures!$B$4:$D$85,3,FALSE),"")</f>
        <v/>
      </c>
      <c r="F54" s="119" t="str">
        <f>IFERROR(VLOOKUP(F$2+$A54,Measures!$B$4:$D$85,3,FALSE),"")</f>
        <v/>
      </c>
      <c r="G54" s="119" t="str">
        <f>IFERROR(VLOOKUP(G$2+$A54,Measures!$B$4:$D$85,3,FALSE),"")</f>
        <v/>
      </c>
      <c r="H54" s="119" t="str">
        <f>IFERROR(VLOOKUP(H$2+$A54,Measures!$B$4:$D$85,3,FALSE),"")</f>
        <v/>
      </c>
      <c r="I54" s="119" t="str">
        <f>IFERROR(VLOOKUP(I$2+$A54,Measures!$B$4:$D$85,3,FALSE),"")</f>
        <v/>
      </c>
      <c r="J54" s="119" t="str">
        <f>IFERROR(VLOOKUP(J$2+$A54,Measures!$B$4:$D$85,3,FALSE),"")</f>
        <v/>
      </c>
      <c r="K54" s="119" t="str">
        <f>IFERROR(VLOOKUP(K$2+$A54,Measures!$B$4:$D$85,3,FALSE),"")</f>
        <v/>
      </c>
    </row>
    <row r="55" spans="1:11">
      <c r="A55" s="117">
        <v>53</v>
      </c>
      <c r="B55" s="119" t="str">
        <f>IFERROR(VLOOKUP(B$2+$A55,Measures!$B$4:$D$85,3,FALSE),"")</f>
        <v/>
      </c>
      <c r="C55" s="119" t="str">
        <f>IFERROR(VLOOKUP(C$2+$A55,Measures!$B$4:$D$85,3,FALSE),"")</f>
        <v/>
      </c>
      <c r="D55" s="119" t="str">
        <f>IFERROR(VLOOKUP(D$2+$A55,Measures!$B$4:$D$85,3,FALSE),"")</f>
        <v/>
      </c>
      <c r="E55" s="119" t="str">
        <f>IFERROR(VLOOKUP(E$2+$A55,Measures!$B$4:$D$85,3,FALSE),"")</f>
        <v/>
      </c>
      <c r="F55" s="119" t="str">
        <f>IFERROR(VLOOKUP(F$2+$A55,Measures!$B$4:$D$85,3,FALSE),"")</f>
        <v/>
      </c>
      <c r="G55" s="119" t="str">
        <f>IFERROR(VLOOKUP(G$2+$A55,Measures!$B$4:$D$85,3,FALSE),"")</f>
        <v/>
      </c>
      <c r="H55" s="119" t="str">
        <f>IFERROR(VLOOKUP(H$2+$A55,Measures!$B$4:$D$85,3,FALSE),"")</f>
        <v/>
      </c>
      <c r="I55" s="119" t="str">
        <f>IFERROR(VLOOKUP(I$2+$A55,Measures!$B$4:$D$85,3,FALSE),"")</f>
        <v/>
      </c>
      <c r="J55" s="119" t="str">
        <f>IFERROR(VLOOKUP(J$2+$A55,Measures!$B$4:$D$85,3,FALSE),"")</f>
        <v/>
      </c>
      <c r="K55" s="119" t="str">
        <f>IFERROR(VLOOKUP(K$2+$A55,Measures!$B$4:$D$85,3,FALSE),"")</f>
        <v/>
      </c>
    </row>
    <row r="56" spans="1:11">
      <c r="A56" s="117">
        <v>54</v>
      </c>
      <c r="B56" s="119" t="str">
        <f>IFERROR(VLOOKUP(B$2+$A56,Measures!$B$4:$D$85,3,FALSE),"")</f>
        <v/>
      </c>
      <c r="C56" s="119" t="str">
        <f>IFERROR(VLOOKUP(C$2+$A56,Measures!$B$4:$D$85,3,FALSE),"")</f>
        <v/>
      </c>
      <c r="D56" s="119" t="str">
        <f>IFERROR(VLOOKUP(D$2+$A56,Measures!$B$4:$D$85,3,FALSE),"")</f>
        <v/>
      </c>
      <c r="E56" s="119" t="str">
        <f>IFERROR(VLOOKUP(E$2+$A56,Measures!$B$4:$D$85,3,FALSE),"")</f>
        <v/>
      </c>
      <c r="F56" s="119" t="str">
        <f>IFERROR(VLOOKUP(F$2+$A56,Measures!$B$4:$D$85,3,FALSE),"")</f>
        <v/>
      </c>
      <c r="G56" s="119" t="str">
        <f>IFERROR(VLOOKUP(G$2+$A56,Measures!$B$4:$D$85,3,FALSE),"")</f>
        <v/>
      </c>
      <c r="H56" s="119" t="str">
        <f>IFERROR(VLOOKUP(H$2+$A56,Measures!$B$4:$D$85,3,FALSE),"")</f>
        <v/>
      </c>
      <c r="I56" s="119" t="str">
        <f>IFERROR(VLOOKUP(I$2+$A56,Measures!$B$4:$D$85,3,FALSE),"")</f>
        <v/>
      </c>
      <c r="J56" s="119" t="str">
        <f>IFERROR(VLOOKUP(J$2+$A56,Measures!$B$4:$D$85,3,FALSE),"")</f>
        <v/>
      </c>
      <c r="K56" s="119" t="str">
        <f>IFERROR(VLOOKUP(K$2+$A56,Measures!$B$4:$D$85,3,FALSE),"")</f>
        <v/>
      </c>
    </row>
    <row r="57" spans="1:11">
      <c r="A57" s="117">
        <v>55</v>
      </c>
      <c r="B57" s="119" t="str">
        <f>IFERROR(VLOOKUP(B$2+$A57,Measures!$B$4:$D$85,3,FALSE),"")</f>
        <v/>
      </c>
      <c r="C57" s="119" t="str">
        <f>IFERROR(VLOOKUP(C$2+$A57,Measures!$B$4:$D$85,3,FALSE),"")</f>
        <v/>
      </c>
      <c r="D57" s="119" t="str">
        <f>IFERROR(VLOOKUP(D$2+$A57,Measures!$B$4:$D$85,3,FALSE),"")</f>
        <v/>
      </c>
      <c r="E57" s="119" t="str">
        <f>IFERROR(VLOOKUP(E$2+$A57,Measures!$B$4:$D$85,3,FALSE),"")</f>
        <v/>
      </c>
      <c r="F57" s="119" t="str">
        <f>IFERROR(VLOOKUP(F$2+$A57,Measures!$B$4:$D$85,3,FALSE),"")</f>
        <v/>
      </c>
      <c r="G57" s="119" t="str">
        <f>IFERROR(VLOOKUP(G$2+$A57,Measures!$B$4:$D$85,3,FALSE),"")</f>
        <v/>
      </c>
      <c r="H57" s="119" t="str">
        <f>IFERROR(VLOOKUP(H$2+$A57,Measures!$B$4:$D$85,3,FALSE),"")</f>
        <v/>
      </c>
      <c r="I57" s="119" t="str">
        <f>IFERROR(VLOOKUP(I$2+$A57,Measures!$B$4:$D$85,3,FALSE),"")</f>
        <v/>
      </c>
      <c r="J57" s="119" t="str">
        <f>IFERROR(VLOOKUP(J$2+$A57,Measures!$B$4:$D$85,3,FALSE),"")</f>
        <v/>
      </c>
      <c r="K57" s="119" t="str">
        <f>IFERROR(VLOOKUP(K$2+$A57,Measures!$B$4:$D$85,3,FALSE),"")</f>
        <v/>
      </c>
    </row>
    <row r="58" spans="1:11">
      <c r="A58" s="117">
        <v>56</v>
      </c>
      <c r="B58" s="119" t="str">
        <f>IFERROR(VLOOKUP(B$2+$A58,Measures!$B$4:$D$85,3,FALSE),"")</f>
        <v/>
      </c>
      <c r="C58" s="119" t="str">
        <f>IFERROR(VLOOKUP(C$2+$A58,Measures!$B$4:$D$85,3,FALSE),"")</f>
        <v/>
      </c>
      <c r="D58" s="119" t="str">
        <f>IFERROR(VLOOKUP(D$2+$A58,Measures!$B$4:$D$85,3,FALSE),"")</f>
        <v/>
      </c>
      <c r="E58" s="119" t="str">
        <f>IFERROR(VLOOKUP(E$2+$A58,Measures!$B$4:$D$85,3,FALSE),"")</f>
        <v/>
      </c>
      <c r="F58" s="119" t="str">
        <f>IFERROR(VLOOKUP(F$2+$A58,Measures!$B$4:$D$85,3,FALSE),"")</f>
        <v/>
      </c>
      <c r="G58" s="119" t="str">
        <f>IFERROR(VLOOKUP(G$2+$A58,Measures!$B$4:$D$85,3,FALSE),"")</f>
        <v/>
      </c>
      <c r="H58" s="119" t="str">
        <f>IFERROR(VLOOKUP(H$2+$A58,Measures!$B$4:$D$85,3,FALSE),"")</f>
        <v/>
      </c>
      <c r="I58" s="119" t="str">
        <f>IFERROR(VLOOKUP(I$2+$A58,Measures!$B$4:$D$85,3,FALSE),"")</f>
        <v/>
      </c>
      <c r="J58" s="119" t="str">
        <f>IFERROR(VLOOKUP(J$2+$A58,Measures!$B$4:$D$85,3,FALSE),"")</f>
        <v/>
      </c>
      <c r="K58" s="119" t="str">
        <f>IFERROR(VLOOKUP(K$2+$A58,Measures!$B$4:$D$85,3,FALSE),"")</f>
        <v/>
      </c>
    </row>
    <row r="59" spans="1:11">
      <c r="A59" s="117">
        <v>57</v>
      </c>
      <c r="B59" s="119" t="str">
        <f>IFERROR(VLOOKUP(B$2+$A59,Measures!$B$4:$D$85,3,FALSE),"")</f>
        <v/>
      </c>
      <c r="C59" s="119" t="str">
        <f>IFERROR(VLOOKUP(C$2+$A59,Measures!$B$4:$D$85,3,FALSE),"")</f>
        <v/>
      </c>
      <c r="D59" s="119" t="str">
        <f>IFERROR(VLOOKUP(D$2+$A59,Measures!$B$4:$D$85,3,FALSE),"")</f>
        <v/>
      </c>
      <c r="E59" s="119" t="str">
        <f>IFERROR(VLOOKUP(E$2+$A59,Measures!$B$4:$D$85,3,FALSE),"")</f>
        <v/>
      </c>
      <c r="F59" s="119" t="str">
        <f>IFERROR(VLOOKUP(F$2+$A59,Measures!$B$4:$D$85,3,FALSE),"")</f>
        <v/>
      </c>
      <c r="G59" s="119" t="str">
        <f>IFERROR(VLOOKUP(G$2+$A59,Measures!$B$4:$D$85,3,FALSE),"")</f>
        <v/>
      </c>
      <c r="H59" s="119" t="str">
        <f>IFERROR(VLOOKUP(H$2+$A59,Measures!$B$4:$D$85,3,FALSE),"")</f>
        <v/>
      </c>
      <c r="I59" s="119" t="str">
        <f>IFERROR(VLOOKUP(I$2+$A59,Measures!$B$4:$D$85,3,FALSE),"")</f>
        <v/>
      </c>
      <c r="J59" s="119" t="str">
        <f>IFERROR(VLOOKUP(J$2+$A59,Measures!$B$4:$D$85,3,FALSE),"")</f>
        <v/>
      </c>
      <c r="K59" s="119" t="str">
        <f>IFERROR(VLOOKUP(K$2+$A59,Measures!$B$4:$D$85,3,FALSE),"")</f>
        <v/>
      </c>
    </row>
    <row r="60" spans="1:11">
      <c r="A60" s="117">
        <v>58</v>
      </c>
      <c r="B60" s="119" t="str">
        <f>IFERROR(VLOOKUP(B$2+$A60,Measures!$B$4:$D$85,3,FALSE),"")</f>
        <v/>
      </c>
      <c r="C60" s="119" t="str">
        <f>IFERROR(VLOOKUP(C$2+$A60,Measures!$B$4:$D$85,3,FALSE),"")</f>
        <v/>
      </c>
      <c r="D60" s="119" t="str">
        <f>IFERROR(VLOOKUP(D$2+$A60,Measures!$B$4:$D$85,3,FALSE),"")</f>
        <v/>
      </c>
      <c r="E60" s="119" t="str">
        <f>IFERROR(VLOOKUP(E$2+$A60,Measures!$B$4:$D$85,3,FALSE),"")</f>
        <v/>
      </c>
      <c r="F60" s="119" t="str">
        <f>IFERROR(VLOOKUP(F$2+$A60,Measures!$B$4:$D$85,3,FALSE),"")</f>
        <v/>
      </c>
      <c r="G60" s="119" t="str">
        <f>IFERROR(VLOOKUP(G$2+$A60,Measures!$B$4:$D$85,3,FALSE),"")</f>
        <v/>
      </c>
      <c r="H60" s="119" t="str">
        <f>IFERROR(VLOOKUP(H$2+$A60,Measures!$B$4:$D$85,3,FALSE),"")</f>
        <v/>
      </c>
      <c r="I60" s="119" t="str">
        <f>IFERROR(VLOOKUP(I$2+$A60,Measures!$B$4:$D$85,3,FALSE),"")</f>
        <v/>
      </c>
      <c r="J60" s="119" t="str">
        <f>IFERROR(VLOOKUP(J$2+$A60,Measures!$B$4:$D$85,3,FALSE),"")</f>
        <v/>
      </c>
      <c r="K60" s="119" t="str">
        <f>IFERROR(VLOOKUP(K$2+$A60,Measures!$B$4:$D$85,3,FALSE),"")</f>
        <v/>
      </c>
    </row>
    <row r="61" spans="1:11">
      <c r="A61" s="117">
        <v>59</v>
      </c>
      <c r="B61" s="119" t="str">
        <f>IFERROR(VLOOKUP(B$2+$A61,Measures!$B$4:$D$85,3,FALSE),"")</f>
        <v/>
      </c>
      <c r="C61" s="119" t="str">
        <f>IFERROR(VLOOKUP(C$2+$A61,Measures!$B$4:$D$85,3,FALSE),"")</f>
        <v/>
      </c>
      <c r="D61" s="119" t="str">
        <f>IFERROR(VLOOKUP(D$2+$A61,Measures!$B$4:$D$85,3,FALSE),"")</f>
        <v/>
      </c>
      <c r="E61" s="119" t="str">
        <f>IFERROR(VLOOKUP(E$2+$A61,Measures!$B$4:$D$85,3,FALSE),"")</f>
        <v/>
      </c>
      <c r="F61" s="119" t="str">
        <f>IFERROR(VLOOKUP(F$2+$A61,Measures!$B$4:$D$85,3,FALSE),"")</f>
        <v/>
      </c>
      <c r="G61" s="119" t="str">
        <f>IFERROR(VLOOKUP(G$2+$A61,Measures!$B$4:$D$85,3,FALSE),"")</f>
        <v/>
      </c>
      <c r="H61" s="119" t="str">
        <f>IFERROR(VLOOKUP(H$2+$A61,Measures!$B$4:$D$85,3,FALSE),"")</f>
        <v/>
      </c>
      <c r="I61" s="119" t="str">
        <f>IFERROR(VLOOKUP(I$2+$A61,Measures!$B$4:$D$85,3,FALSE),"")</f>
        <v/>
      </c>
      <c r="J61" s="119" t="str">
        <f>IFERROR(VLOOKUP(J$2+$A61,Measures!$B$4:$D$85,3,FALSE),"")</f>
        <v/>
      </c>
      <c r="K61" s="119" t="str">
        <f>IFERROR(VLOOKUP(K$2+$A61,Measures!$B$4:$D$85,3,FALSE),"")</f>
        <v/>
      </c>
    </row>
    <row r="62" spans="1:11">
      <c r="A62" s="117">
        <v>60</v>
      </c>
      <c r="B62" s="119" t="str">
        <f>IFERROR(VLOOKUP(B$2+$A62,Measures!$B$4:$D$85,3,FALSE),"")</f>
        <v/>
      </c>
      <c r="C62" s="119" t="str">
        <f>IFERROR(VLOOKUP(C$2+$A62,Measures!$B$4:$D$85,3,FALSE),"")</f>
        <v/>
      </c>
      <c r="D62" s="119" t="str">
        <f>IFERROR(VLOOKUP(D$2+$A62,Measures!$B$4:$D$85,3,FALSE),"")</f>
        <v/>
      </c>
      <c r="E62" s="119" t="str">
        <f>IFERROR(VLOOKUP(E$2+$A62,Measures!$B$4:$D$85,3,FALSE),"")</f>
        <v/>
      </c>
      <c r="F62" s="119" t="str">
        <f>IFERROR(VLOOKUP(F$2+$A62,Measures!$B$4:$D$85,3,FALSE),"")</f>
        <v/>
      </c>
      <c r="G62" s="119" t="str">
        <f>IFERROR(VLOOKUP(G$2+$A62,Measures!$B$4:$D$85,3,FALSE),"")</f>
        <v/>
      </c>
      <c r="H62" s="119" t="str">
        <f>IFERROR(VLOOKUP(H$2+$A62,Measures!$B$4:$D$85,3,FALSE),"")</f>
        <v/>
      </c>
      <c r="I62" s="119" t="str">
        <f>IFERROR(VLOOKUP(I$2+$A62,Measures!$B$4:$D$85,3,FALSE),"")</f>
        <v/>
      </c>
      <c r="J62" s="119" t="str">
        <f>IFERROR(VLOOKUP(J$2+$A62,Measures!$B$4:$D$85,3,FALSE),"")</f>
        <v/>
      </c>
      <c r="K62" s="119" t="str">
        <f>IFERROR(VLOOKUP(K$2+$A62,Measures!$B$4:$D$85,3,FALSE),"")</f>
        <v/>
      </c>
    </row>
    <row r="63" spans="1:11">
      <c r="A63" s="117">
        <v>61</v>
      </c>
      <c r="B63" s="119" t="str">
        <f>IFERROR(VLOOKUP(B$2+$A63,Measures!$B$4:$D$85,3,FALSE),"")</f>
        <v/>
      </c>
      <c r="C63" s="119" t="str">
        <f>IFERROR(VLOOKUP(C$2+$A63,Measures!$B$4:$D$85,3,FALSE),"")</f>
        <v/>
      </c>
      <c r="D63" s="119" t="str">
        <f>IFERROR(VLOOKUP(D$2+$A63,Measures!$B$4:$D$85,3,FALSE),"")</f>
        <v/>
      </c>
      <c r="E63" s="119" t="str">
        <f>IFERROR(VLOOKUP(E$2+$A63,Measures!$B$4:$D$85,3,FALSE),"")</f>
        <v/>
      </c>
      <c r="F63" s="119" t="str">
        <f>IFERROR(VLOOKUP(F$2+$A63,Measures!$B$4:$D$85,3,FALSE),"")</f>
        <v/>
      </c>
      <c r="G63" s="119" t="str">
        <f>IFERROR(VLOOKUP(G$2+$A63,Measures!$B$4:$D$85,3,FALSE),"")</f>
        <v/>
      </c>
      <c r="H63" s="119" t="str">
        <f>IFERROR(VLOOKUP(H$2+$A63,Measures!$B$4:$D$85,3,FALSE),"")</f>
        <v/>
      </c>
      <c r="I63" s="119" t="str">
        <f>IFERROR(VLOOKUP(I$2+$A63,Measures!$B$4:$D$85,3,FALSE),"")</f>
        <v/>
      </c>
      <c r="J63" s="119" t="str">
        <f>IFERROR(VLOOKUP(J$2+$A63,Measures!$B$4:$D$85,3,FALSE),"")</f>
        <v/>
      </c>
      <c r="K63" s="119" t="str">
        <f>IFERROR(VLOOKUP(K$2+$A63,Measures!$B$4:$D$85,3,FALSE),"")</f>
        <v/>
      </c>
    </row>
    <row r="64" spans="1:11">
      <c r="A64" s="117">
        <v>62</v>
      </c>
      <c r="B64" s="119" t="str">
        <f>IFERROR(VLOOKUP(B$2+$A64,Measures!$B$4:$D$85,3,FALSE),"")</f>
        <v/>
      </c>
      <c r="C64" s="119" t="str">
        <f>IFERROR(VLOOKUP(C$2+$A64,Measures!$B$4:$D$85,3,FALSE),"")</f>
        <v/>
      </c>
      <c r="D64" s="119" t="str">
        <f>IFERROR(VLOOKUP(D$2+$A64,Measures!$B$4:$D$85,3,FALSE),"")</f>
        <v/>
      </c>
      <c r="E64" s="119" t="str">
        <f>IFERROR(VLOOKUP(E$2+$A64,Measures!$B$4:$D$85,3,FALSE),"")</f>
        <v/>
      </c>
      <c r="F64" s="119" t="str">
        <f>IFERROR(VLOOKUP(F$2+$A64,Measures!$B$4:$D$85,3,FALSE),"")</f>
        <v/>
      </c>
      <c r="G64" s="119" t="str">
        <f>IFERROR(VLOOKUP(G$2+$A64,Measures!$B$4:$D$85,3,FALSE),"")</f>
        <v/>
      </c>
      <c r="H64" s="119" t="str">
        <f>IFERROR(VLOOKUP(H$2+$A64,Measures!$B$4:$D$85,3,FALSE),"")</f>
        <v/>
      </c>
      <c r="I64" s="119" t="str">
        <f>IFERROR(VLOOKUP(I$2+$A64,Measures!$B$4:$D$85,3,FALSE),"")</f>
        <v/>
      </c>
      <c r="J64" s="119" t="str">
        <f>IFERROR(VLOOKUP(J$2+$A64,Measures!$B$4:$D$85,3,FALSE),"")</f>
        <v/>
      </c>
      <c r="K64" s="119" t="str">
        <f>IFERROR(VLOOKUP(K$2+$A64,Measures!$B$4:$D$85,3,FALSE),"")</f>
        <v/>
      </c>
    </row>
    <row r="65" spans="1:11">
      <c r="A65" s="117">
        <v>63</v>
      </c>
      <c r="B65" s="119" t="str">
        <f>IFERROR(VLOOKUP(B$2+$A65,Measures!$B$4:$D$85,3,FALSE),"")</f>
        <v/>
      </c>
      <c r="C65" s="119" t="str">
        <f>IFERROR(VLOOKUP(C$2+$A65,Measures!$B$4:$D$85,3,FALSE),"")</f>
        <v/>
      </c>
      <c r="D65" s="119" t="str">
        <f>IFERROR(VLOOKUP(D$2+$A65,Measures!$B$4:$D$85,3,FALSE),"")</f>
        <v/>
      </c>
      <c r="E65" s="119" t="str">
        <f>IFERROR(VLOOKUP(E$2+$A65,Measures!$B$4:$D$85,3,FALSE),"")</f>
        <v/>
      </c>
      <c r="F65" s="119" t="str">
        <f>IFERROR(VLOOKUP(F$2+$A65,Measures!$B$4:$D$85,3,FALSE),"")</f>
        <v/>
      </c>
      <c r="G65" s="119" t="str">
        <f>IFERROR(VLOOKUP(G$2+$A65,Measures!$B$4:$D$85,3,FALSE),"")</f>
        <v/>
      </c>
      <c r="H65" s="119" t="str">
        <f>IFERROR(VLOOKUP(H$2+$A65,Measures!$B$4:$D$85,3,FALSE),"")</f>
        <v/>
      </c>
      <c r="I65" s="119" t="str">
        <f>IFERROR(VLOOKUP(I$2+$A65,Measures!$B$4:$D$85,3,FALSE),"")</f>
        <v/>
      </c>
      <c r="J65" s="119" t="str">
        <f>IFERROR(VLOOKUP(J$2+$A65,Measures!$B$4:$D$85,3,FALSE),"")</f>
        <v/>
      </c>
      <c r="K65" s="119" t="str">
        <f>IFERROR(VLOOKUP(K$2+$A65,Measures!$B$4:$D$85,3,FALSE),"")</f>
        <v/>
      </c>
    </row>
    <row r="66" spans="1:11">
      <c r="A66" s="117">
        <v>64</v>
      </c>
      <c r="B66" s="119" t="str">
        <f>IFERROR(VLOOKUP(B$2+$A66,Measures!$B$4:$D$85,3,FALSE),"")</f>
        <v/>
      </c>
      <c r="C66" s="119" t="str">
        <f>IFERROR(VLOOKUP(C$2+$A66,Measures!$B$4:$D$85,3,FALSE),"")</f>
        <v/>
      </c>
      <c r="D66" s="119" t="str">
        <f>IFERROR(VLOOKUP(D$2+$A66,Measures!$B$4:$D$85,3,FALSE),"")</f>
        <v/>
      </c>
      <c r="E66" s="119" t="str">
        <f>IFERROR(VLOOKUP(E$2+$A66,Measures!$B$4:$D$85,3,FALSE),"")</f>
        <v/>
      </c>
      <c r="F66" s="119" t="str">
        <f>IFERROR(VLOOKUP(F$2+$A66,Measures!$B$4:$D$85,3,FALSE),"")</f>
        <v/>
      </c>
      <c r="G66" s="119" t="str">
        <f>IFERROR(VLOOKUP(G$2+$A66,Measures!$B$4:$D$85,3,FALSE),"")</f>
        <v/>
      </c>
      <c r="H66" s="119" t="str">
        <f>IFERROR(VLOOKUP(H$2+$A66,Measures!$B$4:$D$85,3,FALSE),"")</f>
        <v/>
      </c>
      <c r="I66" s="119" t="str">
        <f>IFERROR(VLOOKUP(I$2+$A66,Measures!$B$4:$D$85,3,FALSE),"")</f>
        <v/>
      </c>
      <c r="J66" s="119" t="str">
        <f>IFERROR(VLOOKUP(J$2+$A66,Measures!$B$4:$D$85,3,FALSE),"")</f>
        <v/>
      </c>
      <c r="K66" s="119" t="str">
        <f>IFERROR(VLOOKUP(K$2+$A66,Measures!$B$4:$D$85,3,FALSE),"")</f>
        <v/>
      </c>
    </row>
    <row r="67" spans="1:11">
      <c r="A67" s="117">
        <v>65</v>
      </c>
      <c r="B67" s="119" t="str">
        <f>IFERROR(VLOOKUP(B$2+$A67,Measures!$B$4:$D$85,3,FALSE),"")</f>
        <v/>
      </c>
      <c r="C67" s="119" t="str">
        <f>IFERROR(VLOOKUP(C$2+$A67,Measures!$B$4:$D$85,3,FALSE),"")</f>
        <v/>
      </c>
      <c r="D67" s="119" t="str">
        <f>IFERROR(VLOOKUP(D$2+$A67,Measures!$B$4:$D$85,3,FALSE),"")</f>
        <v/>
      </c>
      <c r="E67" s="119" t="str">
        <f>IFERROR(VLOOKUP(E$2+$A67,Measures!$B$4:$D$85,3,FALSE),"")</f>
        <v/>
      </c>
      <c r="F67" s="119" t="str">
        <f>IFERROR(VLOOKUP(F$2+$A67,Measures!$B$4:$D$85,3,FALSE),"")</f>
        <v/>
      </c>
      <c r="G67" s="119" t="str">
        <f>IFERROR(VLOOKUP(G$2+$A67,Measures!$B$4:$D$85,3,FALSE),"")</f>
        <v/>
      </c>
      <c r="H67" s="119" t="str">
        <f>IFERROR(VLOOKUP(H$2+$A67,Measures!$B$4:$D$85,3,FALSE),"")</f>
        <v/>
      </c>
      <c r="I67" s="119" t="str">
        <f>IFERROR(VLOOKUP(I$2+$A67,Measures!$B$4:$D$85,3,FALSE),"")</f>
        <v/>
      </c>
      <c r="J67" s="119" t="str">
        <f>IFERROR(VLOOKUP(J$2+$A67,Measures!$B$4:$D$85,3,FALSE),"")</f>
        <v/>
      </c>
      <c r="K67" s="119" t="str">
        <f>IFERROR(VLOOKUP(K$2+$A67,Measures!$B$4:$D$85,3,FALSE),"")</f>
        <v/>
      </c>
    </row>
    <row r="68" spans="1:11">
      <c r="A68" s="117">
        <v>66</v>
      </c>
      <c r="B68" s="119" t="str">
        <f>IFERROR(VLOOKUP(B$2+$A68,Measures!$B$4:$D$85,3,FALSE),"")</f>
        <v/>
      </c>
      <c r="C68" s="119" t="str">
        <f>IFERROR(VLOOKUP(C$2+$A68,Measures!$B$4:$D$85,3,FALSE),"")</f>
        <v/>
      </c>
      <c r="D68" s="119" t="str">
        <f>IFERROR(VLOOKUP(D$2+$A68,Measures!$B$4:$D$85,3,FALSE),"")</f>
        <v/>
      </c>
      <c r="E68" s="119" t="str">
        <f>IFERROR(VLOOKUP(E$2+$A68,Measures!$B$4:$D$85,3,FALSE),"")</f>
        <v/>
      </c>
      <c r="F68" s="119" t="str">
        <f>IFERROR(VLOOKUP(F$2+$A68,Measures!$B$4:$D$85,3,FALSE),"")</f>
        <v/>
      </c>
      <c r="G68" s="119" t="str">
        <f>IFERROR(VLOOKUP(G$2+$A68,Measures!$B$4:$D$85,3,FALSE),"")</f>
        <v/>
      </c>
      <c r="H68" s="119" t="str">
        <f>IFERROR(VLOOKUP(H$2+$A68,Measures!$B$4:$D$85,3,FALSE),"")</f>
        <v/>
      </c>
      <c r="I68" s="119" t="str">
        <f>IFERROR(VLOOKUP(I$2+$A68,Measures!$B$4:$D$85,3,FALSE),"")</f>
        <v/>
      </c>
      <c r="J68" s="119" t="str">
        <f>IFERROR(VLOOKUP(J$2+$A68,Measures!$B$4:$D$85,3,FALSE),"")</f>
        <v/>
      </c>
      <c r="K68" s="119" t="str">
        <f>IFERROR(VLOOKUP(K$2+$A68,Measures!$B$4:$D$85,3,FALSE),"")</f>
        <v/>
      </c>
    </row>
    <row r="69" spans="1:11">
      <c r="A69" s="117">
        <v>67</v>
      </c>
      <c r="B69" s="119" t="str">
        <f>IFERROR(VLOOKUP(B$2+$A69,Measures!$B$4:$D$85,3,FALSE),"")</f>
        <v/>
      </c>
      <c r="C69" s="119" t="str">
        <f>IFERROR(VLOOKUP(C$2+$A69,Measures!$B$4:$D$85,3,FALSE),"")</f>
        <v/>
      </c>
      <c r="D69" s="119" t="str">
        <f>IFERROR(VLOOKUP(D$2+$A69,Measures!$B$4:$D$85,3,FALSE),"")</f>
        <v/>
      </c>
      <c r="E69" s="119" t="str">
        <f>IFERROR(VLOOKUP(E$2+$A69,Measures!$B$4:$D$85,3,FALSE),"")</f>
        <v/>
      </c>
      <c r="F69" s="119" t="str">
        <f>IFERROR(VLOOKUP(F$2+$A69,Measures!$B$4:$D$85,3,FALSE),"")</f>
        <v/>
      </c>
      <c r="G69" s="119" t="str">
        <f>IFERROR(VLOOKUP(G$2+$A69,Measures!$B$4:$D$85,3,FALSE),"")</f>
        <v/>
      </c>
      <c r="H69" s="119" t="str">
        <f>IFERROR(VLOOKUP(H$2+$A69,Measures!$B$4:$D$85,3,FALSE),"")</f>
        <v/>
      </c>
      <c r="I69" s="119" t="str">
        <f>IFERROR(VLOOKUP(I$2+$A69,Measures!$B$4:$D$85,3,FALSE),"")</f>
        <v/>
      </c>
      <c r="J69" s="119" t="str">
        <f>IFERROR(VLOOKUP(J$2+$A69,Measures!$B$4:$D$85,3,FALSE),"")</f>
        <v/>
      </c>
      <c r="K69" s="119" t="str">
        <f>IFERROR(VLOOKUP(K$2+$A69,Measures!$B$4:$D$85,3,FALSE),"")</f>
        <v/>
      </c>
    </row>
    <row r="70" spans="1:11">
      <c r="A70" s="117">
        <v>68</v>
      </c>
      <c r="B70" s="119" t="str">
        <f>IFERROR(VLOOKUP(B$2+$A70,Measures!$B$4:$D$85,3,FALSE),"")</f>
        <v/>
      </c>
      <c r="C70" s="119" t="str">
        <f>IFERROR(VLOOKUP(C$2+$A70,Measures!$B$4:$D$85,3,FALSE),"")</f>
        <v/>
      </c>
      <c r="D70" s="119" t="str">
        <f>IFERROR(VLOOKUP(D$2+$A70,Measures!$B$4:$D$85,3,FALSE),"")</f>
        <v/>
      </c>
      <c r="E70" s="119" t="str">
        <f>IFERROR(VLOOKUP(E$2+$A70,Measures!$B$4:$D$85,3,FALSE),"")</f>
        <v/>
      </c>
      <c r="F70" s="119" t="str">
        <f>IFERROR(VLOOKUP(F$2+$A70,Measures!$B$4:$D$85,3,FALSE),"")</f>
        <v/>
      </c>
      <c r="G70" s="119" t="str">
        <f>IFERROR(VLOOKUP(G$2+$A70,Measures!$B$4:$D$85,3,FALSE),"")</f>
        <v/>
      </c>
      <c r="H70" s="119" t="str">
        <f>IFERROR(VLOOKUP(H$2+$A70,Measures!$B$4:$D$85,3,FALSE),"")</f>
        <v/>
      </c>
      <c r="I70" s="119" t="str">
        <f>IFERROR(VLOOKUP(I$2+$A70,Measures!$B$4:$D$85,3,FALSE),"")</f>
        <v/>
      </c>
      <c r="J70" s="119" t="str">
        <f>IFERROR(VLOOKUP(J$2+$A70,Measures!$B$4:$D$85,3,FALSE),"")</f>
        <v/>
      </c>
      <c r="K70" s="119" t="str">
        <f>IFERROR(VLOOKUP(K$2+$A70,Measures!$B$4:$D$85,3,FALSE),"")</f>
        <v/>
      </c>
    </row>
    <row r="71" spans="1:11">
      <c r="A71" s="117">
        <v>69</v>
      </c>
      <c r="B71" s="119" t="str">
        <f>IFERROR(VLOOKUP(B$2+$A71,Measures!$B$4:$D$85,3,FALSE),"")</f>
        <v/>
      </c>
      <c r="C71" s="119" t="str">
        <f>IFERROR(VLOOKUP(C$2+$A71,Measures!$B$4:$D$85,3,FALSE),"")</f>
        <v/>
      </c>
      <c r="D71" s="119" t="str">
        <f>IFERROR(VLOOKUP(D$2+$A71,Measures!$B$4:$D$85,3,FALSE),"")</f>
        <v/>
      </c>
      <c r="E71" s="119" t="str">
        <f>IFERROR(VLOOKUP(E$2+$A71,Measures!$B$4:$D$85,3,FALSE),"")</f>
        <v/>
      </c>
      <c r="F71" s="119" t="str">
        <f>IFERROR(VLOOKUP(F$2+$A71,Measures!$B$4:$D$85,3,FALSE),"")</f>
        <v/>
      </c>
      <c r="G71" s="119" t="str">
        <f>IFERROR(VLOOKUP(G$2+$A71,Measures!$B$4:$D$85,3,FALSE),"")</f>
        <v/>
      </c>
      <c r="H71" s="119" t="str">
        <f>IFERROR(VLOOKUP(H$2+$A71,Measures!$B$4:$D$85,3,FALSE),"")</f>
        <v/>
      </c>
      <c r="I71" s="119" t="str">
        <f>IFERROR(VLOOKUP(I$2+$A71,Measures!$B$4:$D$85,3,FALSE),"")</f>
        <v/>
      </c>
      <c r="J71" s="119" t="str">
        <f>IFERROR(VLOOKUP(J$2+$A71,Measures!$B$4:$D$85,3,FALSE),"")</f>
        <v/>
      </c>
      <c r="K71" s="119" t="str">
        <f>IFERROR(VLOOKUP(K$2+$A71,Measures!$B$4:$D$85,3,FALSE),"")</f>
        <v/>
      </c>
    </row>
    <row r="72" spans="1:11">
      <c r="A72" s="117">
        <v>70</v>
      </c>
      <c r="B72" s="119" t="str">
        <f>IFERROR(VLOOKUP(B$2+$A72,Measures!$B$4:$D$85,3,FALSE),"")</f>
        <v/>
      </c>
      <c r="C72" s="119" t="str">
        <f>IFERROR(VLOOKUP(C$2+$A72,Measures!$B$4:$D$85,3,FALSE),"")</f>
        <v/>
      </c>
      <c r="D72" s="119" t="str">
        <f>IFERROR(VLOOKUP(D$2+$A72,Measures!$B$4:$D$85,3,FALSE),"")</f>
        <v/>
      </c>
      <c r="E72" s="119" t="str">
        <f>IFERROR(VLOOKUP(E$2+$A72,Measures!$B$4:$D$85,3,FALSE),"")</f>
        <v/>
      </c>
      <c r="F72" s="119" t="str">
        <f>IFERROR(VLOOKUP(F$2+$A72,Measures!$B$4:$D$85,3,FALSE),"")</f>
        <v/>
      </c>
      <c r="G72" s="119" t="str">
        <f>IFERROR(VLOOKUP(G$2+$A72,Measures!$B$4:$D$85,3,FALSE),"")</f>
        <v/>
      </c>
      <c r="H72" s="119" t="str">
        <f>IFERROR(VLOOKUP(H$2+$A72,Measures!$B$4:$D$85,3,FALSE),"")</f>
        <v/>
      </c>
      <c r="I72" s="119" t="str">
        <f>IFERROR(VLOOKUP(I$2+$A72,Measures!$B$4:$D$85,3,FALSE),"")</f>
        <v/>
      </c>
      <c r="J72" s="119" t="str">
        <f>IFERROR(VLOOKUP(J$2+$A72,Measures!$B$4:$D$85,3,FALSE),"")</f>
        <v/>
      </c>
      <c r="K72" s="119" t="str">
        <f>IFERROR(VLOOKUP(K$2+$A72,Measures!$B$4:$D$85,3,FALSE),"")</f>
        <v/>
      </c>
    </row>
    <row r="73" spans="1:11">
      <c r="A73" s="117">
        <v>71</v>
      </c>
      <c r="B73" s="119" t="str">
        <f>IFERROR(VLOOKUP(B$2+$A73,Measures!$B$4:$D$85,3,FALSE),"")</f>
        <v/>
      </c>
      <c r="C73" s="119" t="str">
        <f>IFERROR(VLOOKUP(C$2+$A73,Measures!$B$4:$D$85,3,FALSE),"")</f>
        <v/>
      </c>
      <c r="D73" s="119" t="str">
        <f>IFERROR(VLOOKUP(D$2+$A73,Measures!$B$4:$D$85,3,FALSE),"")</f>
        <v/>
      </c>
      <c r="E73" s="119" t="str">
        <f>IFERROR(VLOOKUP(E$2+$A73,Measures!$B$4:$D$85,3,FALSE),"")</f>
        <v/>
      </c>
      <c r="F73" s="119" t="str">
        <f>IFERROR(VLOOKUP(F$2+$A73,Measures!$B$4:$D$85,3,FALSE),"")</f>
        <v/>
      </c>
      <c r="G73" s="119" t="str">
        <f>IFERROR(VLOOKUP(G$2+$A73,Measures!$B$4:$D$85,3,FALSE),"")</f>
        <v/>
      </c>
      <c r="H73" s="119" t="str">
        <f>IFERROR(VLOOKUP(H$2+$A73,Measures!$B$4:$D$85,3,FALSE),"")</f>
        <v/>
      </c>
      <c r="I73" s="119" t="str">
        <f>IFERROR(VLOOKUP(I$2+$A73,Measures!$B$4:$D$85,3,FALSE),"")</f>
        <v/>
      </c>
      <c r="J73" s="119" t="str">
        <f>IFERROR(VLOOKUP(J$2+$A73,Measures!$B$4:$D$85,3,FALSE),"")</f>
        <v/>
      </c>
      <c r="K73" s="119" t="str">
        <f>IFERROR(VLOOKUP(K$2+$A73,Measures!$B$4:$D$85,3,FALSE),"")</f>
        <v/>
      </c>
    </row>
    <row r="74" spans="1:11">
      <c r="A74" s="117">
        <v>72</v>
      </c>
      <c r="B74" s="119" t="str">
        <f>IFERROR(VLOOKUP(B$2+$A74,Measures!$B$4:$D$85,3,FALSE),"")</f>
        <v/>
      </c>
      <c r="C74" s="119" t="str">
        <f>IFERROR(VLOOKUP(C$2+$A74,Measures!$B$4:$D$85,3,FALSE),"")</f>
        <v/>
      </c>
      <c r="D74" s="119" t="str">
        <f>IFERROR(VLOOKUP(D$2+$A74,Measures!$B$4:$D$85,3,FALSE),"")</f>
        <v/>
      </c>
      <c r="E74" s="119" t="str">
        <f>IFERROR(VLOOKUP(E$2+$A74,Measures!$B$4:$D$85,3,FALSE),"")</f>
        <v/>
      </c>
      <c r="F74" s="119" t="str">
        <f>IFERROR(VLOOKUP(F$2+$A74,Measures!$B$4:$D$85,3,FALSE),"")</f>
        <v/>
      </c>
      <c r="G74" s="119" t="str">
        <f>IFERROR(VLOOKUP(G$2+$A74,Measures!$B$4:$D$85,3,FALSE),"")</f>
        <v/>
      </c>
      <c r="H74" s="119" t="str">
        <f>IFERROR(VLOOKUP(H$2+$A74,Measures!$B$4:$D$85,3,FALSE),"")</f>
        <v/>
      </c>
      <c r="I74" s="119" t="str">
        <f>IFERROR(VLOOKUP(I$2+$A74,Measures!$B$4:$D$85,3,FALSE),"")</f>
        <v/>
      </c>
      <c r="J74" s="119" t="str">
        <f>IFERROR(VLOOKUP(J$2+$A74,Measures!$B$4:$D$85,3,FALSE),"")</f>
        <v/>
      </c>
      <c r="K74" s="119" t="str">
        <f>IFERROR(VLOOKUP(K$2+$A74,Measures!$B$4:$D$85,3,FALSE),"")</f>
        <v/>
      </c>
    </row>
    <row r="75" spans="1:11">
      <c r="A75" s="117">
        <v>73</v>
      </c>
      <c r="B75" s="119" t="str">
        <f>IFERROR(VLOOKUP(B$2+$A75,Measures!$B$4:$D$85,3,FALSE),"")</f>
        <v/>
      </c>
      <c r="C75" s="119" t="str">
        <f>IFERROR(VLOOKUP(C$2+$A75,Measures!$B$4:$D$85,3,FALSE),"")</f>
        <v/>
      </c>
      <c r="D75" s="119" t="str">
        <f>IFERROR(VLOOKUP(D$2+$A75,Measures!$B$4:$D$85,3,FALSE),"")</f>
        <v/>
      </c>
      <c r="E75" s="119" t="str">
        <f>IFERROR(VLOOKUP(E$2+$A75,Measures!$B$4:$D$85,3,FALSE),"")</f>
        <v/>
      </c>
      <c r="F75" s="119" t="str">
        <f>IFERROR(VLOOKUP(F$2+$A75,Measures!$B$4:$D$85,3,FALSE),"")</f>
        <v/>
      </c>
      <c r="G75" s="119" t="str">
        <f>IFERROR(VLOOKUP(G$2+$A75,Measures!$B$4:$D$85,3,FALSE),"")</f>
        <v/>
      </c>
      <c r="H75" s="119" t="str">
        <f>IFERROR(VLOOKUP(H$2+$A75,Measures!$B$4:$D$85,3,FALSE),"")</f>
        <v/>
      </c>
      <c r="I75" s="119" t="str">
        <f>IFERROR(VLOOKUP(I$2+$A75,Measures!$B$4:$D$85,3,FALSE),"")</f>
        <v/>
      </c>
      <c r="J75" s="119" t="str">
        <f>IFERROR(VLOOKUP(J$2+$A75,Measures!$B$4:$D$85,3,FALSE),"")</f>
        <v/>
      </c>
      <c r="K75" s="119" t="str">
        <f>IFERROR(VLOOKUP(K$2+$A75,Measures!$B$4:$D$85,3,FALSE),"")</f>
        <v/>
      </c>
    </row>
    <row r="76" spans="1:11">
      <c r="A76" s="117">
        <v>74</v>
      </c>
      <c r="B76" s="119" t="str">
        <f>IFERROR(VLOOKUP(B$2+$A76,Measures!$B$4:$D$85,3,FALSE),"")</f>
        <v/>
      </c>
      <c r="C76" s="119" t="str">
        <f>IFERROR(VLOOKUP(C$2+$A76,Measures!$B$4:$D$85,3,FALSE),"")</f>
        <v/>
      </c>
      <c r="D76" s="119" t="str">
        <f>IFERROR(VLOOKUP(D$2+$A76,Measures!$B$4:$D$85,3,FALSE),"")</f>
        <v/>
      </c>
      <c r="E76" s="119" t="str">
        <f>IFERROR(VLOOKUP(E$2+$A76,Measures!$B$4:$D$85,3,FALSE),"")</f>
        <v/>
      </c>
      <c r="F76" s="119" t="str">
        <f>IFERROR(VLOOKUP(F$2+$A76,Measures!$B$4:$D$85,3,FALSE),"")</f>
        <v/>
      </c>
      <c r="G76" s="119" t="str">
        <f>IFERROR(VLOOKUP(G$2+$A76,Measures!$B$4:$D$85,3,FALSE),"")</f>
        <v/>
      </c>
      <c r="H76" s="119" t="str">
        <f>IFERROR(VLOOKUP(H$2+$A76,Measures!$B$4:$D$85,3,FALSE),"")</f>
        <v/>
      </c>
      <c r="I76" s="119" t="str">
        <f>IFERROR(VLOOKUP(I$2+$A76,Measures!$B$4:$D$85,3,FALSE),"")</f>
        <v/>
      </c>
      <c r="J76" s="119" t="str">
        <f>IFERROR(VLOOKUP(J$2+$A76,Measures!$B$4:$D$85,3,FALSE),"")</f>
        <v/>
      </c>
      <c r="K76" s="119" t="str">
        <f>IFERROR(VLOOKUP(K$2+$A76,Measures!$B$4:$D$85,3,FALSE),"")</f>
        <v/>
      </c>
    </row>
    <row r="77" spans="1:11">
      <c r="A77" s="117">
        <v>75</v>
      </c>
      <c r="B77" s="119" t="str">
        <f>IFERROR(VLOOKUP(B$2+$A77,Measures!$B$4:$D$85,3,FALSE),"")</f>
        <v/>
      </c>
      <c r="C77" s="119" t="str">
        <f>IFERROR(VLOOKUP(C$2+$A77,Measures!$B$4:$D$85,3,FALSE),"")</f>
        <v/>
      </c>
      <c r="D77" s="119" t="str">
        <f>IFERROR(VLOOKUP(D$2+$A77,Measures!$B$4:$D$85,3,FALSE),"")</f>
        <v/>
      </c>
      <c r="E77" s="119" t="str">
        <f>IFERROR(VLOOKUP(E$2+$A77,Measures!$B$4:$D$85,3,FALSE),"")</f>
        <v/>
      </c>
      <c r="F77" s="119" t="str">
        <f>IFERROR(VLOOKUP(F$2+$A77,Measures!$B$4:$D$85,3,FALSE),"")</f>
        <v/>
      </c>
      <c r="G77" s="119" t="str">
        <f>IFERROR(VLOOKUP(G$2+$A77,Measures!$B$4:$D$85,3,FALSE),"")</f>
        <v/>
      </c>
      <c r="H77" s="119" t="str">
        <f>IFERROR(VLOOKUP(H$2+$A77,Measures!$B$4:$D$85,3,FALSE),"")</f>
        <v/>
      </c>
      <c r="I77" s="119" t="str">
        <f>IFERROR(VLOOKUP(I$2+$A77,Measures!$B$4:$D$85,3,FALSE),"")</f>
        <v/>
      </c>
      <c r="J77" s="119" t="str">
        <f>IFERROR(VLOOKUP(J$2+$A77,Measures!$B$4:$D$85,3,FALSE),"")</f>
        <v/>
      </c>
      <c r="K77" s="119" t="str">
        <f>IFERROR(VLOOKUP(K$2+$A77,Measures!$B$4:$D$85,3,FALSE),"")</f>
        <v/>
      </c>
    </row>
    <row r="78" spans="1:11">
      <c r="A78" s="117">
        <v>76</v>
      </c>
      <c r="B78" s="119" t="str">
        <f>IFERROR(VLOOKUP(B$2+$A78,Measures!$B$4:$D$85,3,FALSE),"")</f>
        <v/>
      </c>
      <c r="C78" s="119" t="str">
        <f>IFERROR(VLOOKUP(C$2+$A78,Measures!$B$4:$D$85,3,FALSE),"")</f>
        <v/>
      </c>
      <c r="D78" s="119" t="str">
        <f>IFERROR(VLOOKUP(D$2+$A78,Measures!$B$4:$D$85,3,FALSE),"")</f>
        <v/>
      </c>
      <c r="E78" s="119" t="str">
        <f>IFERROR(VLOOKUP(E$2+$A78,Measures!$B$4:$D$85,3,FALSE),"")</f>
        <v/>
      </c>
      <c r="F78" s="119" t="str">
        <f>IFERROR(VLOOKUP(F$2+$A78,Measures!$B$4:$D$85,3,FALSE),"")</f>
        <v/>
      </c>
      <c r="G78" s="119" t="str">
        <f>IFERROR(VLOOKUP(G$2+$A78,Measures!$B$4:$D$85,3,FALSE),"")</f>
        <v/>
      </c>
      <c r="H78" s="119" t="str">
        <f>IFERROR(VLOOKUP(H$2+$A78,Measures!$B$4:$D$85,3,FALSE),"")</f>
        <v/>
      </c>
      <c r="I78" s="119" t="str">
        <f>IFERROR(VLOOKUP(I$2+$A78,Measures!$B$4:$D$85,3,FALSE),"")</f>
        <v/>
      </c>
      <c r="J78" s="119" t="str">
        <f>IFERROR(VLOOKUP(J$2+$A78,Measures!$B$4:$D$85,3,FALSE),"")</f>
        <v/>
      </c>
      <c r="K78" s="119" t="str">
        <f>IFERROR(VLOOKUP(K$2+$A78,Measures!$B$4:$D$85,3,FALSE),"")</f>
        <v/>
      </c>
    </row>
    <row r="79" spans="1:11">
      <c r="A79" s="117">
        <v>77</v>
      </c>
      <c r="B79" s="119" t="str">
        <f>IFERROR(VLOOKUP(B$2+$A79,Measures!$B$4:$D$85,3,FALSE),"")</f>
        <v/>
      </c>
      <c r="C79" s="119" t="str">
        <f>IFERROR(VLOOKUP(C$2+$A79,Measures!$B$4:$D$85,3,FALSE),"")</f>
        <v/>
      </c>
      <c r="D79" s="119" t="str">
        <f>IFERROR(VLOOKUP(D$2+$A79,Measures!$B$4:$D$85,3,FALSE),"")</f>
        <v/>
      </c>
      <c r="E79" s="119" t="str">
        <f>IFERROR(VLOOKUP(E$2+$A79,Measures!$B$4:$D$85,3,FALSE),"")</f>
        <v/>
      </c>
      <c r="F79" s="119" t="str">
        <f>IFERROR(VLOOKUP(F$2+$A79,Measures!$B$4:$D$85,3,FALSE),"")</f>
        <v/>
      </c>
      <c r="G79" s="119" t="str">
        <f>IFERROR(VLOOKUP(G$2+$A79,Measures!$B$4:$D$85,3,FALSE),"")</f>
        <v/>
      </c>
      <c r="H79" s="119" t="str">
        <f>IFERROR(VLOOKUP(H$2+$A79,Measures!$B$4:$D$85,3,FALSE),"")</f>
        <v/>
      </c>
      <c r="I79" s="119" t="str">
        <f>IFERROR(VLOOKUP(I$2+$A79,Measures!$B$4:$D$85,3,FALSE),"")</f>
        <v/>
      </c>
      <c r="J79" s="119" t="str">
        <f>IFERROR(VLOOKUP(J$2+$A79,Measures!$B$4:$D$85,3,FALSE),"")</f>
        <v/>
      </c>
      <c r="K79" s="119" t="str">
        <f>IFERROR(VLOOKUP(K$2+$A79,Measures!$B$4:$D$85,3,FALSE),"")</f>
        <v/>
      </c>
    </row>
    <row r="80" spans="1:11">
      <c r="A80" s="117">
        <v>78</v>
      </c>
      <c r="B80" s="119" t="str">
        <f>IFERROR(VLOOKUP(B$2+$A80,Measures!$B$4:$D$85,3,FALSE),"")</f>
        <v/>
      </c>
      <c r="C80" s="119" t="str">
        <f>IFERROR(VLOOKUP(C$2+$A80,Measures!$B$4:$D$85,3,FALSE),"")</f>
        <v/>
      </c>
      <c r="D80" s="119" t="str">
        <f>IFERROR(VLOOKUP(D$2+$A80,Measures!$B$4:$D$85,3,FALSE),"")</f>
        <v/>
      </c>
      <c r="E80" s="119" t="str">
        <f>IFERROR(VLOOKUP(E$2+$A80,Measures!$B$4:$D$85,3,FALSE),"")</f>
        <v/>
      </c>
      <c r="F80" s="119" t="str">
        <f>IFERROR(VLOOKUP(F$2+$A80,Measures!$B$4:$D$85,3,FALSE),"")</f>
        <v/>
      </c>
      <c r="G80" s="119" t="str">
        <f>IFERROR(VLOOKUP(G$2+$A80,Measures!$B$4:$D$85,3,FALSE),"")</f>
        <v/>
      </c>
      <c r="H80" s="119" t="str">
        <f>IFERROR(VLOOKUP(H$2+$A80,Measures!$B$4:$D$85,3,FALSE),"")</f>
        <v/>
      </c>
      <c r="I80" s="119" t="str">
        <f>IFERROR(VLOOKUP(I$2+$A80,Measures!$B$4:$D$85,3,FALSE),"")</f>
        <v/>
      </c>
      <c r="J80" s="119" t="str">
        <f>IFERROR(VLOOKUP(J$2+$A80,Measures!$B$4:$D$85,3,FALSE),"")</f>
        <v/>
      </c>
      <c r="K80" s="119" t="str">
        <f>IFERROR(VLOOKUP(K$2+$A80,Measures!$B$4:$D$85,3,FALSE),"")</f>
        <v/>
      </c>
    </row>
    <row r="81" spans="1:11">
      <c r="A81" s="117">
        <v>79</v>
      </c>
      <c r="B81" s="119" t="str">
        <f>IFERROR(VLOOKUP(B$2+$A81,Measures!$B$4:$D$85,3,FALSE),"")</f>
        <v/>
      </c>
      <c r="C81" s="119" t="str">
        <f>IFERROR(VLOOKUP(C$2+$A81,Measures!$B$4:$D$85,3,FALSE),"")</f>
        <v/>
      </c>
      <c r="D81" s="119" t="str">
        <f>IFERROR(VLOOKUP(D$2+$A81,Measures!$B$4:$D$85,3,FALSE),"")</f>
        <v/>
      </c>
      <c r="E81" s="119" t="str">
        <f>IFERROR(VLOOKUP(E$2+$A81,Measures!$B$4:$D$85,3,FALSE),"")</f>
        <v/>
      </c>
      <c r="F81" s="119" t="str">
        <f>IFERROR(VLOOKUP(F$2+$A81,Measures!$B$4:$D$85,3,FALSE),"")</f>
        <v/>
      </c>
      <c r="G81" s="119" t="str">
        <f>IFERROR(VLOOKUP(G$2+$A81,Measures!$B$4:$D$85,3,FALSE),"")</f>
        <v/>
      </c>
      <c r="H81" s="119" t="str">
        <f>IFERROR(VLOOKUP(H$2+$A81,Measures!$B$4:$D$85,3,FALSE),"")</f>
        <v/>
      </c>
      <c r="I81" s="119" t="str">
        <f>IFERROR(VLOOKUP(I$2+$A81,Measures!$B$4:$D$85,3,FALSE),"")</f>
        <v/>
      </c>
      <c r="J81" s="119" t="str">
        <f>IFERROR(VLOOKUP(J$2+$A81,Measures!$B$4:$D$85,3,FALSE),"")</f>
        <v/>
      </c>
      <c r="K81" s="119" t="str">
        <f>IFERROR(VLOOKUP(K$2+$A81,Measures!$B$4:$D$85,3,FALSE),"")</f>
        <v/>
      </c>
    </row>
    <row r="82" spans="1:11">
      <c r="A82" s="117">
        <v>80</v>
      </c>
      <c r="B82" s="119" t="str">
        <f>IFERROR(VLOOKUP(B$2+$A82,Measures!$B$4:$D$85,3,FALSE),"")</f>
        <v/>
      </c>
      <c r="C82" s="119" t="str">
        <f>IFERROR(VLOOKUP(C$2+$A82,Measures!$B$4:$D$85,3,FALSE),"")</f>
        <v/>
      </c>
      <c r="D82" s="119" t="str">
        <f>IFERROR(VLOOKUP(D$2+$A82,Measures!$B$4:$D$85,3,FALSE),"")</f>
        <v/>
      </c>
      <c r="E82" s="119" t="str">
        <f>IFERROR(VLOOKUP(E$2+$A82,Measures!$B$4:$D$85,3,FALSE),"")</f>
        <v/>
      </c>
      <c r="F82" s="119" t="str">
        <f>IFERROR(VLOOKUP(F$2+$A82,Measures!$B$4:$D$85,3,FALSE),"")</f>
        <v/>
      </c>
      <c r="G82" s="119" t="str">
        <f>IFERROR(VLOOKUP(G$2+$A82,Measures!$B$4:$D$85,3,FALSE),"")</f>
        <v/>
      </c>
      <c r="H82" s="119" t="str">
        <f>IFERROR(VLOOKUP(H$2+$A82,Measures!$B$4:$D$85,3,FALSE),"")</f>
        <v/>
      </c>
      <c r="I82" s="119" t="str">
        <f>IFERROR(VLOOKUP(I$2+$A82,Measures!$B$4:$D$85,3,FALSE),"")</f>
        <v/>
      </c>
      <c r="J82" s="119" t="str">
        <f>IFERROR(VLOOKUP(J$2+$A82,Measures!$B$4:$D$85,3,FALSE),"")</f>
        <v/>
      </c>
      <c r="K82" s="119" t="str">
        <f>IFERROR(VLOOKUP(K$2+$A82,Measures!$B$4:$D$85,3,FALSE),"")</f>
        <v/>
      </c>
    </row>
    <row r="83" spans="1:11">
      <c r="A83" s="117">
        <v>81</v>
      </c>
      <c r="B83" s="119" t="str">
        <f>IFERROR(VLOOKUP(B$2+$A83,Measures!$B$4:$D$85,3,FALSE),"")</f>
        <v/>
      </c>
      <c r="C83" s="119" t="str">
        <f>IFERROR(VLOOKUP(C$2+$A83,Measures!$B$4:$D$85,3,FALSE),"")</f>
        <v/>
      </c>
      <c r="D83" s="119" t="str">
        <f>IFERROR(VLOOKUP(D$2+$A83,Measures!$B$4:$D$85,3,FALSE),"")</f>
        <v/>
      </c>
      <c r="E83" s="119" t="str">
        <f>IFERROR(VLOOKUP(E$2+$A83,Measures!$B$4:$D$85,3,FALSE),"")</f>
        <v/>
      </c>
      <c r="F83" s="119" t="str">
        <f>IFERROR(VLOOKUP(F$2+$A83,Measures!$B$4:$D$85,3,FALSE),"")</f>
        <v/>
      </c>
      <c r="G83" s="119" t="str">
        <f>IFERROR(VLOOKUP(G$2+$A83,Measures!$B$4:$D$85,3,FALSE),"")</f>
        <v/>
      </c>
      <c r="H83" s="119" t="str">
        <f>IFERROR(VLOOKUP(H$2+$A83,Measures!$B$4:$D$85,3,FALSE),"")</f>
        <v/>
      </c>
      <c r="I83" s="119" t="str">
        <f>IFERROR(VLOOKUP(I$2+$A83,Measures!$B$4:$D$85,3,FALSE),"")</f>
        <v/>
      </c>
      <c r="J83" s="119" t="str">
        <f>IFERROR(VLOOKUP(J$2+$A83,Measures!$B$4:$D$85,3,FALSE),"")</f>
        <v/>
      </c>
      <c r="K83" s="119" t="str">
        <f>IFERROR(VLOOKUP(K$2+$A83,Measures!$B$4:$D$85,3,FALSE),"")</f>
        <v/>
      </c>
    </row>
    <row r="84" spans="1:11">
      <c r="A84" s="117">
        <v>82</v>
      </c>
      <c r="B84" s="119" t="str">
        <f>IFERROR(VLOOKUP(B$2+$A84,Measures!$B$4:$D$85,3,FALSE),"")</f>
        <v/>
      </c>
      <c r="C84" s="119" t="str">
        <f>IFERROR(VLOOKUP(C$2+$A84,Measures!$B$4:$D$85,3,FALSE),"")</f>
        <v/>
      </c>
      <c r="D84" s="119" t="str">
        <f>IFERROR(VLOOKUP(D$2+$A84,Measures!$B$4:$D$85,3,FALSE),"")</f>
        <v/>
      </c>
      <c r="E84" s="119" t="str">
        <f>IFERROR(VLOOKUP(E$2+$A84,Measures!$B$4:$D$85,3,FALSE),"")</f>
        <v/>
      </c>
      <c r="F84" s="119" t="str">
        <f>IFERROR(VLOOKUP(F$2+$A84,Measures!$B$4:$D$85,3,FALSE),"")</f>
        <v/>
      </c>
      <c r="G84" s="119" t="str">
        <f>IFERROR(VLOOKUP(G$2+$A84,Measures!$B$4:$D$85,3,FALSE),"")</f>
        <v/>
      </c>
      <c r="H84" s="119" t="str">
        <f>IFERROR(VLOOKUP(H$2+$A84,Measures!$B$4:$D$85,3,FALSE),"")</f>
        <v/>
      </c>
      <c r="I84" s="119" t="str">
        <f>IFERROR(VLOOKUP(I$2+$A84,Measures!$B$4:$D$85,3,FALSE),"")</f>
        <v/>
      </c>
      <c r="J84" s="119" t="str">
        <f>IFERROR(VLOOKUP(J$2+$A84,Measures!$B$4:$D$85,3,FALSE),"")</f>
        <v/>
      </c>
      <c r="K84" s="119" t="str">
        <f>IFERROR(VLOOKUP(K$2+$A84,Measures!$B$4:$D$85,3,FALSE),"")</f>
        <v/>
      </c>
    </row>
    <row r="85" spans="1:11">
      <c r="A85" s="117">
        <v>83</v>
      </c>
      <c r="B85" s="119" t="str">
        <f>IFERROR(VLOOKUP(B$2+$A85,Measures!$B$4:$D$85,3,FALSE),"")</f>
        <v/>
      </c>
      <c r="C85" s="119" t="str">
        <f>IFERROR(VLOOKUP(C$2+$A85,Measures!$B$4:$D$85,3,FALSE),"")</f>
        <v/>
      </c>
      <c r="D85" s="119" t="str">
        <f>IFERROR(VLOOKUP(D$2+$A85,Measures!$B$4:$D$85,3,FALSE),"")</f>
        <v/>
      </c>
      <c r="E85" s="119" t="str">
        <f>IFERROR(VLOOKUP(E$2+$A85,Measures!$B$4:$D$85,3,FALSE),"")</f>
        <v/>
      </c>
      <c r="F85" s="119" t="str">
        <f>IFERROR(VLOOKUP(F$2+$A85,Measures!$B$4:$D$85,3,FALSE),"")</f>
        <v/>
      </c>
      <c r="G85" s="119" t="str">
        <f>IFERROR(VLOOKUP(G$2+$A85,Measures!$B$4:$D$85,3,FALSE),"")</f>
        <v/>
      </c>
      <c r="H85" s="119" t="str">
        <f>IFERROR(VLOOKUP(H$2+$A85,Measures!$B$4:$D$85,3,FALSE),"")</f>
        <v/>
      </c>
      <c r="I85" s="119" t="str">
        <f>IFERROR(VLOOKUP(I$2+$A85,Measures!$B$4:$D$85,3,FALSE),"")</f>
        <v/>
      </c>
      <c r="J85" s="119" t="str">
        <f>IFERROR(VLOOKUP(J$2+$A85,Measures!$B$4:$D$85,3,FALSE),"")</f>
        <v/>
      </c>
      <c r="K85" s="119" t="str">
        <f>IFERROR(VLOOKUP(K$2+$A85,Measures!$B$4:$D$85,3,FALSE),"")</f>
        <v/>
      </c>
    </row>
    <row r="86" spans="1:11">
      <c r="A86" s="117">
        <v>84</v>
      </c>
      <c r="B86" s="119" t="str">
        <f>IFERROR(VLOOKUP(B$2+$A86,Measures!$B$4:$D$85,3,FALSE),"")</f>
        <v/>
      </c>
      <c r="C86" s="119" t="str">
        <f>IFERROR(VLOOKUP(C$2+$A86,Measures!$B$4:$D$85,3,FALSE),"")</f>
        <v/>
      </c>
      <c r="D86" s="119" t="str">
        <f>IFERROR(VLOOKUP(D$2+$A86,Measures!$B$4:$D$85,3,FALSE),"")</f>
        <v/>
      </c>
      <c r="E86" s="119" t="str">
        <f>IFERROR(VLOOKUP(E$2+$A86,Measures!$B$4:$D$85,3,FALSE),"")</f>
        <v/>
      </c>
      <c r="F86" s="119" t="str">
        <f>IFERROR(VLOOKUP(F$2+$A86,Measures!$B$4:$D$85,3,FALSE),"")</f>
        <v/>
      </c>
      <c r="G86" s="119" t="str">
        <f>IFERROR(VLOOKUP(G$2+$A86,Measures!$B$4:$D$85,3,FALSE),"")</f>
        <v/>
      </c>
      <c r="H86" s="119" t="str">
        <f>IFERROR(VLOOKUP(H$2+$A86,Measures!$B$4:$D$85,3,FALSE),"")</f>
        <v/>
      </c>
      <c r="I86" s="119" t="str">
        <f>IFERROR(VLOOKUP(I$2+$A86,Measures!$B$4:$D$85,3,FALSE),"")</f>
        <v/>
      </c>
      <c r="J86" s="119" t="str">
        <f>IFERROR(VLOOKUP(J$2+$A86,Measures!$B$4:$D$85,3,FALSE),"")</f>
        <v/>
      </c>
      <c r="K86" s="119" t="str">
        <f>IFERROR(VLOOKUP(K$2+$A86,Measures!$B$4:$D$85,3,FALSE),"")</f>
        <v/>
      </c>
    </row>
    <row r="87" spans="1:11">
      <c r="A87" s="117">
        <v>85</v>
      </c>
      <c r="B87" s="119" t="str">
        <f>IFERROR(VLOOKUP(B$2+$A87,Measures!$B$4:$D$85,3,FALSE),"")</f>
        <v/>
      </c>
      <c r="C87" s="119" t="str">
        <f>IFERROR(VLOOKUP(C$2+$A87,Measures!$B$4:$D$85,3,FALSE),"")</f>
        <v/>
      </c>
      <c r="D87" s="119" t="str">
        <f>IFERROR(VLOOKUP(D$2+$A87,Measures!$B$4:$D$85,3,FALSE),"")</f>
        <v/>
      </c>
      <c r="E87" s="119" t="str">
        <f>IFERROR(VLOOKUP(E$2+$A87,Measures!$B$4:$D$85,3,FALSE),"")</f>
        <v/>
      </c>
      <c r="F87" s="119" t="str">
        <f>IFERROR(VLOOKUP(F$2+$A87,Measures!$B$4:$D$85,3,FALSE),"")</f>
        <v/>
      </c>
      <c r="G87" s="119" t="str">
        <f>IFERROR(VLOOKUP(G$2+$A87,Measures!$B$4:$D$85,3,FALSE),"")</f>
        <v/>
      </c>
      <c r="H87" s="119" t="str">
        <f>IFERROR(VLOOKUP(H$2+$A87,Measures!$B$4:$D$85,3,FALSE),"")</f>
        <v/>
      </c>
      <c r="I87" s="119" t="str">
        <f>IFERROR(VLOOKUP(I$2+$A87,Measures!$B$4:$D$85,3,FALSE),"")</f>
        <v/>
      </c>
      <c r="J87" s="119" t="str">
        <f>IFERROR(VLOOKUP(J$2+$A87,Measures!$B$4:$D$85,3,FALSE),"")</f>
        <v/>
      </c>
      <c r="K87" s="119" t="str">
        <f>IFERROR(VLOOKUP(K$2+$A87,Measures!$B$4:$D$85,3,FALSE),"")</f>
        <v/>
      </c>
    </row>
    <row r="88" spans="1:11">
      <c r="A88" s="117">
        <v>86</v>
      </c>
      <c r="B88" s="119" t="str">
        <f>IFERROR(VLOOKUP(B$2+$A88,Measures!$B$4:$D$85,3,FALSE),"")</f>
        <v/>
      </c>
      <c r="C88" s="119" t="str">
        <f>IFERROR(VLOOKUP(C$2+$A88,Measures!$B$4:$D$85,3,FALSE),"")</f>
        <v/>
      </c>
      <c r="D88" s="119" t="str">
        <f>IFERROR(VLOOKUP(D$2+$A88,Measures!$B$4:$D$85,3,FALSE),"")</f>
        <v/>
      </c>
      <c r="E88" s="119" t="str">
        <f>IFERROR(VLOOKUP(E$2+$A88,Measures!$B$4:$D$85,3,FALSE),"")</f>
        <v/>
      </c>
      <c r="F88" s="119" t="str">
        <f>IFERROR(VLOOKUP(F$2+$A88,Measures!$B$4:$D$85,3,FALSE),"")</f>
        <v/>
      </c>
      <c r="G88" s="119" t="str">
        <f>IFERROR(VLOOKUP(G$2+$A88,Measures!$B$4:$D$85,3,FALSE),"")</f>
        <v/>
      </c>
      <c r="H88" s="119" t="str">
        <f>IFERROR(VLOOKUP(H$2+$A88,Measures!$B$4:$D$85,3,FALSE),"")</f>
        <v/>
      </c>
      <c r="I88" s="119" t="str">
        <f>IFERROR(VLOOKUP(I$2+$A88,Measures!$B$4:$D$85,3,FALSE),"")</f>
        <v/>
      </c>
      <c r="J88" s="119" t="str">
        <f>IFERROR(VLOOKUP(J$2+$A88,Measures!$B$4:$D$85,3,FALSE),"")</f>
        <v/>
      </c>
      <c r="K88" s="119" t="str">
        <f>IFERROR(VLOOKUP(K$2+$A88,Measures!$B$4:$D$85,3,FALSE),"")</f>
        <v/>
      </c>
    </row>
    <row r="89" spans="1:11">
      <c r="A89" s="117">
        <v>87</v>
      </c>
      <c r="B89" s="119" t="str">
        <f>IFERROR(VLOOKUP(B$2+$A89,Measures!$B$4:$D$85,3,FALSE),"")</f>
        <v/>
      </c>
      <c r="C89" s="119" t="str">
        <f>IFERROR(VLOOKUP(C$2+$A89,Measures!$B$4:$D$85,3,FALSE),"")</f>
        <v/>
      </c>
      <c r="D89" s="119" t="str">
        <f>IFERROR(VLOOKUP(D$2+$A89,Measures!$B$4:$D$85,3,FALSE),"")</f>
        <v/>
      </c>
      <c r="E89" s="119" t="str">
        <f>IFERROR(VLOOKUP(E$2+$A89,Measures!$B$4:$D$85,3,FALSE),"")</f>
        <v/>
      </c>
      <c r="F89" s="119" t="str">
        <f>IFERROR(VLOOKUP(F$2+$A89,Measures!$B$4:$D$85,3,FALSE),"")</f>
        <v/>
      </c>
      <c r="G89" s="119" t="str">
        <f>IFERROR(VLOOKUP(G$2+$A89,Measures!$B$4:$D$85,3,FALSE),"")</f>
        <v/>
      </c>
      <c r="H89" s="119" t="str">
        <f>IFERROR(VLOOKUP(H$2+$A89,Measures!$B$4:$D$85,3,FALSE),"")</f>
        <v/>
      </c>
      <c r="I89" s="119" t="str">
        <f>IFERROR(VLOOKUP(I$2+$A89,Measures!$B$4:$D$85,3,FALSE),"")</f>
        <v/>
      </c>
      <c r="J89" s="119" t="str">
        <f>IFERROR(VLOOKUP(J$2+$A89,Measures!$B$4:$D$85,3,FALSE),"")</f>
        <v/>
      </c>
      <c r="K89" s="119" t="str">
        <f>IFERROR(VLOOKUP(K$2+$A89,Measures!$B$4:$D$85,3,FALSE),"")</f>
        <v/>
      </c>
    </row>
    <row r="90" spans="1:11">
      <c r="A90" s="117">
        <v>88</v>
      </c>
      <c r="B90" s="119" t="str">
        <f>IFERROR(VLOOKUP(B$2+$A90,Measures!$B$4:$D$85,3,FALSE),"")</f>
        <v/>
      </c>
      <c r="C90" s="119" t="str">
        <f>IFERROR(VLOOKUP(C$2+$A90,Measures!$B$4:$D$85,3,FALSE),"")</f>
        <v/>
      </c>
      <c r="D90" s="119" t="str">
        <f>IFERROR(VLOOKUP(D$2+$A90,Measures!$B$4:$D$85,3,FALSE),"")</f>
        <v/>
      </c>
      <c r="E90" s="119" t="str">
        <f>IFERROR(VLOOKUP(E$2+$A90,Measures!$B$4:$D$85,3,FALSE),"")</f>
        <v/>
      </c>
      <c r="F90" s="119" t="str">
        <f>IFERROR(VLOOKUP(F$2+$A90,Measures!$B$4:$D$85,3,FALSE),"")</f>
        <v/>
      </c>
      <c r="G90" s="119" t="str">
        <f>IFERROR(VLOOKUP(G$2+$A90,Measures!$B$4:$D$85,3,FALSE),"")</f>
        <v/>
      </c>
      <c r="H90" s="119" t="str">
        <f>IFERROR(VLOOKUP(H$2+$A90,Measures!$B$4:$D$85,3,FALSE),"")</f>
        <v/>
      </c>
      <c r="I90" s="119" t="str">
        <f>IFERROR(VLOOKUP(I$2+$A90,Measures!$B$4:$D$85,3,FALSE),"")</f>
        <v/>
      </c>
      <c r="J90" s="119" t="str">
        <f>IFERROR(VLOOKUP(J$2+$A90,Measures!$B$4:$D$85,3,FALSE),"")</f>
        <v/>
      </c>
      <c r="K90" s="119" t="str">
        <f>IFERROR(VLOOKUP(K$2+$A90,Measures!$B$4:$D$85,3,FALSE),"")</f>
        <v/>
      </c>
    </row>
    <row r="91" spans="1:11">
      <c r="A91" s="117">
        <v>89</v>
      </c>
      <c r="B91" s="119" t="str">
        <f>IFERROR(VLOOKUP(B$2+$A91,Measures!$B$4:$D$85,3,FALSE),"")</f>
        <v/>
      </c>
      <c r="C91" s="119" t="str">
        <f>IFERROR(VLOOKUP(C$2+$A91,Measures!$B$4:$D$85,3,FALSE),"")</f>
        <v/>
      </c>
      <c r="D91" s="119" t="str">
        <f>IFERROR(VLOOKUP(D$2+$A91,Measures!$B$4:$D$85,3,FALSE),"")</f>
        <v/>
      </c>
      <c r="E91" s="119" t="str">
        <f>IFERROR(VLOOKUP(E$2+$A91,Measures!$B$4:$D$85,3,FALSE),"")</f>
        <v/>
      </c>
      <c r="F91" s="119" t="str">
        <f>IFERROR(VLOOKUP(F$2+$A91,Measures!$B$4:$D$85,3,FALSE),"")</f>
        <v/>
      </c>
      <c r="G91" s="119" t="str">
        <f>IFERROR(VLOOKUP(G$2+$A91,Measures!$B$4:$D$85,3,FALSE),"")</f>
        <v/>
      </c>
      <c r="H91" s="119" t="str">
        <f>IFERROR(VLOOKUP(H$2+$A91,Measures!$B$4:$D$85,3,FALSE),"")</f>
        <v/>
      </c>
      <c r="I91" s="119" t="str">
        <f>IFERROR(VLOOKUP(I$2+$A91,Measures!$B$4:$D$85,3,FALSE),"")</f>
        <v/>
      </c>
      <c r="J91" s="119" t="str">
        <f>IFERROR(VLOOKUP(J$2+$A91,Measures!$B$4:$D$85,3,FALSE),"")</f>
        <v/>
      </c>
      <c r="K91" s="119" t="str">
        <f>IFERROR(VLOOKUP(K$2+$A91,Measures!$B$4:$D$85,3,FALSE),"")</f>
        <v/>
      </c>
    </row>
    <row r="92" spans="1:11">
      <c r="A92" s="117">
        <v>90</v>
      </c>
      <c r="B92" s="119" t="str">
        <f>IFERROR(VLOOKUP(B$2+$A92,Measures!$B$4:$D$85,3,FALSE),"")</f>
        <v/>
      </c>
      <c r="C92" s="119" t="str">
        <f>IFERROR(VLOOKUP(C$2+$A92,Measures!$B$4:$D$85,3,FALSE),"")</f>
        <v/>
      </c>
      <c r="D92" s="119" t="str">
        <f>IFERROR(VLOOKUP(D$2+$A92,Measures!$B$4:$D$85,3,FALSE),"")</f>
        <v/>
      </c>
      <c r="E92" s="119" t="str">
        <f>IFERROR(VLOOKUP(E$2+$A92,Measures!$B$4:$D$85,3,FALSE),"")</f>
        <v/>
      </c>
      <c r="F92" s="119" t="str">
        <f>IFERROR(VLOOKUP(F$2+$A92,Measures!$B$4:$D$85,3,FALSE),"")</f>
        <v/>
      </c>
      <c r="G92" s="119" t="str">
        <f>IFERROR(VLOOKUP(G$2+$A92,Measures!$B$4:$D$85,3,FALSE),"")</f>
        <v/>
      </c>
      <c r="H92" s="119" t="str">
        <f>IFERROR(VLOOKUP(H$2+$A92,Measures!$B$4:$D$85,3,FALSE),"")</f>
        <v/>
      </c>
      <c r="I92" s="119" t="str">
        <f>IFERROR(VLOOKUP(I$2+$A92,Measures!$B$4:$D$85,3,FALSE),"")</f>
        <v/>
      </c>
      <c r="J92" s="119" t="str">
        <f>IFERROR(VLOOKUP(J$2+$A92,Measures!$B$4:$D$85,3,FALSE),"")</f>
        <v/>
      </c>
      <c r="K92" s="119" t="str">
        <f>IFERROR(VLOOKUP(K$2+$A92,Measures!$B$4:$D$85,3,FALSE),"")</f>
        <v/>
      </c>
    </row>
    <row r="93" spans="1:11">
      <c r="A93" s="117">
        <v>91</v>
      </c>
      <c r="B93" s="119" t="str">
        <f>IFERROR(VLOOKUP(B$2+$A93,Measures!$B$4:$D$85,3,FALSE),"")</f>
        <v/>
      </c>
      <c r="C93" s="119" t="str">
        <f>IFERROR(VLOOKUP(C$2+$A93,Measures!$B$4:$D$85,3,FALSE),"")</f>
        <v/>
      </c>
      <c r="D93" s="119" t="str">
        <f>IFERROR(VLOOKUP(D$2+$A93,Measures!$B$4:$D$85,3,FALSE),"")</f>
        <v/>
      </c>
      <c r="E93" s="119" t="str">
        <f>IFERROR(VLOOKUP(E$2+$A93,Measures!$B$4:$D$85,3,FALSE),"")</f>
        <v/>
      </c>
      <c r="F93" s="119" t="str">
        <f>IFERROR(VLOOKUP(F$2+$A93,Measures!$B$4:$D$85,3,FALSE),"")</f>
        <v/>
      </c>
      <c r="G93" s="119" t="str">
        <f>IFERROR(VLOOKUP(G$2+$A93,Measures!$B$4:$D$85,3,FALSE),"")</f>
        <v/>
      </c>
      <c r="H93" s="119" t="str">
        <f>IFERROR(VLOOKUP(H$2+$A93,Measures!$B$4:$D$85,3,FALSE),"")</f>
        <v/>
      </c>
      <c r="I93" s="119" t="str">
        <f>IFERROR(VLOOKUP(I$2+$A93,Measures!$B$4:$D$85,3,FALSE),"")</f>
        <v/>
      </c>
      <c r="J93" s="119" t="str">
        <f>IFERROR(VLOOKUP(J$2+$A93,Measures!$B$4:$D$85,3,FALSE),"")</f>
        <v/>
      </c>
      <c r="K93" s="119" t="str">
        <f>IFERROR(VLOOKUP(K$2+$A93,Measures!$B$4:$D$85,3,FALSE),"")</f>
        <v/>
      </c>
    </row>
    <row r="94" spans="1:11">
      <c r="A94" s="117">
        <v>92</v>
      </c>
      <c r="B94" s="119" t="str">
        <f>IFERROR(VLOOKUP(B$2+$A94,Measures!$B$4:$D$85,3,FALSE),"")</f>
        <v/>
      </c>
      <c r="C94" s="119" t="str">
        <f>IFERROR(VLOOKUP(C$2+$A94,Measures!$B$4:$D$85,3,FALSE),"")</f>
        <v/>
      </c>
      <c r="D94" s="119" t="str">
        <f>IFERROR(VLOOKUP(D$2+$A94,Measures!$B$4:$D$85,3,FALSE),"")</f>
        <v/>
      </c>
      <c r="E94" s="119" t="str">
        <f>IFERROR(VLOOKUP(E$2+$A94,Measures!$B$4:$D$85,3,FALSE),"")</f>
        <v/>
      </c>
      <c r="F94" s="119" t="str">
        <f>IFERROR(VLOOKUP(F$2+$A94,Measures!$B$4:$D$85,3,FALSE),"")</f>
        <v/>
      </c>
      <c r="G94" s="119" t="str">
        <f>IFERROR(VLOOKUP(G$2+$A94,Measures!$B$4:$D$85,3,FALSE),"")</f>
        <v/>
      </c>
      <c r="H94" s="119" t="str">
        <f>IFERROR(VLOOKUP(H$2+$A94,Measures!$B$4:$D$85,3,FALSE),"")</f>
        <v/>
      </c>
      <c r="I94" s="119" t="str">
        <f>IFERROR(VLOOKUP(I$2+$A94,Measures!$B$4:$D$85,3,FALSE),"")</f>
        <v/>
      </c>
      <c r="J94" s="119" t="str">
        <f>IFERROR(VLOOKUP(J$2+$A94,Measures!$B$4:$D$85,3,FALSE),"")</f>
        <v/>
      </c>
      <c r="K94" s="119" t="str">
        <f>IFERROR(VLOOKUP(K$2+$A94,Measures!$B$4:$D$85,3,FALSE),"")</f>
        <v/>
      </c>
    </row>
    <row r="95" spans="1:11">
      <c r="A95" s="117">
        <v>93</v>
      </c>
      <c r="B95" s="119" t="str">
        <f>IFERROR(VLOOKUP(B$2+$A95,Measures!$B$4:$D$85,3,FALSE),"")</f>
        <v/>
      </c>
      <c r="C95" s="119" t="str">
        <f>IFERROR(VLOOKUP(C$2+$A95,Measures!$B$4:$D$85,3,FALSE),"")</f>
        <v/>
      </c>
      <c r="D95" s="119" t="str">
        <f>IFERROR(VLOOKUP(D$2+$A95,Measures!$B$4:$D$85,3,FALSE),"")</f>
        <v/>
      </c>
      <c r="E95" s="119" t="str">
        <f>IFERROR(VLOOKUP(E$2+$A95,Measures!$B$4:$D$85,3,FALSE),"")</f>
        <v/>
      </c>
      <c r="F95" s="119" t="str">
        <f>IFERROR(VLOOKUP(F$2+$A95,Measures!$B$4:$D$85,3,FALSE),"")</f>
        <v/>
      </c>
      <c r="G95" s="119" t="str">
        <f>IFERROR(VLOOKUP(G$2+$A95,Measures!$B$4:$D$85,3,FALSE),"")</f>
        <v/>
      </c>
      <c r="H95" s="119" t="str">
        <f>IFERROR(VLOOKUP(H$2+$A95,Measures!$B$4:$D$85,3,FALSE),"")</f>
        <v/>
      </c>
      <c r="I95" s="119" t="str">
        <f>IFERROR(VLOOKUP(I$2+$A95,Measures!$B$4:$D$85,3,FALSE),"")</f>
        <v/>
      </c>
      <c r="J95" s="119" t="str">
        <f>IFERROR(VLOOKUP(J$2+$A95,Measures!$B$4:$D$85,3,FALSE),"")</f>
        <v/>
      </c>
      <c r="K95" s="119" t="str">
        <f>IFERROR(VLOOKUP(K$2+$A95,Measures!$B$4:$D$85,3,FALSE),"")</f>
        <v/>
      </c>
    </row>
    <row r="96" spans="1:11">
      <c r="A96" s="117">
        <v>94</v>
      </c>
      <c r="B96" s="119" t="str">
        <f>IFERROR(VLOOKUP(B$2+$A96,Measures!$B$4:$D$85,3,FALSE),"")</f>
        <v/>
      </c>
      <c r="C96" s="119" t="str">
        <f>IFERROR(VLOOKUP(C$2+$A96,Measures!$B$4:$D$85,3,FALSE),"")</f>
        <v/>
      </c>
      <c r="D96" s="119" t="str">
        <f>IFERROR(VLOOKUP(D$2+$A96,Measures!$B$4:$D$85,3,FALSE),"")</f>
        <v/>
      </c>
      <c r="E96" s="119" t="str">
        <f>IFERROR(VLOOKUP(E$2+$A96,Measures!$B$4:$D$85,3,FALSE),"")</f>
        <v/>
      </c>
      <c r="F96" s="119" t="str">
        <f>IFERROR(VLOOKUP(F$2+$A96,Measures!$B$4:$D$85,3,FALSE),"")</f>
        <v/>
      </c>
      <c r="G96" s="119" t="str">
        <f>IFERROR(VLOOKUP(G$2+$A96,Measures!$B$4:$D$85,3,FALSE),"")</f>
        <v/>
      </c>
      <c r="H96" s="119" t="str">
        <f>IFERROR(VLOOKUP(H$2+$A96,Measures!$B$4:$D$85,3,FALSE),"")</f>
        <v/>
      </c>
      <c r="I96" s="119" t="str">
        <f>IFERROR(VLOOKUP(I$2+$A96,Measures!$B$4:$D$85,3,FALSE),"")</f>
        <v/>
      </c>
      <c r="J96" s="119" t="str">
        <f>IFERROR(VLOOKUP(J$2+$A96,Measures!$B$4:$D$85,3,FALSE),"")</f>
        <v/>
      </c>
      <c r="K96" s="119" t="str">
        <f>IFERROR(VLOOKUP(K$2+$A96,Measures!$B$4:$D$85,3,FALSE),"")</f>
        <v/>
      </c>
    </row>
    <row r="97" spans="1:11">
      <c r="A97" s="117">
        <v>95</v>
      </c>
      <c r="B97" s="119" t="str">
        <f>IFERROR(VLOOKUP(B$2+$A97,Measures!$B$4:$D$85,3,FALSE),"")</f>
        <v/>
      </c>
      <c r="C97" s="119" t="str">
        <f>IFERROR(VLOOKUP(C$2+$A97,Measures!$B$4:$D$85,3,FALSE),"")</f>
        <v/>
      </c>
      <c r="D97" s="119" t="str">
        <f>IFERROR(VLOOKUP(D$2+$A97,Measures!$B$4:$D$85,3,FALSE),"")</f>
        <v/>
      </c>
      <c r="E97" s="119" t="str">
        <f>IFERROR(VLOOKUP(E$2+$A97,Measures!$B$4:$D$85,3,FALSE),"")</f>
        <v/>
      </c>
      <c r="F97" s="119" t="str">
        <f>IFERROR(VLOOKUP(F$2+$A97,Measures!$B$4:$D$85,3,FALSE),"")</f>
        <v/>
      </c>
      <c r="G97" s="119" t="str">
        <f>IFERROR(VLOOKUP(G$2+$A97,Measures!$B$4:$D$85,3,FALSE),"")</f>
        <v/>
      </c>
      <c r="H97" s="119" t="str">
        <f>IFERROR(VLOOKUP(H$2+$A97,Measures!$B$4:$D$85,3,FALSE),"")</f>
        <v/>
      </c>
      <c r="I97" s="119" t="str">
        <f>IFERROR(VLOOKUP(I$2+$A97,Measures!$B$4:$D$85,3,FALSE),"")</f>
        <v/>
      </c>
      <c r="J97" s="119" t="str">
        <f>IFERROR(VLOOKUP(J$2+$A97,Measures!$B$4:$D$85,3,FALSE),"")</f>
        <v/>
      </c>
      <c r="K97" s="119" t="str">
        <f>IFERROR(VLOOKUP(K$2+$A97,Measures!$B$4:$D$85,3,FALSE),"")</f>
        <v/>
      </c>
    </row>
    <row r="98" spans="1:11">
      <c r="A98" s="117">
        <v>96</v>
      </c>
      <c r="B98" s="119" t="str">
        <f>IFERROR(VLOOKUP(B$2+$A98,Measures!$B$4:$D$85,3,FALSE),"")</f>
        <v/>
      </c>
      <c r="C98" s="119" t="str">
        <f>IFERROR(VLOOKUP(C$2+$A98,Measures!$B$4:$D$85,3,FALSE),"")</f>
        <v/>
      </c>
      <c r="D98" s="119" t="str">
        <f>IFERROR(VLOOKUP(D$2+$A98,Measures!$B$4:$D$85,3,FALSE),"")</f>
        <v/>
      </c>
      <c r="E98" s="119" t="str">
        <f>IFERROR(VLOOKUP(E$2+$A98,Measures!$B$4:$D$85,3,FALSE),"")</f>
        <v/>
      </c>
      <c r="F98" s="119" t="str">
        <f>IFERROR(VLOOKUP(F$2+$A98,Measures!$B$4:$D$85,3,FALSE),"")</f>
        <v/>
      </c>
      <c r="G98" s="119" t="str">
        <f>IFERROR(VLOOKUP(G$2+$A98,Measures!$B$4:$D$85,3,FALSE),"")</f>
        <v/>
      </c>
      <c r="H98" s="119" t="str">
        <f>IFERROR(VLOOKUP(H$2+$A98,Measures!$B$4:$D$85,3,FALSE),"")</f>
        <v/>
      </c>
      <c r="I98" s="119" t="str">
        <f>IFERROR(VLOOKUP(I$2+$A98,Measures!$B$4:$D$85,3,FALSE),"")</f>
        <v/>
      </c>
      <c r="J98" s="119" t="str">
        <f>IFERROR(VLOOKUP(J$2+$A98,Measures!$B$4:$D$85,3,FALSE),"")</f>
        <v/>
      </c>
      <c r="K98" s="119" t="str">
        <f>IFERROR(VLOOKUP(K$2+$A98,Measures!$B$4:$D$85,3,FALSE),"")</f>
        <v/>
      </c>
    </row>
    <row r="99" spans="1:11">
      <c r="A99" s="117">
        <v>97</v>
      </c>
      <c r="B99" s="119" t="str">
        <f>IFERROR(VLOOKUP(B$2+$A99,Measures!$B$4:$D$85,3,FALSE),"")</f>
        <v/>
      </c>
      <c r="C99" s="119" t="str">
        <f>IFERROR(VLOOKUP(C$2+$A99,Measures!$B$4:$D$85,3,FALSE),"")</f>
        <v/>
      </c>
      <c r="D99" s="119" t="str">
        <f>IFERROR(VLOOKUP(D$2+$A99,Measures!$B$4:$D$85,3,FALSE),"")</f>
        <v/>
      </c>
      <c r="E99" s="119" t="str">
        <f>IFERROR(VLOOKUP(E$2+$A99,Measures!$B$4:$D$85,3,FALSE),"")</f>
        <v/>
      </c>
      <c r="F99" s="119" t="str">
        <f>IFERROR(VLOOKUP(F$2+$A99,Measures!$B$4:$D$85,3,FALSE),"")</f>
        <v/>
      </c>
      <c r="G99" s="119" t="str">
        <f>IFERROR(VLOOKUP(G$2+$A99,Measures!$B$4:$D$85,3,FALSE),"")</f>
        <v/>
      </c>
      <c r="H99" s="119" t="str">
        <f>IFERROR(VLOOKUP(H$2+$A99,Measures!$B$4:$D$85,3,FALSE),"")</f>
        <v/>
      </c>
      <c r="I99" s="119" t="str">
        <f>IFERROR(VLOOKUP(I$2+$A99,Measures!$B$4:$D$85,3,FALSE),"")</f>
        <v/>
      </c>
      <c r="J99" s="119" t="str">
        <f>IFERROR(VLOOKUP(J$2+$A99,Measures!$B$4:$D$85,3,FALSE),"")</f>
        <v/>
      </c>
      <c r="K99" s="119" t="str">
        <f>IFERROR(VLOOKUP(K$2+$A99,Measures!$B$4:$D$85,3,FALSE),"")</f>
        <v/>
      </c>
    </row>
    <row r="100" spans="1:11">
      <c r="A100" s="117">
        <v>98</v>
      </c>
      <c r="B100" s="119" t="str">
        <f>IFERROR(VLOOKUP(B$2+$A100,Measures!$B$4:$D$85,3,FALSE),"")</f>
        <v/>
      </c>
      <c r="C100" s="119" t="str">
        <f>IFERROR(VLOOKUP(C$2+$A100,Measures!$B$4:$D$85,3,FALSE),"")</f>
        <v/>
      </c>
      <c r="D100" s="119" t="str">
        <f>IFERROR(VLOOKUP(D$2+$A100,Measures!$B$4:$D$85,3,FALSE),"")</f>
        <v/>
      </c>
      <c r="E100" s="119" t="str">
        <f>IFERROR(VLOOKUP(E$2+$A100,Measures!$B$4:$D$85,3,FALSE),"")</f>
        <v/>
      </c>
      <c r="F100" s="119" t="str">
        <f>IFERROR(VLOOKUP(F$2+$A100,Measures!$B$4:$D$85,3,FALSE),"")</f>
        <v/>
      </c>
      <c r="G100" s="119" t="str">
        <f>IFERROR(VLOOKUP(G$2+$A100,Measures!$B$4:$D$85,3,FALSE),"")</f>
        <v/>
      </c>
      <c r="H100" s="119" t="str">
        <f>IFERROR(VLOOKUP(H$2+$A100,Measures!$B$4:$D$85,3,FALSE),"")</f>
        <v/>
      </c>
      <c r="I100" s="119" t="str">
        <f>IFERROR(VLOOKUP(I$2+$A100,Measures!$B$4:$D$85,3,FALSE),"")</f>
        <v/>
      </c>
      <c r="J100" s="119" t="str">
        <f>IFERROR(VLOOKUP(J$2+$A100,Measures!$B$4:$D$85,3,FALSE),"")</f>
        <v/>
      </c>
      <c r="K100" s="119" t="str">
        <f>IFERROR(VLOOKUP(K$2+$A100,Measures!$B$4:$D$85,3,FALSE),"")</f>
        <v/>
      </c>
    </row>
    <row r="101" spans="1:11">
      <c r="A101" s="117">
        <v>99</v>
      </c>
      <c r="B101" s="119" t="str">
        <f>IFERROR(VLOOKUP(B$2+$A101,Measures!$B$4:$D$85,3,FALSE),"")</f>
        <v/>
      </c>
      <c r="C101" s="119" t="str">
        <f>IFERROR(VLOOKUP(C$2+$A101,Measures!$B$4:$D$85,3,FALSE),"")</f>
        <v/>
      </c>
      <c r="D101" s="119" t="str">
        <f>IFERROR(VLOOKUP(D$2+$A101,Measures!$B$4:$D$85,3,FALSE),"")</f>
        <v/>
      </c>
      <c r="E101" s="119" t="str">
        <f>IFERROR(VLOOKUP(E$2+$A101,Measures!$B$4:$D$85,3,FALSE),"")</f>
        <v/>
      </c>
      <c r="F101" s="119" t="str">
        <f>IFERROR(VLOOKUP(F$2+$A101,Measures!$B$4:$D$85,3,FALSE),"")</f>
        <v/>
      </c>
      <c r="G101" s="119" t="str">
        <f>IFERROR(VLOOKUP(G$2+$A101,Measures!$B$4:$D$85,3,FALSE),"")</f>
        <v/>
      </c>
      <c r="H101" s="119" t="str">
        <f>IFERROR(VLOOKUP(H$2+$A101,Measures!$B$4:$D$85,3,FALSE),"")</f>
        <v/>
      </c>
      <c r="I101" s="119" t="str">
        <f>IFERROR(VLOOKUP(I$2+$A101,Measures!$B$4:$D$85,3,FALSE),"")</f>
        <v/>
      </c>
      <c r="J101" s="119" t="str">
        <f>IFERROR(VLOOKUP(J$2+$A101,Measures!$B$4:$D$85,3,FALSE),"")</f>
        <v/>
      </c>
      <c r="K101" s="119" t="str">
        <f>IFERROR(VLOOKUP(K$2+$A101,Measures!$B$4:$D$85,3,FALSE),"")</f>
        <v/>
      </c>
    </row>
    <row r="102" spans="1:11">
      <c r="A102" s="117">
        <v>100</v>
      </c>
      <c r="B102" s="119" t="str">
        <f>IFERROR(VLOOKUP(B$2+$A102,Measures!$B$4:$D$85,3,FALSE),"")</f>
        <v/>
      </c>
      <c r="C102" s="119" t="str">
        <f>IFERROR(VLOOKUP(C$2+$A102,Measures!$B$4:$D$85,3,FALSE),"")</f>
        <v/>
      </c>
      <c r="D102" s="119" t="str">
        <f>IFERROR(VLOOKUP(D$2+$A102,Measures!$B$4:$D$85,3,FALSE),"")</f>
        <v/>
      </c>
      <c r="E102" s="119" t="str">
        <f>IFERROR(VLOOKUP(E$2+$A102,Measures!$B$4:$D$85,3,FALSE),"")</f>
        <v/>
      </c>
      <c r="F102" s="119" t="str">
        <f>IFERROR(VLOOKUP(F$2+$A102,Measures!$B$4:$D$85,3,FALSE),"")</f>
        <v/>
      </c>
      <c r="G102" s="119" t="str">
        <f>IFERROR(VLOOKUP(G$2+$A102,Measures!$B$4:$D$85,3,FALSE),"")</f>
        <v/>
      </c>
      <c r="H102" s="119" t="str">
        <f>IFERROR(VLOOKUP(H$2+$A102,Measures!$B$4:$D$85,3,FALSE),"")</f>
        <v/>
      </c>
      <c r="I102" s="119" t="str">
        <f>IFERROR(VLOOKUP(I$2+$A102,Measures!$B$4:$D$85,3,FALSE),"")</f>
        <v/>
      </c>
      <c r="J102" s="119" t="str">
        <f>IFERROR(VLOOKUP(J$2+$A102,Measures!$B$4:$D$85,3,FALSE),"")</f>
        <v/>
      </c>
      <c r="K102" s="119" t="str">
        <f>IFERROR(VLOOKUP(K$2+$A102,Measures!$B$4:$D$85,3,FALSE),"")</f>
        <v/>
      </c>
    </row>
  </sheetData>
  <phoneticPr fontId="2"/>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2"/>
  <sheetViews>
    <sheetView workbookViewId="0">
      <pane xSplit="1" ySplit="2" topLeftCell="B3" activePane="bottomRight" state="frozen"/>
      <selection pane="topRight" activeCell="B1" sqref="B1"/>
      <selection pane="bottomLeft" activeCell="A3" sqref="A3"/>
      <selection pane="bottomRight" activeCell="E28" sqref="E28"/>
    </sheetView>
  </sheetViews>
  <sheetFormatPr defaultRowHeight="11.25"/>
  <cols>
    <col min="1" max="1" width="9" style="115"/>
    <col min="2" max="12" width="12.75" style="115" customWidth="1"/>
    <col min="13" max="16384" width="9" style="115"/>
  </cols>
  <sheetData>
    <row r="1" spans="1:11">
      <c r="A1" s="115" t="s">
        <v>3391</v>
      </c>
    </row>
    <row r="2" spans="1:11">
      <c r="A2" s="116"/>
      <c r="B2" s="116">
        <v>0</v>
      </c>
      <c r="C2" s="116">
        <v>100</v>
      </c>
      <c r="D2" s="116">
        <v>200</v>
      </c>
      <c r="E2" s="116">
        <v>300</v>
      </c>
      <c r="F2" s="116">
        <v>400</v>
      </c>
      <c r="G2" s="116">
        <v>500</v>
      </c>
      <c r="H2" s="116">
        <v>600</v>
      </c>
      <c r="I2" s="116">
        <v>700</v>
      </c>
      <c r="J2" s="116">
        <v>800</v>
      </c>
      <c r="K2" s="116">
        <v>900</v>
      </c>
    </row>
    <row r="3" spans="1:11">
      <c r="A3" s="116">
        <v>1</v>
      </c>
      <c r="B3" s="118" t="str">
        <f>IFERROR(VLOOKUP("i"&amp;RIGHT(("00"&amp;(B$2+$A3)),3),Input!$B$3:$C$217,2,FALSE),"")</f>
        <v>Nombre de membres de la famille</v>
      </c>
      <c r="C3" s="118" t="str">
        <f>IFERROR(VLOOKUP("i"&amp;RIGHT(("00"&amp;(C$2+$A3)),3),Input!$B$3:$C$217,2,FALSE),"")</f>
        <v>Type de chauffe-eau</v>
      </c>
      <c r="D3" s="118" t="str">
        <f>IFERROR(VLOOKUP("i"&amp;RIGHT(("00"&amp;(D$2+$A3)),3),Input!$B$3:$C$217,2,FALSE),"")</f>
        <v>Gamme de chauffage</v>
      </c>
      <c r="E3" s="118" t="str">
        <f>IFERROR(VLOOKUP("i"&amp;RIGHT(("00"&amp;(E$2+$A3)),3),Input!$B$3:$C$217,2,FALSE),"")</f>
        <v/>
      </c>
      <c r="F3" s="118" t="str">
        <f>IFERROR(VLOOKUP("i"&amp;RIGHT(("00"&amp;(F$2+$A3)),3),Input!$B$3:$C$217,2,FALSE),"")</f>
        <v>Fréquence d'utilisation du sèche-linge</v>
      </c>
      <c r="G3" s="118" t="str">
        <f>IFERROR(VLOOKUP("i"&amp;RIGHT(("00"&amp;(G$2+$A3)),3),Input!$B$3:$C$217,2,FALSE),"")</f>
        <v>Éclairage vivant</v>
      </c>
      <c r="H3" s="118" t="str">
        <f>IFERROR(VLOOKUP("i"&amp;RIGHT(("00"&amp;(H$2+$A3)),3),Input!$B$3:$C$217,2,FALSE),"")</f>
        <v>Heure de la télévision</v>
      </c>
      <c r="I3" s="118" t="str">
        <f>IFERROR(VLOOKUP("i"&amp;RIGHT(("00"&amp;(I$2+$A3)),3),Input!$B$3:$C$217,2,FALSE),"")</f>
        <v>Nombre de réfrigérateurs</v>
      </c>
      <c r="J3" s="118" t="str">
        <f>IFERROR(VLOOKUP("i"&amp;RIGHT(("00"&amp;(J$2+$A3)),3),Input!$B$3:$C$217,2,FALSE),"")</f>
        <v>Source de chaleur de la cuisinière</v>
      </c>
      <c r="K3" s="118" t="str">
        <f>IFERROR(VLOOKUP("i"&amp;RIGHT(("00"&amp;(K$2+$A3)),3),Input!$B$3:$C$217,2,FALSE),"")</f>
        <v>Nombre de véhicules possédés</v>
      </c>
    </row>
    <row r="4" spans="1:11">
      <c r="A4" s="116">
        <v>2</v>
      </c>
      <c r="B4" s="118" t="str">
        <f>IFERROR(VLOOKUP("i"&amp;RIGHT(("00"&amp;(B$2+$A4)),3),Input!$B$3:$C$217,2,FALSE),"")</f>
        <v>Maison individuelle</v>
      </c>
      <c r="C4" s="118" t="str">
        <f>IFERROR(VLOOKUP("i"&amp;RIGHT(("00"&amp;(C$2+$A4)),3),Input!$B$3:$C$217,2,FALSE),"")</f>
        <v>Chauffe-eau solaire</v>
      </c>
      <c r="D4" s="118" t="str">
        <f>IFERROR(VLOOKUP("i"&amp;RIGHT(("00"&amp;(D$2+$A4)),3),Input!$B$3:$C$217,2,FALSE),"")</f>
        <v>Équipement de chauffage principalement utilisé</v>
      </c>
      <c r="E4" s="118" t="str">
        <f>IFERROR(VLOOKUP("i"&amp;RIGHT(("00"&amp;(E$2+$A4)),3),Input!$B$3:$C$217,2,FALSE),"")</f>
        <v/>
      </c>
      <c r="F4" s="118" t="str">
        <f>IFERROR(VLOOKUP("i"&amp;RIGHT(("00"&amp;(F$2+$A4)),3),Input!$B$3:$C$217,2,FALSE),"")</f>
        <v>Type de séchoir</v>
      </c>
      <c r="G4" s="118" t="str">
        <f>IFERROR(VLOOKUP("i"&amp;RIGHT(("00"&amp;(G$2+$A4)),3),Input!$B$3:$C$217,2,FALSE),"")</f>
        <v>Éclairage des pièces absentes</v>
      </c>
      <c r="H4" s="118" t="str">
        <f>IFERROR(VLOOKUP("i"&amp;RIGHT(("00"&amp;(H$2+$A4)),3),Input!$B$3:$C$217,2,FALSE),"")</f>
        <v/>
      </c>
      <c r="I4" s="118" t="str">
        <f>IFERROR(VLOOKUP("i"&amp;RIGHT(("00"&amp;(I$2+$A4)),3),Input!$B$3:$C$217,2,FALSE),"")</f>
        <v/>
      </c>
      <c r="J4" s="118" t="str">
        <f>IFERROR(VLOOKUP("i"&amp;RIGHT(("00"&amp;(J$2+$A4)),3),Input!$B$3:$C$217,2,FALSE),"")</f>
        <v>Fréquence de cuisson</v>
      </c>
      <c r="K4" s="118" t="str">
        <f>IFERROR(VLOOKUP("i"&amp;RIGHT(("00"&amp;(K$2+$A4)),3),Input!$B$3:$C$217,2,FALSE),"")</f>
        <v>Nombre d'unités possédées par scooter / moto</v>
      </c>
    </row>
    <row r="5" spans="1:11">
      <c r="A5" s="116">
        <v>3</v>
      </c>
      <c r="B5" s="118" t="str">
        <f>IFERROR(VLOOKUP("i"&amp;RIGHT(("00"&amp;(B$2+$A5)),3),Input!$B$3:$C$217,2,FALSE),"")</f>
        <v>La taille de la maison</v>
      </c>
      <c r="C5" s="118" t="str">
        <f>IFERROR(VLOOKUP("i"&amp;RIGHT(("00"&amp;(C$2+$A5)),3),Input!$B$3:$C$217,2,FALSE),"")</f>
        <v>Jours de baignade (sauf l'été)</v>
      </c>
      <c r="D5" s="118" t="str">
        <f>IFERROR(VLOOKUP("i"&amp;RIGHT(("00"&amp;(D$2+$A5)),3),Input!$B$3:$C$217,2,FALSE),"")</f>
        <v>Equipement de chauffage à utiliser de manière complémentaire</v>
      </c>
      <c r="E5" s="118" t="str">
        <f>IFERROR(VLOOKUP("i"&amp;RIGHT(("00"&amp;(E$2+$A5)),3),Input!$B$3:$C$217,2,FALSE),"")</f>
        <v/>
      </c>
      <c r="F5" s="118" t="str">
        <f>IFERROR(VLOOKUP("i"&amp;RIGHT(("00"&amp;(F$2+$A5)),3),Input!$B$3:$C$217,2,FALSE),"")</f>
        <v>Fréquence de la lessive</v>
      </c>
      <c r="G5" s="118" t="str">
        <f>IFERROR(VLOOKUP("i"&amp;RIGHT(("00"&amp;(G$2+$A5)),3),Input!$B$3:$C$217,2,FALSE),"")</f>
        <v/>
      </c>
      <c r="H5" s="118" t="str">
        <f>IFERROR(VLOOKUP("i"&amp;RIGHT(("00"&amp;(H$2+$A5)),3),Input!$B$3:$C$217,2,FALSE),"")</f>
        <v/>
      </c>
      <c r="I5" s="118" t="str">
        <f>IFERROR(VLOOKUP("i"&amp;RIGHT(("00"&amp;(I$2+$A5)),3),Input!$B$3:$C$217,2,FALSE),"")</f>
        <v/>
      </c>
      <c r="J5" s="118" t="str">
        <f>IFERROR(VLOOKUP("i"&amp;RIGHT(("00"&amp;(J$2+$A5)),3),Input!$B$3:$C$217,2,FALSE),"")</f>
        <v/>
      </c>
      <c r="K5" s="118" t="str">
        <f>IFERROR(VLOOKUP("i"&amp;RIGHT(("00"&amp;(K$2+$A5)),3),Input!$B$3:$C$217,2,FALSE),"")</f>
        <v/>
      </c>
    </row>
    <row r="6" spans="1:11">
      <c r="A6" s="116">
        <v>4</v>
      </c>
      <c r="B6" s="118" t="str">
        <f>IFERROR(VLOOKUP("i"&amp;RIGHT(("00"&amp;(B$2+$A6)),3),Input!$B$3:$C$217,2,FALSE),"")</f>
        <v>Propriété de la maison</v>
      </c>
      <c r="C6" s="118" t="str">
        <f>IFERROR(VLOOKUP("i"&amp;RIGHT(("00"&amp;(C$2+$A6)),3),Input!$B$3:$C$217,2,FALSE),"")</f>
        <v>Jours de baignade (été)</v>
      </c>
      <c r="D6" s="118" t="str">
        <f>IFERROR(VLOOKUP("i"&amp;RIGHT(("00"&amp;(D$2+$A6)),3),Input!$B$3:$C$217,2,FALSE),"")</f>
        <v>Temps de chauffage</v>
      </c>
      <c r="E6" s="118" t="str">
        <f>IFERROR(VLOOKUP("i"&amp;RIGHT(("00"&amp;(E$2+$A6)),3),Input!$B$3:$C$217,2,FALSE),"")</f>
        <v/>
      </c>
      <c r="F6" s="118" t="str">
        <f>IFERROR(VLOOKUP("i"&amp;RIGHT(("00"&amp;(F$2+$A6)),3),Input!$B$3:$C$217,2,FALSE),"")</f>
        <v/>
      </c>
      <c r="G6" s="118" t="str">
        <f>IFERROR(VLOOKUP("i"&amp;RIGHT(("00"&amp;(G$2+$A6)),3),Input!$B$3:$C$217,2,FALSE),"")</f>
        <v/>
      </c>
      <c r="H6" s="118" t="str">
        <f>IFERROR(VLOOKUP("i"&amp;RIGHT(("00"&amp;(H$2+$A6)),3),Input!$B$3:$C$217,2,FALSE),"")</f>
        <v/>
      </c>
      <c r="I6" s="118" t="str">
        <f>IFERROR(VLOOKUP("i"&amp;RIGHT(("00"&amp;(I$2+$A6)),3),Input!$B$3:$C$217,2,FALSE),"")</f>
        <v/>
      </c>
      <c r="J6" s="118" t="str">
        <f>IFERROR(VLOOKUP("i"&amp;RIGHT(("00"&amp;(J$2+$A6)),3),Input!$B$3:$C$217,2,FALSE),"")</f>
        <v/>
      </c>
      <c r="K6" s="118" t="str">
        <f>IFERROR(VLOOKUP("i"&amp;RIGHT(("00"&amp;(K$2+$A6)),3),Input!$B$3:$C$217,2,FALSE),"")</f>
        <v/>
      </c>
    </row>
    <row r="7" spans="1:11">
      <c r="A7" s="116">
        <v>5</v>
      </c>
      <c r="B7" s="118" t="str">
        <f>IFERROR(VLOOKUP("i"&amp;RIGHT(("00"&amp;(B$2+$A7)),3),Input!$B$3:$C$217,2,FALSE),"")</f>
        <v>Numéro de la maison des étages</v>
      </c>
      <c r="C7" s="118" t="str">
        <f>IFERROR(VLOOKUP("i"&amp;RIGHT(("00"&amp;(C$2+$A7)),3),Input!$B$3:$C$217,2,FALSE),"")</f>
        <v>Temps de douche (sauf l'été)</v>
      </c>
      <c r="D7" s="118" t="str">
        <f>IFERROR(VLOOKUP("i"&amp;RIGHT(("00"&amp;(D$2+$A7)),3),Input!$B$3:$C$217,2,FALSE),"")</f>
        <v>Température de chauffage</v>
      </c>
      <c r="E7" s="118" t="str">
        <f>IFERROR(VLOOKUP("i"&amp;RIGHT(("00"&amp;(E$2+$A7)),3),Input!$B$3:$C$217,2,FALSE),"")</f>
        <v/>
      </c>
      <c r="F7" s="118" t="str">
        <f>IFERROR(VLOOKUP("i"&amp;RIGHT(("00"&amp;(F$2+$A7)),3),Input!$B$3:$C$217,2,FALSE),"")</f>
        <v/>
      </c>
      <c r="G7" s="118" t="str">
        <f>IFERROR(VLOOKUP("i"&amp;RIGHT(("00"&amp;(G$2+$A7)),3),Input!$B$3:$C$217,2,FALSE),"")</f>
        <v/>
      </c>
      <c r="H7" s="118" t="str">
        <f>IFERROR(VLOOKUP("i"&amp;RIGHT(("00"&amp;(H$2+$A7)),3),Input!$B$3:$C$217,2,FALSE),"")</f>
        <v/>
      </c>
      <c r="I7" s="118" t="str">
        <f>IFERROR(VLOOKUP("i"&amp;RIGHT(("00"&amp;(I$2+$A7)),3),Input!$B$3:$C$217,2,FALSE),"")</f>
        <v/>
      </c>
      <c r="J7" s="118" t="str">
        <f>IFERROR(VLOOKUP("i"&amp;RIGHT(("00"&amp;(J$2+$A7)),3),Input!$B$3:$C$217,2,FALSE),"")</f>
        <v/>
      </c>
      <c r="K7" s="118" t="str">
        <f>IFERROR(VLOOKUP("i"&amp;RIGHT(("00"&amp;(K$2+$A7)),3),Input!$B$3:$C$217,2,FALSE),"")</f>
        <v/>
      </c>
    </row>
    <row r="8" spans="1:11">
      <c r="A8" s="116">
        <v>6</v>
      </c>
      <c r="B8" s="118" t="str">
        <f>IFERROR(VLOOKUP("i"&amp;RIGHT(("00"&amp;(B$2+$A8)),3),Input!$B$3:$C$217,2,FALSE),"")</f>
        <v>Est-ce que le plafond sur le toit (dernier étage)?</v>
      </c>
      <c r="C8" s="118" t="str">
        <f>IFERROR(VLOOKUP("i"&amp;RIGHT(("00"&amp;(C$2+$A8)),3),Input!$B$3:$C$217,2,FALSE),"")</f>
        <v>Temps de douche (été)</v>
      </c>
      <c r="D8" s="118" t="str">
        <f>IFERROR(VLOOKUP("i"&amp;RIGHT(("00"&amp;(D$2+$A8)),3),Input!$B$3:$C$217,2,FALSE),"")</f>
        <v>Période de chauffage</v>
      </c>
      <c r="E8" s="118" t="str">
        <f>IFERROR(VLOOKUP("i"&amp;RIGHT(("00"&amp;(E$2+$A8)),3),Input!$B$3:$C$217,2,FALSE),"")</f>
        <v/>
      </c>
      <c r="F8" s="118" t="str">
        <f>IFERROR(VLOOKUP("i"&amp;RIGHT(("00"&amp;(F$2+$A8)),3),Input!$B$3:$C$217,2,FALSE),"")</f>
        <v/>
      </c>
      <c r="G8" s="118" t="str">
        <f>IFERROR(VLOOKUP("i"&amp;RIGHT(("00"&amp;(G$2+$A8)),3),Input!$B$3:$C$217,2,FALSE),"")</f>
        <v/>
      </c>
      <c r="H8" s="118" t="str">
        <f>IFERROR(VLOOKUP("i"&amp;RIGHT(("00"&amp;(H$2+$A8)),3),Input!$B$3:$C$217,2,FALSE),"")</f>
        <v/>
      </c>
      <c r="I8" s="118" t="str">
        <f>IFERROR(VLOOKUP("i"&amp;RIGHT(("00"&amp;(I$2+$A8)),3),Input!$B$3:$C$217,2,FALSE),"")</f>
        <v/>
      </c>
      <c r="J8" s="118" t="str">
        <f>IFERROR(VLOOKUP("i"&amp;RIGHT(("00"&amp;(J$2+$A8)),3),Input!$B$3:$C$217,2,FALSE),"")</f>
        <v/>
      </c>
      <c r="K8" s="118" t="str">
        <f>IFERROR(VLOOKUP("i"&amp;RIGHT(("00"&amp;(K$2+$A8)),3),Input!$B$3:$C$217,2,FALSE),"")</f>
        <v/>
      </c>
    </row>
    <row r="9" spans="1:11">
      <c r="A9" s="116">
        <v>7</v>
      </c>
      <c r="B9" s="118" t="str">
        <f>IFERROR(VLOOKUP("i"&amp;RIGHT(("00"&amp;(B$2+$A9)),3),Input!$B$3:$C$217,2,FALSE),"")</f>
        <v>Coucher de soleil sur le toit</v>
      </c>
      <c r="C9" s="118" t="str">
        <f>IFERROR(VLOOKUP("i"&amp;RIGHT(("00"&amp;(C$2+$A9)),3),Input!$B$3:$C$217,2,FALSE),"")</f>
        <v>Hauteur de l'eau chaude</v>
      </c>
      <c r="D9" s="118" t="str">
        <f>IFERROR(VLOOKUP("i"&amp;RIGHT(("00"&amp;(D$2+$A9)),3),Input!$B$3:$C$217,2,FALSE),"")</f>
        <v/>
      </c>
      <c r="E9" s="118" t="str">
        <f>IFERROR(VLOOKUP("i"&amp;RIGHT(("00"&amp;(E$2+$A9)),3),Input!$B$3:$C$217,2,FALSE),"")</f>
        <v/>
      </c>
      <c r="F9" s="118" t="str">
        <f>IFERROR(VLOOKUP("i"&amp;RIGHT(("00"&amp;(F$2+$A9)),3),Input!$B$3:$C$217,2,FALSE),"")</f>
        <v/>
      </c>
      <c r="G9" s="118" t="str">
        <f>IFERROR(VLOOKUP("i"&amp;RIGHT(("00"&amp;(G$2+$A9)),3),Input!$B$3:$C$217,2,FALSE),"")</f>
        <v/>
      </c>
      <c r="H9" s="118" t="str">
        <f>IFERROR(VLOOKUP("i"&amp;RIGHT(("00"&amp;(H$2+$A9)),3),Input!$B$3:$C$217,2,FALSE),"")</f>
        <v/>
      </c>
      <c r="I9" s="118" t="str">
        <f>IFERROR(VLOOKUP("i"&amp;RIGHT(("00"&amp;(I$2+$A9)),3),Input!$B$3:$C$217,2,FALSE),"")</f>
        <v/>
      </c>
      <c r="J9" s="118" t="str">
        <f>IFERROR(VLOOKUP("i"&amp;RIGHT(("00"&amp;(J$2+$A9)),3),Input!$B$3:$C$217,2,FALSE),"")</f>
        <v/>
      </c>
      <c r="K9" s="118" t="str">
        <f>IFERROR(VLOOKUP("i"&amp;RIGHT(("00"&amp;(K$2+$A9)),3),Input!$B$3:$C$217,2,FALSE),"")</f>
        <v/>
      </c>
    </row>
    <row r="10" spans="1:11">
      <c r="A10" s="116">
        <v>8</v>
      </c>
      <c r="B10" s="118" t="str">
        <f>IFERROR(VLOOKUP("i"&amp;RIGHT(("00"&amp;(B$2+$A10)),3),Input!$B$3:$C$217,2,FALSE),"")</f>
        <v>Nombre de chambres</v>
      </c>
      <c r="C10" s="118" t="str">
        <f>IFERROR(VLOOKUP("i"&amp;RIGHT(("00"&amp;(C$2+$A10)),3),Input!$B$3:$C$217,2,FALSE),"")</f>
        <v>Temps d'isolation de la baignoire</v>
      </c>
      <c r="D10" s="118" t="str">
        <f>IFERROR(VLOOKUP("i"&amp;RIGHT(("00"&amp;(D$2+$A10)),3),Input!$B$3:$C$217,2,FALSE),"")</f>
        <v/>
      </c>
      <c r="E10" s="118" t="str">
        <f>IFERROR(VLOOKUP("i"&amp;RIGHT(("00"&amp;(E$2+$A10)),3),Input!$B$3:$C$217,2,FALSE),"")</f>
        <v/>
      </c>
      <c r="F10" s="118" t="str">
        <f>IFERROR(VLOOKUP("i"&amp;RIGHT(("00"&amp;(F$2+$A10)),3),Input!$B$3:$C$217,2,FALSE),"")</f>
        <v/>
      </c>
      <c r="G10" s="118" t="str">
        <f>IFERROR(VLOOKUP("i"&amp;RIGHT(("00"&amp;(G$2+$A10)),3),Input!$B$3:$C$217,2,FALSE),"")</f>
        <v/>
      </c>
      <c r="H10" s="118" t="str">
        <f>IFERROR(VLOOKUP("i"&amp;RIGHT(("00"&amp;(H$2+$A10)),3),Input!$B$3:$C$217,2,FALSE),"")</f>
        <v/>
      </c>
      <c r="I10" s="118" t="str">
        <f>IFERROR(VLOOKUP("i"&amp;RIGHT(("00"&amp;(I$2+$A10)),3),Input!$B$3:$C$217,2,FALSE),"")</f>
        <v/>
      </c>
      <c r="J10" s="118" t="str">
        <f>IFERROR(VLOOKUP("i"&amp;RIGHT(("00"&amp;(J$2+$A10)),3),Input!$B$3:$C$217,2,FALSE),"")</f>
        <v/>
      </c>
      <c r="K10" s="118" t="str">
        <f>IFERROR(VLOOKUP("i"&amp;RIGHT(("00"&amp;(K$2+$A10)),3),Input!$B$3:$C$217,2,FALSE),"")</f>
        <v/>
      </c>
    </row>
    <row r="11" spans="1:11">
      <c r="A11" s="116">
        <v>9</v>
      </c>
      <c r="B11" s="118" t="str">
        <f>IFERROR(VLOOKUP("i"&amp;RIGHT(("00"&amp;(B$2+$A11)),3),Input!$B$3:$C$217,2,FALSE),"")</f>
        <v>Année d'âge</v>
      </c>
      <c r="C11" s="118" t="str">
        <f>IFERROR(VLOOKUP("i"&amp;RIGHT(("00"&amp;(C$2+$A11)),3),Input!$B$3:$C$217,2,FALSE),"")</f>
        <v>Lavez votre corps avec de l'eau chaude dans la baignoire</v>
      </c>
      <c r="D11" s="118" t="str">
        <f>IFERROR(VLOOKUP("i"&amp;RIGHT(("00"&amp;(D$2+$A11)),3),Input!$B$3:$C$217,2,FALSE),"")</f>
        <v/>
      </c>
      <c r="E11" s="118" t="str">
        <f>IFERROR(VLOOKUP("i"&amp;RIGHT(("00"&amp;(E$2+$A11)),3),Input!$B$3:$C$217,2,FALSE),"")</f>
        <v/>
      </c>
      <c r="F11" s="118" t="str">
        <f>IFERROR(VLOOKUP("i"&amp;RIGHT(("00"&amp;(F$2+$A11)),3),Input!$B$3:$C$217,2,FALSE),"")</f>
        <v/>
      </c>
      <c r="G11" s="118" t="str">
        <f>IFERROR(VLOOKUP("i"&amp;RIGHT(("00"&amp;(G$2+$A11)),3),Input!$B$3:$C$217,2,FALSE),"")</f>
        <v/>
      </c>
      <c r="H11" s="118" t="str">
        <f>IFERROR(VLOOKUP("i"&amp;RIGHT(("00"&amp;(H$2+$A11)),3),Input!$B$3:$C$217,2,FALSE),"")</f>
        <v/>
      </c>
      <c r="I11" s="118" t="str">
        <f>IFERROR(VLOOKUP("i"&amp;RIGHT(("00"&amp;(I$2+$A11)),3),Input!$B$3:$C$217,2,FALSE),"")</f>
        <v/>
      </c>
      <c r="J11" s="118" t="str">
        <f>IFERROR(VLOOKUP("i"&amp;RIGHT(("00"&amp;(J$2+$A11)),3),Input!$B$3:$C$217,2,FALSE),"")</f>
        <v/>
      </c>
      <c r="K11" s="118" t="str">
        <f>IFERROR(VLOOKUP("i"&amp;RIGHT(("00"&amp;(K$2+$A11)),3),Input!$B$3:$C$217,2,FALSE),"")</f>
        <v/>
      </c>
    </row>
    <row r="12" spans="1:11">
      <c r="A12" s="116">
        <v>10</v>
      </c>
      <c r="B12" s="118" t="str">
        <f>IFERROR(VLOOKUP("i"&amp;RIGHT(("00"&amp;(B$2+$A12)),3),Input!$B$3:$C$217,2,FALSE),"")</f>
        <v>Des perspectives qui soulignent comme des mesures</v>
      </c>
      <c r="C12" s="118" t="str">
        <f>IFERROR(VLOOKUP("i"&amp;RIGHT(("00"&amp;(C$2+$A12)),3),Input!$B$3:$C$217,2,FALSE),"")</f>
        <v>Comment réchauffer l'eau chaude dans un bain</v>
      </c>
      <c r="D12" s="118" t="str">
        <f>IFERROR(VLOOKUP("i"&amp;RIGHT(("00"&amp;(D$2+$A12)),3),Input!$B$3:$C$217,2,FALSE),"")</f>
        <v/>
      </c>
      <c r="E12" s="118" t="str">
        <f>IFERROR(VLOOKUP("i"&amp;RIGHT(("00"&amp;(E$2+$A12)),3),Input!$B$3:$C$217,2,FALSE),"")</f>
        <v/>
      </c>
      <c r="F12" s="118" t="str">
        <f>IFERROR(VLOOKUP("i"&amp;RIGHT(("00"&amp;(F$2+$A12)),3),Input!$B$3:$C$217,2,FALSE),"")</f>
        <v/>
      </c>
      <c r="G12" s="118" t="str">
        <f>IFERROR(VLOOKUP("i"&amp;RIGHT(("00"&amp;(G$2+$A12)),3),Input!$B$3:$C$217,2,FALSE),"")</f>
        <v/>
      </c>
      <c r="H12" s="118" t="str">
        <f>IFERROR(VLOOKUP("i"&amp;RIGHT(("00"&amp;(H$2+$A12)),3),Input!$B$3:$C$217,2,FALSE),"")</f>
        <v/>
      </c>
      <c r="I12" s="118" t="str">
        <f>IFERROR(VLOOKUP("i"&amp;RIGHT(("00"&amp;(I$2+$A12)),3),Input!$B$3:$C$217,2,FALSE),"")</f>
        <v/>
      </c>
      <c r="J12" s="118" t="str">
        <f>IFERROR(VLOOKUP("i"&amp;RIGHT(("00"&amp;(J$2+$A12)),3),Input!$B$3:$C$217,2,FALSE),"")</f>
        <v/>
      </c>
      <c r="K12" s="118" t="str">
        <f>IFERROR(VLOOKUP("i"&amp;RIGHT(("00"&amp;(K$2+$A12)),3),Input!$B$3:$C$217,2,FALSE),"")</f>
        <v/>
      </c>
    </row>
    <row r="13" spans="1:11">
      <c r="A13" s="116">
        <v>11</v>
      </c>
      <c r="B13" s="118" t="str">
        <f>IFERROR(VLOOKUP("i"&amp;RIGHT(("00"&amp;(B$2+$A13)),3),Input!$B$3:$C$217,2,FALSE),"")</f>
        <v/>
      </c>
      <c r="C13" s="118" t="str">
        <f>IFERROR(VLOOKUP("i"&amp;RIGHT(("00"&amp;(C$2+$A13)),3),Input!$B$3:$C$217,2,FALSE),"")</f>
        <v>Quand l'eau chaude dans le bain a pris moins</v>
      </c>
      <c r="D13" s="118" t="str">
        <f>IFERROR(VLOOKUP("i"&amp;RIGHT(("00"&amp;(D$2+$A13)),3),Input!$B$3:$C$217,2,FALSE),"")</f>
        <v>Nom de la chambre</v>
      </c>
      <c r="E13" s="118" t="str">
        <f>IFERROR(VLOOKUP("i"&amp;RIGHT(("00"&amp;(E$2+$A13)),3),Input!$B$3:$C$217,2,FALSE),"")</f>
        <v/>
      </c>
      <c r="F13" s="118" t="str">
        <f>IFERROR(VLOOKUP("i"&amp;RIGHT(("00"&amp;(F$2+$A13)),3),Input!$B$3:$C$217,2,FALSE),"")</f>
        <v>Force de l'aspirateur</v>
      </c>
      <c r="G13" s="118" t="str">
        <f>IFERROR(VLOOKUP("i"&amp;RIGHT(("00"&amp;(G$2+$A13)),3),Input!$B$3:$C$217,2,FALSE),"")</f>
        <v>Emplacement d'éclairage</v>
      </c>
      <c r="H13" s="118" t="str">
        <f>IFERROR(VLOOKUP("i"&amp;RIGHT(("00"&amp;(H$2+$A13)),3),Input!$B$3:$C$217,2,FALSE),"")</f>
        <v/>
      </c>
      <c r="I13" s="118" t="str">
        <f>IFERROR(VLOOKUP("i"&amp;RIGHT(("00"&amp;(I$2+$A13)),3),Input!$B$3:$C$217,2,FALSE),"")</f>
        <v>Utilisez des années de réfrigérateur</v>
      </c>
      <c r="J13" s="118" t="str">
        <f>IFERROR(VLOOKUP("i"&amp;RIGHT(("00"&amp;(J$2+$A13)),3),Input!$B$3:$C$217,2,FALSE),"")</f>
        <v>La chaleur du pot</v>
      </c>
      <c r="K13" s="118" t="str">
        <f>IFERROR(VLOOKUP("i"&amp;RIGHT(("00"&amp;(K$2+$A13)),3),Input!$B$3:$C$217,2,FALSE),"")</f>
        <v>Type de voiture</v>
      </c>
    </row>
    <row r="14" spans="1:11">
      <c r="A14" s="116">
        <v>12</v>
      </c>
      <c r="B14" s="118" t="str">
        <f>IFERROR(VLOOKUP("i"&amp;RIGHT(("00"&amp;(B$2+$A14)),3),Input!$B$3:$C$217,2,FALSE),"")</f>
        <v/>
      </c>
      <c r="C14" s="118" t="str">
        <f>IFERROR(VLOOKUP("i"&amp;RIGHT(("00"&amp;(C$2+$A14)),3),Input!$B$3:$C$217,2,FALSE),"")</f>
        <v>Jusqu'à ce que l'eau chaude de la douche sorte</v>
      </c>
      <c r="D14" s="118" t="str">
        <f>IFERROR(VLOOKUP("i"&amp;RIGHT(("00"&amp;(D$2+$A14)),3),Input!$B$3:$C$217,2,FALSE),"")</f>
        <v>Taille de la pièce</v>
      </c>
      <c r="E14" s="118" t="str">
        <f>IFERROR(VLOOKUP("i"&amp;RIGHT(("00"&amp;(E$2+$A14)),3),Input!$B$3:$C$217,2,FALSE),"")</f>
        <v/>
      </c>
      <c r="F14" s="118" t="str">
        <f>IFERROR(VLOOKUP("i"&amp;RIGHT(("00"&amp;(F$2+$A14)),3),Input!$B$3:$C$217,2,FALSE),"")</f>
        <v>Utilisation de l'aspirateur</v>
      </c>
      <c r="G14" s="118" t="str">
        <f>IFERROR(VLOOKUP("i"&amp;RIGHT(("00"&amp;(G$2+$A14)),3),Input!$B$3:$C$217,2,FALSE),"")</f>
        <v>Types d'éclairage</v>
      </c>
      <c r="H14" s="118" t="str">
        <f>IFERROR(VLOOKUP("i"&amp;RIGHT(("00"&amp;(H$2+$A14)),3),Input!$B$3:$C$217,2,FALSE),"")</f>
        <v/>
      </c>
      <c r="I14" s="118" t="str">
        <f>IFERROR(VLOOKUP("i"&amp;RIGHT(("00"&amp;(I$2+$A14)),3),Input!$B$3:$C$217,2,FALSE),"")</f>
        <v>Type de réfrigérateur</v>
      </c>
      <c r="J14" s="118" t="str">
        <f>IFERROR(VLOOKUP("i"&amp;RIGHT(("00"&amp;(J$2+$A14)),3),Input!$B$3:$C$217,2,FALSE),"")</f>
        <v/>
      </c>
      <c r="K14" s="118" t="str">
        <f>IFERROR(VLOOKUP("i"&amp;RIGHT(("00"&amp;(K$2+$A14)),3),Input!$B$3:$C$217,2,FALSE),"")</f>
        <v>Efficacité énergétique de la voiture</v>
      </c>
    </row>
    <row r="15" spans="1:11">
      <c r="A15" s="116">
        <v>13</v>
      </c>
      <c r="B15" s="118" t="str">
        <f>IFERROR(VLOOKUP("i"&amp;RIGHT(("00"&amp;(B$2+$A15)),3),Input!$B$3:$C$217,2,FALSE),"")</f>
        <v/>
      </c>
      <c r="C15" s="118" t="str">
        <f>IFERROR(VLOOKUP("i"&amp;RIGHT(("00"&amp;(C$2+$A15)),3),Input!$B$3:$C$217,2,FALSE),"")</f>
        <v>Utilisation de l'eau chaude dans le lavage de la vaisselle</v>
      </c>
      <c r="D15" s="118" t="str">
        <f>IFERROR(VLOOKUP("i"&amp;RIGHT(("00"&amp;(D$2+$A15)),3),Input!$B$3:$C$217,2,FALSE),"")</f>
        <v>Taille de la fenêtre</v>
      </c>
      <c r="E15" s="118" t="str">
        <f>IFERROR(VLOOKUP("i"&amp;RIGHT(("00"&amp;(E$2+$A15)),3),Input!$B$3:$C$217,2,FALSE),"")</f>
        <v/>
      </c>
      <c r="F15" s="118" t="str">
        <f>IFERROR(VLOOKUP("i"&amp;RIGHT(("00"&amp;(F$2+$A15)),3),Input!$B$3:$C$217,2,FALSE),"")</f>
        <v/>
      </c>
      <c r="G15" s="118" t="str">
        <f>IFERROR(VLOOKUP("i"&amp;RIGHT(("00"&amp;(G$2+$A15)),3),Input!$B$3:$C$217,2,FALSE),"")</f>
        <v>La consommation d'énergie de 1 balle (livre)</v>
      </c>
      <c r="H15" s="118" t="str">
        <f>IFERROR(VLOOKUP("i"&amp;RIGHT(("00"&amp;(H$2+$A15)),3),Input!$B$3:$C$217,2,FALSE),"")</f>
        <v/>
      </c>
      <c r="I15" s="118" t="str">
        <f>IFERROR(VLOOKUP("i"&amp;RIGHT(("00"&amp;(I$2+$A15)),3),Input!$B$3:$C$217,2,FALSE),"")</f>
        <v>Capacité nominale</v>
      </c>
      <c r="J15" s="118" t="str">
        <f>IFERROR(VLOOKUP("i"&amp;RIGHT(("00"&amp;(J$2+$A15)),3),Input!$B$3:$C$217,2,FALSE),"")</f>
        <v/>
      </c>
      <c r="K15" s="118" t="str">
        <f>IFERROR(VLOOKUP("i"&amp;RIGHT(("00"&amp;(K$2+$A15)),3),Input!$B$3:$C$217,2,FALSE),"")</f>
        <v>Principaux utilisateurs de voitures</v>
      </c>
    </row>
    <row r="16" spans="1:11">
      <c r="A16" s="116">
        <v>14</v>
      </c>
      <c r="B16" s="118" t="str">
        <f>IFERROR(VLOOKUP("i"&amp;RIGHT(("00"&amp;(B$2+$A16)),3),Input!$B$3:$C$217,2,FALSE),"")</f>
        <v/>
      </c>
      <c r="C16" s="118" t="str">
        <f>IFERROR(VLOOKUP("i"&amp;RIGHT(("00"&amp;(C$2+$A16)),3),Input!$B$3:$C$217,2,FALSE),"")</f>
        <v>Période d'utilisation de l'eau chaude dans le lavabo</v>
      </c>
      <c r="D16" s="118" t="str">
        <f>IFERROR(VLOOKUP("i"&amp;RIGHT(("00"&amp;(D$2+$A16)),3),Input!$B$3:$C$217,2,FALSE),"")</f>
        <v>Type de vitre</v>
      </c>
      <c r="E16" s="118" t="str">
        <f>IFERROR(VLOOKUP("i"&amp;RIGHT(("00"&amp;(E$2+$A16)),3),Input!$B$3:$C$217,2,FALSE),"")</f>
        <v/>
      </c>
      <c r="F16" s="118" t="str">
        <f>IFERROR(VLOOKUP("i"&amp;RIGHT(("00"&amp;(F$2+$A16)),3),Input!$B$3:$C$217,2,FALSE),"")</f>
        <v/>
      </c>
      <c r="G16" s="118" t="str">
        <f>IFERROR(VLOOKUP("i"&amp;RIGHT(("00"&amp;(G$2+$A16)),3),Input!$B$3:$C$217,2,FALSE),"")</f>
        <v>Nombre de balles</v>
      </c>
      <c r="H16" s="118" t="str">
        <f>IFERROR(VLOOKUP("i"&amp;RIGHT(("00"&amp;(H$2+$A16)),3),Input!$B$3:$C$217,2,FALSE),"")</f>
        <v/>
      </c>
      <c r="I16" s="118" t="str">
        <f>IFERROR(VLOOKUP("i"&amp;RIGHT(("00"&amp;(I$2+$A16)),3),Input!$B$3:$C$217,2,FALSE),"")</f>
        <v>Réglage de la température du réfrigérateur</v>
      </c>
      <c r="J16" s="118" t="str">
        <f>IFERROR(VLOOKUP("i"&amp;RIGHT(("00"&amp;(J$2+$A16)),3),Input!$B$3:$C$217,2,FALSE),"")</f>
        <v/>
      </c>
      <c r="K16" s="118" t="str">
        <f>IFERROR(VLOOKUP("i"&amp;RIGHT(("00"&amp;(K$2+$A16)),3),Input!$B$3:$C$217,2,FALSE),"")</f>
        <v>Utilisation de l'écotire</v>
      </c>
    </row>
    <row r="17" spans="1:11">
      <c r="A17" s="116">
        <v>15</v>
      </c>
      <c r="B17" s="118" t="str">
        <f>IFERROR(VLOOKUP("i"&amp;RIGHT(("00"&amp;(B$2+$A17)),3),Input!$B$3:$C$217,2,FALSE),"")</f>
        <v/>
      </c>
      <c r="C17" s="118" t="str">
        <f>IFERROR(VLOOKUP("i"&amp;RIGHT(("00"&amp;(C$2+$A17)),3),Input!$B$3:$C$217,2,FALSE),"")</f>
        <v>Période d'utilisation de l'eau chaude dans le lavage de la vaisselle</v>
      </c>
      <c r="D17" s="118" t="str">
        <f>IFERROR(VLOOKUP("i"&amp;RIGHT(("00"&amp;(D$2+$A17)),3),Input!$B$3:$C$217,2,FALSE),"")</f>
        <v>Nombre d'années d'utilisation du climatiseur</v>
      </c>
      <c r="E17" s="118" t="str">
        <f>IFERROR(VLOOKUP("i"&amp;RIGHT(("00"&amp;(E$2+$A17)),3),Input!$B$3:$C$217,2,FALSE),"")</f>
        <v/>
      </c>
      <c r="F17" s="118" t="str">
        <f>IFERROR(VLOOKUP("i"&amp;RIGHT(("00"&amp;(F$2+$A17)),3),Input!$B$3:$C$217,2,FALSE),"")</f>
        <v/>
      </c>
      <c r="G17" s="118" t="str">
        <f>IFERROR(VLOOKUP("i"&amp;RIGHT(("00"&amp;(G$2+$A17)),3),Input!$B$3:$C$217,2,FALSE),"")</f>
        <v>Temps d'utilisation de l'éclairage</v>
      </c>
      <c r="H17" s="118" t="str">
        <f>IFERROR(VLOOKUP("i"&amp;RIGHT(("00"&amp;(H$2+$A17)),3),Input!$B$3:$C$217,2,FALSE),"")</f>
        <v/>
      </c>
      <c r="I17" s="118" t="str">
        <f>IFERROR(VLOOKUP("i"&amp;RIGHT(("00"&amp;(I$2+$A17)),3),Input!$B$3:$C$217,2,FALSE),"")</f>
        <v>Une coloration du contenu</v>
      </c>
      <c r="J17" s="118" t="str">
        <f>IFERROR(VLOOKUP("i"&amp;RIGHT(("00"&amp;(J$2+$A17)),3),Input!$B$3:$C$217,2,FALSE),"")</f>
        <v/>
      </c>
      <c r="K17" s="118" t="str">
        <f>IFERROR(VLOOKUP("i"&amp;RIGHT(("00"&amp;(K$2+$A17)),3),Input!$B$3:$C$217,2,FALSE),"")</f>
        <v/>
      </c>
    </row>
    <row r="18" spans="1:11">
      <c r="A18" s="116">
        <v>16</v>
      </c>
      <c r="B18" s="118" t="str">
        <f>IFERROR(VLOOKUP("i"&amp;RIGHT(("00"&amp;(B$2+$A18)),3),Input!$B$3:$C$217,2,FALSE),"")</f>
        <v/>
      </c>
      <c r="C18" s="118" t="str">
        <f>IFERROR(VLOOKUP("i"&amp;RIGHT(("00"&amp;(C$2+$A18)),3),Input!$B$3:$C$217,2,FALSE),"")</f>
        <v>Pomme de douche à économie d'eau</v>
      </c>
      <c r="D18" s="118" t="str">
        <f>IFERROR(VLOOKUP("i"&amp;RIGHT(("00"&amp;(D$2+$A18)),3),Input!$B$3:$C$217,2,FALSE),"")</f>
        <v>Performance de climatisation</v>
      </c>
      <c r="E18" s="118" t="str">
        <f>IFERROR(VLOOKUP("i"&amp;RIGHT(("00"&amp;(E$2+$A18)),3),Input!$B$3:$C$217,2,FALSE),"")</f>
        <v/>
      </c>
      <c r="F18" s="118" t="str">
        <f>IFERROR(VLOOKUP("i"&amp;RIGHT(("00"&amp;(F$2+$A18)),3),Input!$B$3:$C$217,2,FALSE),"")</f>
        <v/>
      </c>
      <c r="G18" s="118" t="str">
        <f>IFERROR(VLOOKUP("i"&amp;RIGHT(("00"&amp;(G$2+$A18)),3),Input!$B$3:$C$217,2,FALSE),"")</f>
        <v/>
      </c>
      <c r="H18" s="118" t="str">
        <f>IFERROR(VLOOKUP("i"&amp;RIGHT(("00"&amp;(H$2+$A18)),3),Input!$B$3:$C$217,2,FALSE),"")</f>
        <v/>
      </c>
      <c r="I18" s="118" t="str">
        <f>IFERROR(VLOOKUP("i"&amp;RIGHT(("00"&amp;(I$2+$A18)),3),Input!$B$3:$C$217,2,FALSE),"")</f>
        <v>Installation avec dégagement ouvert du mur</v>
      </c>
      <c r="J18" s="118" t="str">
        <f>IFERROR(VLOOKUP("i"&amp;RIGHT(("00"&amp;(J$2+$A18)),3),Input!$B$3:$C$217,2,FALSE),"")</f>
        <v/>
      </c>
      <c r="K18" s="118" t="str">
        <f>IFERROR(VLOOKUP("i"&amp;RIGHT(("00"&amp;(K$2+$A18)),3),Input!$B$3:$C$217,2,FALSE),"")</f>
        <v/>
      </c>
    </row>
    <row r="19" spans="1:11">
      <c r="A19" s="116">
        <v>17</v>
      </c>
      <c r="B19" s="118" t="str">
        <f>IFERROR(VLOOKUP("i"&amp;RIGHT(("00"&amp;(B$2+$A19)),3),Input!$B$3:$C$217,2,FALSE),"")</f>
        <v/>
      </c>
      <c r="C19" s="118" t="str">
        <f>IFERROR(VLOOKUP("i"&amp;RIGHT(("00"&amp;(C$2+$A19)),3),Input!$B$3:$C$217,2,FALSE),"")</f>
        <v>Baignoire / unité de bain</v>
      </c>
      <c r="D19" s="118" t="str">
        <f>IFERROR(VLOOKUP("i"&amp;RIGHT(("00"&amp;(D$2+$A19)),3),Input!$B$3:$C$217,2,FALSE),"")</f>
        <v>Filtre de climatiseur propre</v>
      </c>
      <c r="E19" s="118" t="str">
        <f>IFERROR(VLOOKUP("i"&amp;RIGHT(("00"&amp;(E$2+$A19)),3),Input!$B$3:$C$217,2,FALSE),"")</f>
        <v/>
      </c>
      <c r="F19" s="118" t="str">
        <f>IFERROR(VLOOKUP("i"&amp;RIGHT(("00"&amp;(F$2+$A19)),3),Input!$B$3:$C$217,2,FALSE),"")</f>
        <v/>
      </c>
      <c r="G19" s="118" t="str">
        <f>IFERROR(VLOOKUP("i"&amp;RIGHT(("00"&amp;(G$2+$A19)),3),Input!$B$3:$C$217,2,FALSE),"")</f>
        <v/>
      </c>
      <c r="H19" s="118" t="str">
        <f>IFERROR(VLOOKUP("i"&amp;RIGHT(("00"&amp;(H$2+$A19)),3),Input!$B$3:$C$217,2,FALSE),"")</f>
        <v/>
      </c>
      <c r="I19" s="118" t="str">
        <f>IFERROR(VLOOKUP("i"&amp;RIGHT(("00"&amp;(I$2+$A19)),3),Input!$B$3:$C$217,2,FALSE),"")</f>
        <v/>
      </c>
      <c r="J19" s="118" t="str">
        <f>IFERROR(VLOOKUP("i"&amp;RIGHT(("00"&amp;(J$2+$A19)),3),Input!$B$3:$C$217,2,FALSE),"")</f>
        <v/>
      </c>
      <c r="K19" s="118" t="str">
        <f>IFERROR(VLOOKUP("i"&amp;RIGHT(("00"&amp;(K$2+$A19)),3),Input!$B$3:$C$217,2,FALSE),"")</f>
        <v/>
      </c>
    </row>
    <row r="20" spans="1:11">
      <c r="A20" s="116">
        <v>18</v>
      </c>
      <c r="B20" s="118" t="str">
        <f>IFERROR(VLOOKUP("i"&amp;RIGHT(("00"&amp;(B$2+$A20)),3),Input!$B$3:$C$217,2,FALSE),"")</f>
        <v/>
      </c>
      <c r="C20" s="118" t="str">
        <f>IFERROR(VLOOKUP("i"&amp;RIGHT(("00"&amp;(C$2+$A20)),3),Input!$B$3:$C$217,2,FALSE),"")</f>
        <v/>
      </c>
      <c r="D20" s="118" t="str">
        <f>IFERROR(VLOOKUP("i"&amp;RIGHT(("00"&amp;(D$2+$A20)),3),Input!$B$3:$C$217,2,FALSE),"")</f>
        <v/>
      </c>
      <c r="E20" s="118" t="str">
        <f>IFERROR(VLOOKUP("i"&amp;RIGHT(("00"&amp;(E$2+$A20)),3),Input!$B$3:$C$217,2,FALSE),"")</f>
        <v/>
      </c>
      <c r="F20" s="118" t="str">
        <f>IFERROR(VLOOKUP("i"&amp;RIGHT(("00"&amp;(F$2+$A20)),3),Input!$B$3:$C$217,2,FALSE),"")</f>
        <v/>
      </c>
      <c r="G20" s="118" t="str">
        <f>IFERROR(VLOOKUP("i"&amp;RIGHT(("00"&amp;(G$2+$A20)),3),Input!$B$3:$C$217,2,FALSE),"")</f>
        <v/>
      </c>
      <c r="H20" s="118" t="str">
        <f>IFERROR(VLOOKUP("i"&amp;RIGHT(("00"&amp;(H$2+$A20)),3),Input!$B$3:$C$217,2,FALSE),"")</f>
        <v/>
      </c>
      <c r="I20" s="118" t="str">
        <f>IFERROR(VLOOKUP("i"&amp;RIGHT(("00"&amp;(I$2+$A20)),3),Input!$B$3:$C$217,2,FALSE),"")</f>
        <v/>
      </c>
      <c r="J20" s="118" t="str">
        <f>IFERROR(VLOOKUP("i"&amp;RIGHT(("00"&amp;(J$2+$A20)),3),Input!$B$3:$C$217,2,FALSE),"")</f>
        <v/>
      </c>
      <c r="K20" s="118" t="str">
        <f>IFERROR(VLOOKUP("i"&amp;RIGHT(("00"&amp;(K$2+$A20)),3),Input!$B$3:$C$217,2,FALSE),"")</f>
        <v/>
      </c>
    </row>
    <row r="21" spans="1:11">
      <c r="A21" s="116">
        <v>19</v>
      </c>
      <c r="B21" s="118" t="str">
        <f>IFERROR(VLOOKUP("i"&amp;RIGHT(("00"&amp;(B$2+$A21)),3),Input!$B$3:$C$217,2,FALSE),"")</f>
        <v/>
      </c>
      <c r="C21" s="118" t="str">
        <f>IFERROR(VLOOKUP("i"&amp;RIGHT(("00"&amp;(C$2+$A21)),3),Input!$B$3:$C$217,2,FALSE),"")</f>
        <v/>
      </c>
      <c r="D21" s="118" t="str">
        <f>IFERROR(VLOOKUP("i"&amp;RIGHT(("00"&amp;(D$2+$A21)),3),Input!$B$3:$C$217,2,FALSE),"")</f>
        <v/>
      </c>
      <c r="E21" s="118" t="str">
        <f>IFERROR(VLOOKUP("i"&amp;RIGHT(("00"&amp;(E$2+$A21)),3),Input!$B$3:$C$217,2,FALSE),"")</f>
        <v/>
      </c>
      <c r="F21" s="118" t="str">
        <f>IFERROR(VLOOKUP("i"&amp;RIGHT(("00"&amp;(F$2+$A21)),3),Input!$B$3:$C$217,2,FALSE),"")</f>
        <v/>
      </c>
      <c r="G21" s="118" t="str">
        <f>IFERROR(VLOOKUP("i"&amp;RIGHT(("00"&amp;(G$2+$A21)),3),Input!$B$3:$C$217,2,FALSE),"")</f>
        <v/>
      </c>
      <c r="H21" s="118" t="str">
        <f>IFERROR(VLOOKUP("i"&amp;RIGHT(("00"&amp;(H$2+$A21)),3),Input!$B$3:$C$217,2,FALSE),"")</f>
        <v/>
      </c>
      <c r="I21" s="118" t="str">
        <f>IFERROR(VLOOKUP("i"&amp;RIGHT(("00"&amp;(I$2+$A21)),3),Input!$B$3:$C$217,2,FALSE),"")</f>
        <v/>
      </c>
      <c r="J21" s="118" t="str">
        <f>IFERROR(VLOOKUP("i"&amp;RIGHT(("00"&amp;(J$2+$A21)),3),Input!$B$3:$C$217,2,FALSE),"")</f>
        <v/>
      </c>
      <c r="K21" s="118" t="str">
        <f>IFERROR(VLOOKUP("i"&amp;RIGHT(("00"&amp;(K$2+$A21)),3),Input!$B$3:$C$217,2,FALSE),"")</f>
        <v/>
      </c>
    </row>
    <row r="22" spans="1:11">
      <c r="A22" s="116">
        <v>20</v>
      </c>
      <c r="B22" s="118" t="str">
        <f>IFERROR(VLOOKUP("i"&amp;RIGHT(("00"&amp;(B$2+$A22)),3),Input!$B$3:$C$217,2,FALSE),"")</f>
        <v/>
      </c>
      <c r="C22" s="118" t="str">
        <f>IFERROR(VLOOKUP("i"&amp;RIGHT(("00"&amp;(C$2+$A22)),3),Input!$B$3:$C$217,2,FALSE),"")</f>
        <v/>
      </c>
      <c r="D22" s="118" t="str">
        <f>IFERROR(VLOOKUP("i"&amp;RIGHT(("00"&amp;(D$2+$A22)),3),Input!$B$3:$C$217,2,FALSE),"")</f>
        <v/>
      </c>
      <c r="E22" s="118" t="str">
        <f>IFERROR(VLOOKUP("i"&amp;RIGHT(("00"&amp;(E$2+$A22)),3),Input!$B$3:$C$217,2,FALSE),"")</f>
        <v/>
      </c>
      <c r="F22" s="118" t="str">
        <f>IFERROR(VLOOKUP("i"&amp;RIGHT(("00"&amp;(F$2+$A22)),3),Input!$B$3:$C$217,2,FALSE),"")</f>
        <v/>
      </c>
      <c r="G22" s="118" t="str">
        <f>IFERROR(VLOOKUP("i"&amp;RIGHT(("00"&amp;(G$2+$A22)),3),Input!$B$3:$C$217,2,FALSE),"")</f>
        <v/>
      </c>
      <c r="H22" s="118" t="str">
        <f>IFERROR(VLOOKUP("i"&amp;RIGHT(("00"&amp;(H$2+$A22)),3),Input!$B$3:$C$217,2,FALSE),"")</f>
        <v/>
      </c>
      <c r="I22" s="118" t="str">
        <f>IFERROR(VLOOKUP("i"&amp;RIGHT(("00"&amp;(I$2+$A22)),3),Input!$B$3:$C$217,2,FALSE),"")</f>
        <v/>
      </c>
      <c r="J22" s="118" t="str">
        <f>IFERROR(VLOOKUP("i"&amp;RIGHT(("00"&amp;(J$2+$A22)),3),Input!$B$3:$C$217,2,FALSE),"")</f>
        <v/>
      </c>
      <c r="K22" s="118" t="str">
        <f>IFERROR(VLOOKUP("i"&amp;RIGHT(("00"&amp;(K$2+$A22)),3),Input!$B$3:$C$217,2,FALSE),"")</f>
        <v/>
      </c>
    </row>
    <row r="23" spans="1:11">
      <c r="A23" s="116">
        <v>21</v>
      </c>
      <c r="B23" s="118" t="str">
        <f>IFERROR(VLOOKUP("i"&amp;RIGHT(("00"&amp;(B$2+$A23)),3),Input!$B$3:$C$217,2,FALSE),"")</f>
        <v>Etat / province</v>
      </c>
      <c r="C23" s="118" t="str">
        <f>IFERROR(VLOOKUP("i"&amp;RIGHT(("00"&amp;(C$2+$A23)),3),Input!$B$3:$C$217,2,FALSE),"")</f>
        <v>Performance du chauffe-eau</v>
      </c>
      <c r="D23" s="118" t="str">
        <f>IFERROR(VLOOKUP("i"&amp;RIGHT(("00"&amp;(D$2+$A23)),3),Input!$B$3:$C$217,2,FALSE),"")</f>
        <v>Performance du climatiseur</v>
      </c>
      <c r="E23" s="118" t="str">
        <f>IFERROR(VLOOKUP("i"&amp;RIGHT(("00"&amp;(E$2+$A23)),3),Input!$B$3:$C$217,2,FALSE),"")</f>
        <v/>
      </c>
      <c r="F23" s="118" t="str">
        <f>IFERROR(VLOOKUP("i"&amp;RIGHT(("00"&amp;(F$2+$A23)),3),Input!$B$3:$C$217,2,FALSE),"")</f>
        <v>Performance de la machine à laver</v>
      </c>
      <c r="G23" s="118" t="str">
        <f>IFERROR(VLOOKUP("i"&amp;RIGHT(("00"&amp;(G$2+$A23)),3),Input!$B$3:$C$217,2,FALSE),"")</f>
        <v/>
      </c>
      <c r="H23" s="118" t="str">
        <f>IFERROR(VLOOKUP("i"&amp;RIGHT(("00"&amp;(H$2+$A23)),3),Input!$B$3:$C$217,2,FALSE),"")</f>
        <v>Performances TV</v>
      </c>
      <c r="I23" s="118" t="str">
        <f>IFERROR(VLOOKUP("i"&amp;RIGHT(("00"&amp;(I$2+$A23)),3),Input!$B$3:$C$217,2,FALSE),"")</f>
        <v>La performance du réfrigérateur</v>
      </c>
      <c r="J23" s="118" t="str">
        <f>IFERROR(VLOOKUP("i"&amp;RIGHT(("00"&amp;(J$2+$A23)),3),Input!$B$3:$C$217,2,FALSE),"")</f>
        <v>La chaleur du pot</v>
      </c>
      <c r="K23" s="118" t="str">
        <f>IFERROR(VLOOKUP("i"&amp;RIGHT(("00"&amp;(K$2+$A23)),3),Input!$B$3:$C$217,2,FALSE),"")</f>
        <v>Destination</v>
      </c>
    </row>
    <row r="24" spans="1:11">
      <c r="A24" s="116">
        <v>22</v>
      </c>
      <c r="B24" s="118" t="str">
        <f>IFERROR(VLOOKUP("i"&amp;RIGHT(("00"&amp;(B$2+$A24)),3),Input!$B$3:$C$217,2,FALSE),"")</f>
        <v>Zone détaillée</v>
      </c>
      <c r="C24" s="118" t="str">
        <f>IFERROR(VLOOKUP("i"&amp;RIGHT(("00"&amp;(C$2+$A24)),3),Input!$B$3:$C$217,2,FALSE),"")</f>
        <v/>
      </c>
      <c r="D24" s="118" t="str">
        <f>IFERROR(VLOOKUP("i"&amp;RIGHT(("00"&amp;(D$2+$A24)),3),Input!$B$3:$C$217,2,FALSE),"")</f>
        <v/>
      </c>
      <c r="E24" s="118" t="str">
        <f>IFERROR(VLOOKUP("i"&amp;RIGHT(("00"&amp;(E$2+$A24)),3),Input!$B$3:$C$217,2,FALSE),"")</f>
        <v/>
      </c>
      <c r="F24" s="118" t="str">
        <f>IFERROR(VLOOKUP("i"&amp;RIGHT(("00"&amp;(F$2+$A24)),3),Input!$B$3:$C$217,2,FALSE),"")</f>
        <v/>
      </c>
      <c r="G24" s="118" t="str">
        <f>IFERROR(VLOOKUP("i"&amp;RIGHT(("00"&amp;(G$2+$A24)),3),Input!$B$3:$C$217,2,FALSE),"")</f>
        <v/>
      </c>
      <c r="H24" s="118" t="str">
        <f>IFERROR(VLOOKUP("i"&amp;RIGHT(("00"&amp;(H$2+$A24)),3),Input!$B$3:$C$217,2,FALSE),"")</f>
        <v/>
      </c>
      <c r="I24" s="118" t="str">
        <f>IFERROR(VLOOKUP("i"&amp;RIGHT(("00"&amp;(I$2+$A24)),3),Input!$B$3:$C$217,2,FALSE),"")</f>
        <v/>
      </c>
      <c r="J24" s="118" t="str">
        <f>IFERROR(VLOOKUP("i"&amp;RIGHT(("00"&amp;(J$2+$A24)),3),Input!$B$3:$C$217,2,FALSE),"")</f>
        <v>Économie d'énergie du pot électrique</v>
      </c>
      <c r="K24" s="118" t="str">
        <f>IFERROR(VLOOKUP("i"&amp;RIGHT(("00"&amp;(K$2+$A24)),3),Input!$B$3:$C$217,2,FALSE),"")</f>
        <v>Fréquence</v>
      </c>
    </row>
    <row r="25" spans="1:11">
      <c r="A25" s="116">
        <v>23</v>
      </c>
      <c r="B25" s="118" t="str">
        <f>IFERROR(VLOOKUP("i"&amp;RIGHT(("00"&amp;(B$2+$A25)),3),Input!$B$3:$C$217,2,FALSE),"")</f>
        <v>Commodité des transports en commun</v>
      </c>
      <c r="C25" s="118" t="str">
        <f>IFERROR(VLOOKUP("i"&amp;RIGHT(("00"&amp;(C$2+$A25)),3),Input!$B$3:$C$217,2,FALSE),"")</f>
        <v/>
      </c>
      <c r="D25" s="118" t="str">
        <f>IFERROR(VLOOKUP("i"&amp;RIGHT(("00"&amp;(D$2+$A25)),3),Input!$B$3:$C$217,2,FALSE),"")</f>
        <v/>
      </c>
      <c r="E25" s="118" t="str">
        <f>IFERROR(VLOOKUP("i"&amp;RIGHT(("00"&amp;(E$2+$A25)),3),Input!$B$3:$C$217,2,FALSE),"")</f>
        <v/>
      </c>
      <c r="F25" s="118" t="str">
        <f>IFERROR(VLOOKUP("i"&amp;RIGHT(("00"&amp;(F$2+$A25)),3),Input!$B$3:$C$217,2,FALSE),"")</f>
        <v/>
      </c>
      <c r="G25" s="118" t="str">
        <f>IFERROR(VLOOKUP("i"&amp;RIGHT(("00"&amp;(G$2+$A25)),3),Input!$B$3:$C$217,2,FALSE),"")</f>
        <v/>
      </c>
      <c r="H25" s="118" t="str">
        <f>IFERROR(VLOOKUP("i"&amp;RIGHT(("00"&amp;(H$2+$A25)),3),Input!$B$3:$C$217,2,FALSE),"")</f>
        <v/>
      </c>
      <c r="I25" s="118" t="str">
        <f>IFERROR(VLOOKUP("i"&amp;RIGHT(("00"&amp;(I$2+$A25)),3),Input!$B$3:$C$217,2,FALSE),"")</f>
        <v/>
      </c>
      <c r="J25" s="118" t="str">
        <f>IFERROR(VLOOKUP("i"&amp;RIGHT(("00"&amp;(J$2+$A25)),3),Input!$B$3:$C$217,2,FALSE),"")</f>
        <v/>
      </c>
      <c r="K25" s="118" t="str">
        <f>IFERROR(VLOOKUP("i"&amp;RIGHT(("00"&amp;(K$2+$A25)),3),Input!$B$3:$C$217,2,FALSE),"")</f>
        <v>Distance à sens unique</v>
      </c>
    </row>
    <row r="26" spans="1:11">
      <c r="A26" s="116">
        <v>24</v>
      </c>
      <c r="B26" s="118" t="str">
        <f>IFERROR(VLOOKUP("i"&amp;RIGHT(("00"&amp;(B$2+$A26)),3),Input!$B$3:$C$217,2,FALSE),"")</f>
        <v/>
      </c>
      <c r="C26" s="118" t="str">
        <f>IFERROR(VLOOKUP("i"&amp;RIGHT(("00"&amp;(C$2+$A26)),3),Input!$B$3:$C$217,2,FALSE),"")</f>
        <v/>
      </c>
      <c r="D26" s="118" t="str">
        <f>IFERROR(VLOOKUP("i"&amp;RIGHT(("00"&amp;(D$2+$A26)),3),Input!$B$3:$C$217,2,FALSE),"")</f>
        <v/>
      </c>
      <c r="E26" s="118" t="str">
        <f>IFERROR(VLOOKUP("i"&amp;RIGHT(("00"&amp;(E$2+$A26)),3),Input!$B$3:$C$217,2,FALSE),"")</f>
        <v/>
      </c>
      <c r="F26" s="118" t="str">
        <f>IFERROR(VLOOKUP("i"&amp;RIGHT(("00"&amp;(F$2+$A26)),3),Input!$B$3:$C$217,2,FALSE),"")</f>
        <v/>
      </c>
      <c r="G26" s="118" t="str">
        <f>IFERROR(VLOOKUP("i"&amp;RIGHT(("00"&amp;(G$2+$A26)),3),Input!$B$3:$C$217,2,FALSE),"")</f>
        <v/>
      </c>
      <c r="H26" s="118" t="str">
        <f>IFERROR(VLOOKUP("i"&amp;RIGHT(("00"&amp;(H$2+$A26)),3),Input!$B$3:$C$217,2,FALSE),"")</f>
        <v/>
      </c>
      <c r="I26" s="118" t="str">
        <f>IFERROR(VLOOKUP("i"&amp;RIGHT(("00"&amp;(I$2+$A26)),3),Input!$B$3:$C$217,2,FALSE),"")</f>
        <v/>
      </c>
      <c r="J26" s="118" t="str">
        <f>IFERROR(VLOOKUP("i"&amp;RIGHT(("00"&amp;(J$2+$A26)),3),Input!$B$3:$C$217,2,FALSE),"")</f>
        <v/>
      </c>
      <c r="K26" s="118" t="str">
        <f>IFERROR(VLOOKUP("i"&amp;RIGHT(("00"&amp;(K$2+$A26)),3),Input!$B$3:$C$217,2,FALSE),"")</f>
        <v>Utiliser une voiture</v>
      </c>
    </row>
    <row r="27" spans="1:11">
      <c r="A27" s="116">
        <v>25</v>
      </c>
      <c r="B27" s="118" t="str">
        <f>IFERROR(VLOOKUP("i"&amp;RIGHT(("00"&amp;(B$2+$A27)),3),Input!$B$3:$C$217,2,FALSE),"")</f>
        <v/>
      </c>
      <c r="C27" s="118" t="str">
        <f>IFERROR(VLOOKUP("i"&amp;RIGHT(("00"&amp;(C$2+$A27)),3),Input!$B$3:$C$217,2,FALSE),"")</f>
        <v/>
      </c>
      <c r="D27" s="118" t="str">
        <f>IFERROR(VLOOKUP("i"&amp;RIGHT(("00"&amp;(D$2+$A27)),3),Input!$B$3:$C$217,2,FALSE),"")</f>
        <v/>
      </c>
      <c r="E27" s="118" t="str">
        <f>IFERROR(VLOOKUP("i"&amp;RIGHT(("00"&amp;(E$2+$A27)),3),Input!$B$3:$C$217,2,FALSE),"")</f>
        <v/>
      </c>
      <c r="F27" s="118" t="str">
        <f>IFERROR(VLOOKUP("i"&amp;RIGHT(("00"&amp;(F$2+$A27)),3),Input!$B$3:$C$217,2,FALSE),"")</f>
        <v/>
      </c>
      <c r="G27" s="118" t="str">
        <f>IFERROR(VLOOKUP("i"&amp;RIGHT(("00"&amp;(G$2+$A27)),3),Input!$B$3:$C$217,2,FALSE),"")</f>
        <v/>
      </c>
      <c r="H27" s="118" t="str">
        <f>IFERROR(VLOOKUP("i"&amp;RIGHT(("00"&amp;(H$2+$A27)),3),Input!$B$3:$C$217,2,FALSE),"")</f>
        <v/>
      </c>
      <c r="I27" s="118" t="str">
        <f>IFERROR(VLOOKUP("i"&amp;RIGHT(("00"&amp;(I$2+$A27)),3),Input!$B$3:$C$217,2,FALSE),"")</f>
        <v/>
      </c>
      <c r="J27" s="118" t="str">
        <f>IFERROR(VLOOKUP("i"&amp;RIGHT(("00"&amp;(J$2+$A27)),3),Input!$B$3:$C$217,2,FALSE),"")</f>
        <v/>
      </c>
      <c r="K27" s="118" t="str">
        <f>IFERROR(VLOOKUP("i"&amp;RIGHT(("00"&amp;(K$2+$A27)),3),Input!$B$3:$C$217,2,FALSE),"")</f>
        <v/>
      </c>
    </row>
    <row r="28" spans="1:11">
      <c r="A28" s="116">
        <v>26</v>
      </c>
      <c r="B28" s="118" t="str">
        <f>IFERROR(VLOOKUP("i"&amp;RIGHT(("00"&amp;(B$2+$A28)),3),Input!$B$3:$C$217,2,FALSE),"")</f>
        <v/>
      </c>
      <c r="C28" s="118" t="str">
        <f>IFERROR(VLOOKUP("i"&amp;RIGHT(("00"&amp;(C$2+$A28)),3),Input!$B$3:$C$217,2,FALSE),"")</f>
        <v/>
      </c>
      <c r="D28" s="118" t="str">
        <f>IFERROR(VLOOKUP("i"&amp;RIGHT(("00"&amp;(D$2+$A28)),3),Input!$B$3:$C$217,2,FALSE),"")</f>
        <v/>
      </c>
      <c r="E28" s="118" t="str">
        <f>IFERROR(VLOOKUP("i"&amp;RIGHT(("00"&amp;(E$2+$A28)),3),Input!$B$3:$C$217,2,FALSE),"")</f>
        <v/>
      </c>
      <c r="F28" s="118" t="str">
        <f>IFERROR(VLOOKUP("i"&amp;RIGHT(("00"&amp;(F$2+$A28)),3),Input!$B$3:$C$217,2,FALSE),"")</f>
        <v/>
      </c>
      <c r="G28" s="118" t="str">
        <f>IFERROR(VLOOKUP("i"&amp;RIGHT(("00"&amp;(G$2+$A28)),3),Input!$B$3:$C$217,2,FALSE),"")</f>
        <v/>
      </c>
      <c r="H28" s="118" t="str">
        <f>IFERROR(VLOOKUP("i"&amp;RIGHT(("00"&amp;(H$2+$A28)),3),Input!$B$3:$C$217,2,FALSE),"")</f>
        <v/>
      </c>
      <c r="I28" s="118" t="str">
        <f>IFERROR(VLOOKUP("i"&amp;RIGHT(("00"&amp;(I$2+$A28)),3),Input!$B$3:$C$217,2,FALSE),"")</f>
        <v/>
      </c>
      <c r="J28" s="118" t="str">
        <f>IFERROR(VLOOKUP("i"&amp;RIGHT(("00"&amp;(J$2+$A28)),3),Input!$B$3:$C$217,2,FALSE),"")</f>
        <v/>
      </c>
      <c r="K28" s="118" t="str">
        <f>IFERROR(VLOOKUP("i"&amp;RIGHT(("00"&amp;(K$2+$A28)),3),Input!$B$3:$C$217,2,FALSE),"")</f>
        <v/>
      </c>
    </row>
    <row r="29" spans="1:11">
      <c r="A29" s="116">
        <v>27</v>
      </c>
      <c r="B29" s="118" t="str">
        <f>IFERROR(VLOOKUP("i"&amp;RIGHT(("00"&amp;(B$2+$A29)),3),Input!$B$3:$C$217,2,FALSE),"")</f>
        <v/>
      </c>
      <c r="C29" s="118" t="str">
        <f>IFERROR(VLOOKUP("i"&amp;RIGHT(("00"&amp;(C$2+$A29)),3),Input!$B$3:$C$217,2,FALSE),"")</f>
        <v/>
      </c>
      <c r="D29" s="118" t="str">
        <f>IFERROR(VLOOKUP("i"&amp;RIGHT(("00"&amp;(D$2+$A29)),3),Input!$B$3:$C$217,2,FALSE),"")</f>
        <v/>
      </c>
      <c r="E29" s="118" t="str">
        <f>IFERROR(VLOOKUP("i"&amp;RIGHT(("00"&amp;(E$2+$A29)),3),Input!$B$3:$C$217,2,FALSE),"")</f>
        <v/>
      </c>
      <c r="F29" s="118" t="str">
        <f>IFERROR(VLOOKUP("i"&amp;RIGHT(("00"&amp;(F$2+$A29)),3),Input!$B$3:$C$217,2,FALSE),"")</f>
        <v/>
      </c>
      <c r="G29" s="118" t="str">
        <f>IFERROR(VLOOKUP("i"&amp;RIGHT(("00"&amp;(G$2+$A29)),3),Input!$B$3:$C$217,2,FALSE),"")</f>
        <v/>
      </c>
      <c r="H29" s="118" t="str">
        <f>IFERROR(VLOOKUP("i"&amp;RIGHT(("00"&amp;(H$2+$A29)),3),Input!$B$3:$C$217,2,FALSE),"")</f>
        <v/>
      </c>
      <c r="I29" s="118" t="str">
        <f>IFERROR(VLOOKUP("i"&amp;RIGHT(("00"&amp;(I$2+$A29)),3),Input!$B$3:$C$217,2,FALSE),"")</f>
        <v/>
      </c>
      <c r="J29" s="118" t="str">
        <f>IFERROR(VLOOKUP("i"&amp;RIGHT(("00"&amp;(J$2+$A29)),3),Input!$B$3:$C$217,2,FALSE),"")</f>
        <v/>
      </c>
      <c r="K29" s="118" t="str">
        <f>IFERROR(VLOOKUP("i"&amp;RIGHT(("00"&amp;(K$2+$A29)),3),Input!$B$3:$C$217,2,FALSE),"")</f>
        <v/>
      </c>
    </row>
    <row r="30" spans="1:11">
      <c r="A30" s="116">
        <v>28</v>
      </c>
      <c r="B30" s="118" t="str">
        <f>IFERROR(VLOOKUP("i"&amp;RIGHT(("00"&amp;(B$2+$A30)),3),Input!$B$3:$C$217,2,FALSE),"")</f>
        <v/>
      </c>
      <c r="C30" s="118" t="str">
        <f>IFERROR(VLOOKUP("i"&amp;RIGHT(("00"&amp;(C$2+$A30)),3),Input!$B$3:$C$217,2,FALSE),"")</f>
        <v/>
      </c>
      <c r="D30" s="118" t="str">
        <f>IFERROR(VLOOKUP("i"&amp;RIGHT(("00"&amp;(D$2+$A30)),3),Input!$B$3:$C$217,2,FALSE),"")</f>
        <v/>
      </c>
      <c r="E30" s="118" t="str">
        <f>IFERROR(VLOOKUP("i"&amp;RIGHT(("00"&amp;(E$2+$A30)),3),Input!$B$3:$C$217,2,FALSE),"")</f>
        <v/>
      </c>
      <c r="F30" s="118" t="str">
        <f>IFERROR(VLOOKUP("i"&amp;RIGHT(("00"&amp;(F$2+$A30)),3),Input!$B$3:$C$217,2,FALSE),"")</f>
        <v/>
      </c>
      <c r="G30" s="118" t="str">
        <f>IFERROR(VLOOKUP("i"&amp;RIGHT(("00"&amp;(G$2+$A30)),3),Input!$B$3:$C$217,2,FALSE),"")</f>
        <v/>
      </c>
      <c r="H30" s="118" t="str">
        <f>IFERROR(VLOOKUP("i"&amp;RIGHT(("00"&amp;(H$2+$A30)),3),Input!$B$3:$C$217,2,FALSE),"")</f>
        <v/>
      </c>
      <c r="I30" s="118" t="str">
        <f>IFERROR(VLOOKUP("i"&amp;RIGHT(("00"&amp;(I$2+$A30)),3),Input!$B$3:$C$217,2,FALSE),"")</f>
        <v/>
      </c>
      <c r="J30" s="118" t="str">
        <f>IFERROR(VLOOKUP("i"&amp;RIGHT(("00"&amp;(J$2+$A30)),3),Input!$B$3:$C$217,2,FALSE),"")</f>
        <v/>
      </c>
      <c r="K30" s="118" t="str">
        <f>IFERROR(VLOOKUP("i"&amp;RIGHT(("00"&amp;(K$2+$A30)),3),Input!$B$3:$C$217,2,FALSE),"")</f>
        <v/>
      </c>
    </row>
    <row r="31" spans="1:11">
      <c r="A31" s="116">
        <v>29</v>
      </c>
      <c r="B31" s="118" t="str">
        <f>IFERROR(VLOOKUP("i"&amp;RIGHT(("00"&amp;(B$2+$A31)),3),Input!$B$3:$C$217,2,FALSE),"")</f>
        <v/>
      </c>
      <c r="C31" s="118" t="str">
        <f>IFERROR(VLOOKUP("i"&amp;RIGHT(("00"&amp;(C$2+$A31)),3),Input!$B$3:$C$217,2,FALSE),"")</f>
        <v/>
      </c>
      <c r="D31" s="118" t="str">
        <f>IFERROR(VLOOKUP("i"&amp;RIGHT(("00"&amp;(D$2+$A31)),3),Input!$B$3:$C$217,2,FALSE),"")</f>
        <v/>
      </c>
      <c r="E31" s="118" t="str">
        <f>IFERROR(VLOOKUP("i"&amp;RIGHT(("00"&amp;(E$2+$A31)),3),Input!$B$3:$C$217,2,FALSE),"")</f>
        <v/>
      </c>
      <c r="F31" s="118" t="str">
        <f>IFERROR(VLOOKUP("i"&amp;RIGHT(("00"&amp;(F$2+$A31)),3),Input!$B$3:$C$217,2,FALSE),"")</f>
        <v/>
      </c>
      <c r="G31" s="118" t="str">
        <f>IFERROR(VLOOKUP("i"&amp;RIGHT(("00"&amp;(G$2+$A31)),3),Input!$B$3:$C$217,2,FALSE),"")</f>
        <v/>
      </c>
      <c r="H31" s="118" t="str">
        <f>IFERROR(VLOOKUP("i"&amp;RIGHT(("00"&amp;(H$2+$A31)),3),Input!$B$3:$C$217,2,FALSE),"")</f>
        <v/>
      </c>
      <c r="I31" s="118" t="str">
        <f>IFERROR(VLOOKUP("i"&amp;RIGHT(("00"&amp;(I$2+$A31)),3),Input!$B$3:$C$217,2,FALSE),"")</f>
        <v/>
      </c>
      <c r="J31" s="118" t="str">
        <f>IFERROR(VLOOKUP("i"&amp;RIGHT(("00"&amp;(J$2+$A31)),3),Input!$B$3:$C$217,2,FALSE),"")</f>
        <v/>
      </c>
      <c r="K31" s="118" t="str">
        <f>IFERROR(VLOOKUP("i"&amp;RIGHT(("00"&amp;(K$2+$A31)),3),Input!$B$3:$C$217,2,FALSE),"")</f>
        <v/>
      </c>
    </row>
    <row r="32" spans="1:11">
      <c r="A32" s="116">
        <v>30</v>
      </c>
      <c r="B32" s="118" t="str">
        <f>IFERROR(VLOOKUP("i"&amp;RIGHT(("00"&amp;(B$2+$A32)),3),Input!$B$3:$C$217,2,FALSE),"")</f>
        <v/>
      </c>
      <c r="C32" s="118" t="str">
        <f>IFERROR(VLOOKUP("i"&amp;RIGHT(("00"&amp;(C$2+$A32)),3),Input!$B$3:$C$217,2,FALSE),"")</f>
        <v/>
      </c>
      <c r="D32" s="118" t="str">
        <f>IFERROR(VLOOKUP("i"&amp;RIGHT(("00"&amp;(D$2+$A32)),3),Input!$B$3:$C$217,2,FALSE),"")</f>
        <v/>
      </c>
      <c r="E32" s="118" t="str">
        <f>IFERROR(VLOOKUP("i"&amp;RIGHT(("00"&amp;(E$2+$A32)),3),Input!$B$3:$C$217,2,FALSE),"")</f>
        <v/>
      </c>
      <c r="F32" s="118" t="str">
        <f>IFERROR(VLOOKUP("i"&amp;RIGHT(("00"&amp;(F$2+$A32)),3),Input!$B$3:$C$217,2,FALSE),"")</f>
        <v/>
      </c>
      <c r="G32" s="118" t="str">
        <f>IFERROR(VLOOKUP("i"&amp;RIGHT(("00"&amp;(G$2+$A32)),3),Input!$B$3:$C$217,2,FALSE),"")</f>
        <v/>
      </c>
      <c r="H32" s="118" t="str">
        <f>IFERROR(VLOOKUP("i"&amp;RIGHT(("00"&amp;(H$2+$A32)),3),Input!$B$3:$C$217,2,FALSE),"")</f>
        <v/>
      </c>
      <c r="I32" s="118" t="str">
        <f>IFERROR(VLOOKUP("i"&amp;RIGHT(("00"&amp;(I$2+$A32)),3),Input!$B$3:$C$217,2,FALSE),"")</f>
        <v/>
      </c>
      <c r="J32" s="118" t="str">
        <f>IFERROR(VLOOKUP("i"&amp;RIGHT(("00"&amp;(J$2+$A32)),3),Input!$B$3:$C$217,2,FALSE),"")</f>
        <v/>
      </c>
      <c r="K32" s="118" t="str">
        <f>IFERROR(VLOOKUP("i"&amp;RIGHT(("00"&amp;(K$2+$A32)),3),Input!$B$3:$C$217,2,FALSE),"")</f>
        <v/>
      </c>
    </row>
    <row r="33" spans="1:11">
      <c r="A33" s="116">
        <v>31</v>
      </c>
      <c r="B33" s="118" t="str">
        <f>IFERROR(VLOOKUP("i"&amp;RIGHT(("00"&amp;(B$2+$A33)),3),Input!$B$3:$C$217,2,FALSE),"")</f>
        <v/>
      </c>
      <c r="C33" s="118" t="str">
        <f>IFERROR(VLOOKUP("i"&amp;RIGHT(("00"&amp;(C$2+$A33)),3),Input!$B$3:$C$217,2,FALSE),"")</f>
        <v>Chaleur de siège de toilette</v>
      </c>
      <c r="D33" s="118" t="str">
        <f>IFERROR(VLOOKUP("i"&amp;RIGHT(("00"&amp;(D$2+$A33)),3),Input!$B$3:$C$217,2,FALSE),"")</f>
        <v>Équipement de chauffage principalement utilisé</v>
      </c>
      <c r="E33" s="118" t="str">
        <f>IFERROR(VLOOKUP("i"&amp;RIGHT(("00"&amp;(E$2+$A33)),3),Input!$B$3:$C$217,2,FALSE),"")</f>
        <v/>
      </c>
      <c r="F33" s="118" t="str">
        <f>IFERROR(VLOOKUP("i"&amp;RIGHT(("00"&amp;(F$2+$A33)),3),Input!$B$3:$C$217,2,FALSE),"")</f>
        <v/>
      </c>
      <c r="G33" s="118" t="str">
        <f>IFERROR(VLOOKUP("i"&amp;RIGHT(("00"&amp;(G$2+$A33)),3),Input!$B$3:$C$217,2,FALSE),"")</f>
        <v/>
      </c>
      <c r="H33" s="118" t="str">
        <f>IFERROR(VLOOKUP("i"&amp;RIGHT(("00"&amp;(H$2+$A33)),3),Input!$B$3:$C$217,2,FALSE),"")</f>
        <v>Taille du téléviseur</v>
      </c>
      <c r="I33" s="118" t="str">
        <f>IFERROR(VLOOKUP("i"&amp;RIGHT(("00"&amp;(I$2+$A33)),3),Input!$B$3:$C$217,2,FALSE),"")</f>
        <v/>
      </c>
      <c r="J33" s="118" t="str">
        <f>IFERROR(VLOOKUP("i"&amp;RIGHT(("00"&amp;(J$2+$A33)),3),Input!$B$3:$C$217,2,FALSE),"")</f>
        <v/>
      </c>
      <c r="K33" s="118" t="str">
        <f>IFERROR(VLOOKUP("i"&amp;RIGHT(("00"&amp;(K$2+$A33)),3),Input!$B$3:$C$217,2,FALSE),"")</f>
        <v>Arrêt de marche au ralenti</v>
      </c>
    </row>
    <row r="34" spans="1:11">
      <c r="A34" s="116">
        <v>32</v>
      </c>
      <c r="B34" s="118" t="str">
        <f>IFERROR(VLOOKUP("i"&amp;RIGHT(("00"&amp;(B$2+$A34)),3),Input!$B$3:$C$217,2,FALSE),"")</f>
        <v/>
      </c>
      <c r="C34" s="118" t="str">
        <f>IFERROR(VLOOKUP("i"&amp;RIGHT(("00"&amp;(C$2+$A34)),3),Input!$B$3:$C$217,2,FALSE),"")</f>
        <v>Réglage de la température du siège de toilette</v>
      </c>
      <c r="D34" s="118" t="str">
        <f>IFERROR(VLOOKUP("i"&amp;RIGHT(("00"&amp;(D$2+$A34)),3),Input!$B$3:$C$217,2,FALSE),"")</f>
        <v>Equipement de chauffage à utiliser de manière complémentaire</v>
      </c>
      <c r="E34" s="118" t="str">
        <f>IFERROR(VLOOKUP("i"&amp;RIGHT(("00"&amp;(E$2+$A34)),3),Input!$B$3:$C$217,2,FALSE),"")</f>
        <v/>
      </c>
      <c r="F34" s="118" t="str">
        <f>IFERROR(VLOOKUP("i"&amp;RIGHT(("00"&amp;(F$2+$A34)),3),Input!$B$3:$C$217,2,FALSE),"")</f>
        <v/>
      </c>
      <c r="G34" s="118" t="str">
        <f>IFERROR(VLOOKUP("i"&amp;RIGHT(("00"&amp;(G$2+$A34)),3),Input!$B$3:$C$217,2,FALSE),"")</f>
        <v/>
      </c>
      <c r="H34" s="118" t="str">
        <f>IFERROR(VLOOKUP("i"&amp;RIGHT(("00"&amp;(H$2+$A34)),3),Input!$B$3:$C$217,2,FALSE),"")</f>
        <v>Nombre d'années d'utilisation de la télévision</v>
      </c>
      <c r="I34" s="118" t="str">
        <f>IFERROR(VLOOKUP("i"&amp;RIGHT(("00"&amp;(I$2+$A34)),3),Input!$B$3:$C$217,2,FALSE),"")</f>
        <v/>
      </c>
      <c r="J34" s="118" t="str">
        <f>IFERROR(VLOOKUP("i"&amp;RIGHT(("00"&amp;(J$2+$A34)),3),Input!$B$3:$C$217,2,FALSE),"")</f>
        <v/>
      </c>
      <c r="K34" s="118" t="str">
        <f>IFERROR(VLOOKUP("i"&amp;RIGHT(("00"&amp;(K$2+$A34)),3),Input!$B$3:$C$217,2,FALSE),"")</f>
        <v>Accélération rapide et démarrage soudain</v>
      </c>
    </row>
    <row r="35" spans="1:11">
      <c r="A35" s="116">
        <v>33</v>
      </c>
      <c r="B35" s="118" t="str">
        <f>IFERROR(VLOOKUP("i"&amp;RIGHT(("00"&amp;(B$2+$A35)),3),Input!$B$3:$C$217,2,FALSE),"")</f>
        <v/>
      </c>
      <c r="C35" s="118" t="str">
        <f>IFERROR(VLOOKUP("i"&amp;RIGHT(("00"&amp;(C$2+$A35)),3),Input!$B$3:$C$217,2,FALSE),"")</f>
        <v>Siège de toilette à isolation instantanée</v>
      </c>
      <c r="D35" s="118" t="str">
        <f>IFERROR(VLOOKUP("i"&amp;RIGHT(("00"&amp;(D$2+$A35)),3),Input!$B$3:$C$217,2,FALSE),"")</f>
        <v>Temps de chauffage</v>
      </c>
      <c r="E35" s="118" t="str">
        <f>IFERROR(VLOOKUP("i"&amp;RIGHT(("00"&amp;(E$2+$A35)),3),Input!$B$3:$C$217,2,FALSE),"")</f>
        <v/>
      </c>
      <c r="F35" s="118" t="str">
        <f>IFERROR(VLOOKUP("i"&amp;RIGHT(("00"&amp;(F$2+$A35)),3),Input!$B$3:$C$217,2,FALSE),"")</f>
        <v/>
      </c>
      <c r="G35" s="118" t="str">
        <f>IFERROR(VLOOKUP("i"&amp;RIGHT(("00"&amp;(G$2+$A35)),3),Input!$B$3:$C$217,2,FALSE),"")</f>
        <v/>
      </c>
      <c r="H35" s="118" t="str">
        <f>IFERROR(VLOOKUP("i"&amp;RIGHT(("00"&amp;(H$2+$A35)),3),Input!$B$3:$C$217,2,FALSE),"")</f>
        <v>Heure de la télévision</v>
      </c>
      <c r="I35" s="118" t="str">
        <f>IFERROR(VLOOKUP("i"&amp;RIGHT(("00"&amp;(I$2+$A35)),3),Input!$B$3:$C$217,2,FALSE),"")</f>
        <v/>
      </c>
      <c r="J35" s="118" t="str">
        <f>IFERROR(VLOOKUP("i"&amp;RIGHT(("00"&amp;(J$2+$A35)),3),Input!$B$3:$C$217,2,FALSE),"")</f>
        <v/>
      </c>
      <c r="K35" s="118" t="str">
        <f>IFERROR(VLOOKUP("i"&amp;RIGHT(("00"&amp;(K$2+$A35)),3),Input!$B$3:$C$217,2,FALSE),"")</f>
        <v>Conduire avec peu d'accélération / décélération</v>
      </c>
    </row>
    <row r="36" spans="1:11">
      <c r="A36" s="116">
        <v>34</v>
      </c>
      <c r="B36" s="118" t="str">
        <f>IFERROR(VLOOKUP("i"&amp;RIGHT(("00"&amp;(B$2+$A36)),3),Input!$B$3:$C$217,2,FALSE),"")</f>
        <v/>
      </c>
      <c r="C36" s="118" t="str">
        <f>IFERROR(VLOOKUP("i"&amp;RIGHT(("00"&amp;(C$2+$A36)),3),Input!$B$3:$C$217,2,FALSE),"")</f>
        <v>Fermez le couvercle du siège de toilette</v>
      </c>
      <c r="D36" s="118" t="str">
        <f>IFERROR(VLOOKUP("i"&amp;RIGHT(("00"&amp;(D$2+$A36)),3),Input!$B$3:$C$217,2,FALSE),"")</f>
        <v>Température de chauffage</v>
      </c>
      <c r="E36" s="118" t="str">
        <f>IFERROR(VLOOKUP("i"&amp;RIGHT(("00"&amp;(E$2+$A36)),3),Input!$B$3:$C$217,2,FALSE),"")</f>
        <v/>
      </c>
      <c r="F36" s="118" t="str">
        <f>IFERROR(VLOOKUP("i"&amp;RIGHT(("00"&amp;(F$2+$A36)),3),Input!$B$3:$C$217,2,FALSE),"")</f>
        <v/>
      </c>
      <c r="G36" s="118" t="str">
        <f>IFERROR(VLOOKUP("i"&amp;RIGHT(("00"&amp;(G$2+$A36)),3),Input!$B$3:$C$217,2,FALSE),"")</f>
        <v/>
      </c>
      <c r="H36" s="118" t="str">
        <f>IFERROR(VLOOKUP("i"&amp;RIGHT(("00"&amp;(H$2+$A36)),3),Input!$B$3:$C$217,2,FALSE),"")</f>
        <v/>
      </c>
      <c r="I36" s="118" t="str">
        <f>IFERROR(VLOOKUP("i"&amp;RIGHT(("00"&amp;(I$2+$A36)),3),Input!$B$3:$C$217,2,FALSE),"")</f>
        <v/>
      </c>
      <c r="J36" s="118" t="str">
        <f>IFERROR(VLOOKUP("i"&amp;RIGHT(("00"&amp;(J$2+$A36)),3),Input!$B$3:$C$217,2,FALSE),"")</f>
        <v/>
      </c>
      <c r="K36" s="118" t="str">
        <f>IFERROR(VLOOKUP("i"&amp;RIGHT(("00"&amp;(K$2+$A36)),3),Input!$B$3:$C$217,2,FALSE),"")</f>
        <v>Accélérateur précoce désactivé</v>
      </c>
    </row>
    <row r="37" spans="1:11">
      <c r="A37" s="116">
        <v>35</v>
      </c>
      <c r="B37" s="118" t="str">
        <f>IFERROR(VLOOKUP("i"&amp;RIGHT(("00"&amp;(B$2+$A37)),3),Input!$B$3:$C$217,2,FALSE),"")</f>
        <v/>
      </c>
      <c r="C37" s="118" t="str">
        <f>IFERROR(VLOOKUP("i"&amp;RIGHT(("00"&amp;(C$2+$A37)),3),Input!$B$3:$C$217,2,FALSE),"")</f>
        <v/>
      </c>
      <c r="D37" s="118" t="str">
        <f>IFERROR(VLOOKUP("i"&amp;RIGHT(("00"&amp;(D$2+$A37)),3),Input!$B$3:$C$217,2,FALSE),"")</f>
        <v>Période de chauffage</v>
      </c>
      <c r="E37" s="118" t="str">
        <f>IFERROR(VLOOKUP("i"&amp;RIGHT(("00"&amp;(E$2+$A37)),3),Input!$B$3:$C$217,2,FALSE),"")</f>
        <v/>
      </c>
      <c r="F37" s="118" t="str">
        <f>IFERROR(VLOOKUP("i"&amp;RIGHT(("00"&amp;(F$2+$A37)),3),Input!$B$3:$C$217,2,FALSE),"")</f>
        <v/>
      </c>
      <c r="G37" s="118" t="str">
        <f>IFERROR(VLOOKUP("i"&amp;RIGHT(("00"&amp;(G$2+$A37)),3),Input!$B$3:$C$217,2,FALSE),"")</f>
        <v/>
      </c>
      <c r="H37" s="118" t="str">
        <f>IFERROR(VLOOKUP("i"&amp;RIGHT(("00"&amp;(H$2+$A37)),3),Input!$B$3:$C$217,2,FALSE),"")</f>
        <v/>
      </c>
      <c r="I37" s="118" t="str">
        <f>IFERROR(VLOOKUP("i"&amp;RIGHT(("00"&amp;(I$2+$A37)),3),Input!$B$3:$C$217,2,FALSE),"")</f>
        <v/>
      </c>
      <c r="J37" s="118" t="str">
        <f>IFERROR(VLOOKUP("i"&amp;RIGHT(("00"&amp;(J$2+$A37)),3),Input!$B$3:$C$217,2,FALSE),"")</f>
        <v/>
      </c>
      <c r="K37" s="118" t="str">
        <f>IFERROR(VLOOKUP("i"&amp;RIGHT(("00"&amp;(K$2+$A37)),3),Input!$B$3:$C$217,2,FALSE),"")</f>
        <v>Utilisation des informations sur le trafic routier</v>
      </c>
    </row>
    <row r="38" spans="1:11">
      <c r="A38" s="116">
        <v>36</v>
      </c>
      <c r="B38" s="118" t="str">
        <f>IFERROR(VLOOKUP("i"&amp;RIGHT(("00"&amp;(B$2+$A38)),3),Input!$B$3:$C$217,2,FALSE),"")</f>
        <v/>
      </c>
      <c r="C38" s="118" t="str">
        <f>IFERROR(VLOOKUP("i"&amp;RIGHT(("00"&amp;(C$2+$A38)),3),Input!$B$3:$C$217,2,FALSE),"")</f>
        <v/>
      </c>
      <c r="D38" s="118" t="str">
        <f>IFERROR(VLOOKUP("i"&amp;RIGHT(("00"&amp;(D$2+$A38)),3),Input!$B$3:$C$217,2,FALSE),"")</f>
        <v>Utiliser la période de l'humidificateur</v>
      </c>
      <c r="E38" s="118" t="str">
        <f>IFERROR(VLOOKUP("i"&amp;RIGHT(("00"&amp;(E$2+$A38)),3),Input!$B$3:$C$217,2,FALSE),"")</f>
        <v/>
      </c>
      <c r="F38" s="118" t="str">
        <f>IFERROR(VLOOKUP("i"&amp;RIGHT(("00"&amp;(F$2+$A38)),3),Input!$B$3:$C$217,2,FALSE),"")</f>
        <v/>
      </c>
      <c r="G38" s="118" t="str">
        <f>IFERROR(VLOOKUP("i"&amp;RIGHT(("00"&amp;(G$2+$A38)),3),Input!$B$3:$C$217,2,FALSE),"")</f>
        <v/>
      </c>
      <c r="H38" s="118" t="str">
        <f>IFERROR(VLOOKUP("i"&amp;RIGHT(("00"&amp;(H$2+$A38)),3),Input!$B$3:$C$217,2,FALSE),"")</f>
        <v/>
      </c>
      <c r="I38" s="118" t="str">
        <f>IFERROR(VLOOKUP("i"&amp;RIGHT(("00"&amp;(I$2+$A38)),3),Input!$B$3:$C$217,2,FALSE),"")</f>
        <v/>
      </c>
      <c r="J38" s="118" t="str">
        <f>IFERROR(VLOOKUP("i"&amp;RIGHT(("00"&amp;(J$2+$A38)),3),Input!$B$3:$C$217,2,FALSE),"")</f>
        <v/>
      </c>
      <c r="K38" s="118" t="str">
        <f>IFERROR(VLOOKUP("i"&amp;RIGHT(("00"&amp;(K$2+$A38)),3),Input!$B$3:$C$217,2,FALSE),"")</f>
        <v> Ne chargez pas les paquets inutiles</v>
      </c>
    </row>
    <row r="39" spans="1:11">
      <c r="A39" s="116">
        <v>37</v>
      </c>
      <c r="B39" s="118" t="str">
        <f>IFERROR(VLOOKUP("i"&amp;RIGHT(("00"&amp;(B$2+$A39)),3),Input!$B$3:$C$217,2,FALSE),"")</f>
        <v/>
      </c>
      <c r="C39" s="118" t="str">
        <f>IFERROR(VLOOKUP("i"&amp;RIGHT(("00"&amp;(C$2+$A39)),3),Input!$B$3:$C$217,2,FALSE),"")</f>
        <v/>
      </c>
      <c r="D39" s="118" t="str">
        <f>IFERROR(VLOOKUP("i"&amp;RIGHT(("00"&amp;(D$2+$A39)),3),Input!$B$3:$C$217,2,FALSE),"")</f>
        <v>Installation de la feuille d'isolation</v>
      </c>
      <c r="E39" s="118" t="str">
        <f>IFERROR(VLOOKUP("i"&amp;RIGHT(("00"&amp;(E$2+$A39)),3),Input!$B$3:$C$217,2,FALSE),"")</f>
        <v/>
      </c>
      <c r="F39" s="118" t="str">
        <f>IFERROR(VLOOKUP("i"&amp;RIGHT(("00"&amp;(F$2+$A39)),3),Input!$B$3:$C$217,2,FALSE),"")</f>
        <v/>
      </c>
      <c r="G39" s="118" t="str">
        <f>IFERROR(VLOOKUP("i"&amp;RIGHT(("00"&amp;(G$2+$A39)),3),Input!$B$3:$C$217,2,FALSE),"")</f>
        <v/>
      </c>
      <c r="H39" s="118" t="str">
        <f>IFERROR(VLOOKUP("i"&amp;RIGHT(("00"&amp;(H$2+$A39)),3),Input!$B$3:$C$217,2,FALSE),"")</f>
        <v/>
      </c>
      <c r="I39" s="118" t="str">
        <f>IFERROR(VLOOKUP("i"&amp;RIGHT(("00"&amp;(I$2+$A39)),3),Input!$B$3:$C$217,2,FALSE),"")</f>
        <v/>
      </c>
      <c r="J39" s="118" t="str">
        <f>IFERROR(VLOOKUP("i"&amp;RIGHT(("00"&amp;(J$2+$A39)),3),Input!$B$3:$C$217,2,FALSE),"")</f>
        <v/>
      </c>
      <c r="K39" s="118" t="str">
        <f>IFERROR(VLOOKUP("i"&amp;RIGHT(("00"&amp;(K$2+$A39)),3),Input!$B$3:$C$217,2,FALSE),"")</f>
        <v>Contrôle de la température du climatiseur de voiture</v>
      </c>
    </row>
    <row r="40" spans="1:11">
      <c r="A40" s="116">
        <v>38</v>
      </c>
      <c r="B40" s="118" t="str">
        <f>IFERROR(VLOOKUP("i"&amp;RIGHT(("00"&amp;(B$2+$A40)),3),Input!$B$3:$C$217,2,FALSE),"")</f>
        <v/>
      </c>
      <c r="C40" s="118" t="str">
        <f>IFERROR(VLOOKUP("i"&amp;RIGHT(("00"&amp;(C$2+$A40)),3),Input!$B$3:$C$217,2,FALSE),"")</f>
        <v/>
      </c>
      <c r="D40" s="118" t="str">
        <f>IFERROR(VLOOKUP("i"&amp;RIGHT(("00"&amp;(D$2+$A40)),3),Input!$B$3:$C$217,2,FALSE),"")</f>
        <v>Pouvez-vous fermer la pièce avec une porte</v>
      </c>
      <c r="E40" s="118" t="str">
        <f>IFERROR(VLOOKUP("i"&amp;RIGHT(("00"&amp;(E$2+$A40)),3),Input!$B$3:$C$217,2,FALSE),"")</f>
        <v/>
      </c>
      <c r="F40" s="118" t="str">
        <f>IFERROR(VLOOKUP("i"&amp;RIGHT(("00"&amp;(F$2+$A40)),3),Input!$B$3:$C$217,2,FALSE),"")</f>
        <v/>
      </c>
      <c r="G40" s="118" t="str">
        <f>IFERROR(VLOOKUP("i"&amp;RIGHT(("00"&amp;(G$2+$A40)),3),Input!$B$3:$C$217,2,FALSE),"")</f>
        <v/>
      </c>
      <c r="H40" s="118" t="str">
        <f>IFERROR(VLOOKUP("i"&amp;RIGHT(("00"&amp;(H$2+$A40)),3),Input!$B$3:$C$217,2,FALSE),"")</f>
        <v/>
      </c>
      <c r="I40" s="118" t="str">
        <f>IFERROR(VLOOKUP("i"&amp;RIGHT(("00"&amp;(I$2+$A40)),3),Input!$B$3:$C$217,2,FALSE),"")</f>
        <v/>
      </c>
      <c r="J40" s="118" t="str">
        <f>IFERROR(VLOOKUP("i"&amp;RIGHT(("00"&amp;(J$2+$A40)),3),Input!$B$3:$C$217,2,FALSE),"")</f>
        <v/>
      </c>
      <c r="K40" s="118" t="str">
        <f>IFERROR(VLOOKUP("i"&amp;RIGHT(("00"&amp;(K$2+$A40)),3),Input!$B$3:$C$217,2,FALSE),"")</f>
        <v>Courez sans échauffement</v>
      </c>
    </row>
    <row r="41" spans="1:11">
      <c r="A41" s="116">
        <v>39</v>
      </c>
      <c r="B41" s="118" t="str">
        <f>IFERROR(VLOOKUP("i"&amp;RIGHT(("00"&amp;(B$2+$A41)),3),Input!$B$3:$C$217,2,FALSE),"")</f>
        <v/>
      </c>
      <c r="C41" s="118" t="str">
        <f>IFERROR(VLOOKUP("i"&amp;RIGHT(("00"&amp;(C$2+$A41)),3),Input!$B$3:$C$217,2,FALSE),"")</f>
        <v/>
      </c>
      <c r="D41" s="118" t="str">
        <f>IFERROR(VLOOKUP("i"&amp;RIGHT(("00"&amp;(D$2+$A41)),3),Input!$B$3:$C$217,2,FALSE),"")</f>
        <v>Escalier</v>
      </c>
      <c r="E41" s="118" t="str">
        <f>IFERROR(VLOOKUP("i"&amp;RIGHT(("00"&amp;(E$2+$A41)),3),Input!$B$3:$C$217,2,FALSE),"")</f>
        <v/>
      </c>
      <c r="F41" s="118" t="str">
        <f>IFERROR(VLOOKUP("i"&amp;RIGHT(("00"&amp;(F$2+$A41)),3),Input!$B$3:$C$217,2,FALSE),"")</f>
        <v/>
      </c>
      <c r="G41" s="118" t="str">
        <f>IFERROR(VLOOKUP("i"&amp;RIGHT(("00"&amp;(G$2+$A41)),3),Input!$B$3:$C$217,2,FALSE),"")</f>
        <v/>
      </c>
      <c r="H41" s="118" t="str">
        <f>IFERROR(VLOOKUP("i"&amp;RIGHT(("00"&amp;(H$2+$A41)),3),Input!$B$3:$C$217,2,FALSE),"")</f>
        <v/>
      </c>
      <c r="I41" s="118" t="str">
        <f>IFERROR(VLOOKUP("i"&amp;RIGHT(("00"&amp;(I$2+$A41)),3),Input!$B$3:$C$217,2,FALSE),"")</f>
        <v/>
      </c>
      <c r="J41" s="118" t="str">
        <f>IFERROR(VLOOKUP("i"&amp;RIGHT(("00"&amp;(J$2+$A41)),3),Input!$B$3:$C$217,2,FALSE),"")</f>
        <v/>
      </c>
      <c r="K41" s="118" t="str">
        <f>IFERROR(VLOOKUP("i"&amp;RIGHT(("00"&amp;(K$2+$A41)),3),Input!$B$3:$C$217,2,FALSE),"")</f>
        <v>Vérification de la pression des pneus</v>
      </c>
    </row>
    <row r="42" spans="1:11">
      <c r="A42" s="116">
        <v>40</v>
      </c>
      <c r="B42" s="118" t="str">
        <f>IFERROR(VLOOKUP("i"&amp;RIGHT(("00"&amp;(B$2+$A42)),3),Input!$B$3:$C$217,2,FALSE),"")</f>
        <v/>
      </c>
      <c r="C42" s="118" t="str">
        <f>IFERROR(VLOOKUP("i"&amp;RIGHT(("00"&amp;(C$2+$A42)),3),Input!$B$3:$C$217,2,FALSE),"")</f>
        <v/>
      </c>
      <c r="D42" s="118" t="str">
        <f>IFERROR(VLOOKUP("i"&amp;RIGHT(("00"&amp;(D$2+$A42)),3),Input!$B$3:$C$217,2,FALSE),"")</f>
        <v>Réduction de la surface de chauffe due à la création de la pièce</v>
      </c>
      <c r="E42" s="118" t="str">
        <f>IFERROR(VLOOKUP("i"&amp;RIGHT(("00"&amp;(E$2+$A42)),3),Input!$B$3:$C$217,2,FALSE),"")</f>
        <v/>
      </c>
      <c r="F42" s="118" t="str">
        <f>IFERROR(VLOOKUP("i"&amp;RIGHT(("00"&amp;(F$2+$A42)),3),Input!$B$3:$C$217,2,FALSE),"")</f>
        <v/>
      </c>
      <c r="G42" s="118" t="str">
        <f>IFERROR(VLOOKUP("i"&amp;RIGHT(("00"&amp;(G$2+$A42)),3),Input!$B$3:$C$217,2,FALSE),"")</f>
        <v/>
      </c>
      <c r="H42" s="118" t="str">
        <f>IFERROR(VLOOKUP("i"&amp;RIGHT(("00"&amp;(H$2+$A42)),3),Input!$B$3:$C$217,2,FALSE),"")</f>
        <v/>
      </c>
      <c r="I42" s="118" t="str">
        <f>IFERROR(VLOOKUP("i"&amp;RIGHT(("00"&amp;(I$2+$A42)),3),Input!$B$3:$C$217,2,FALSE),"")</f>
        <v/>
      </c>
      <c r="J42" s="118" t="str">
        <f>IFERROR(VLOOKUP("i"&amp;RIGHT(("00"&amp;(J$2+$A42)),3),Input!$B$3:$C$217,2,FALSE),"")</f>
        <v/>
      </c>
      <c r="K42" s="118" t="str">
        <f>IFERROR(VLOOKUP("i"&amp;RIGHT(("00"&amp;(K$2+$A42)),3),Input!$B$3:$C$217,2,FALSE),"")</f>
        <v/>
      </c>
    </row>
    <row r="43" spans="1:11">
      <c r="A43" s="116">
        <v>41</v>
      </c>
      <c r="B43" s="118" t="str">
        <f>IFERROR(VLOOKUP("i"&amp;RIGHT(("00"&amp;(B$2+$A43)),3),Input!$B$3:$C$217,2,FALSE),"")</f>
        <v>Performance d'isolation thermique des fenêtres</v>
      </c>
      <c r="C43" s="118" t="str">
        <f>IFERROR(VLOOKUP("i"&amp;RIGHT(("00"&amp;(C$2+$A43)),3),Input!$B$3:$C$217,2,FALSE),"")</f>
        <v/>
      </c>
      <c r="D43" s="118" t="str">
        <f>IFERROR(VLOOKUP("i"&amp;RIGHT(("00"&amp;(D$2+$A43)),3),Input!$B$3:$C$217,2,FALSE),"")</f>
        <v>Temps d'utilisation des poêles électriques</v>
      </c>
      <c r="E43" s="118" t="str">
        <f>IFERROR(VLOOKUP("i"&amp;RIGHT(("00"&amp;(E$2+$A43)),3),Input!$B$3:$C$217,2,FALSE),"")</f>
        <v/>
      </c>
      <c r="F43" s="118" t="str">
        <f>IFERROR(VLOOKUP("i"&amp;RIGHT(("00"&amp;(F$2+$A43)),3),Input!$B$3:$C$217,2,FALSE),"")</f>
        <v/>
      </c>
      <c r="G43" s="118" t="str">
        <f>IFERROR(VLOOKUP("i"&amp;RIGHT(("00"&amp;(G$2+$A43)),3),Input!$B$3:$C$217,2,FALSE),"")</f>
        <v/>
      </c>
      <c r="H43" s="118" t="str">
        <f>IFERROR(VLOOKUP("i"&amp;RIGHT(("00"&amp;(H$2+$A43)),3),Input!$B$3:$C$217,2,FALSE),"")</f>
        <v/>
      </c>
      <c r="I43" s="118" t="str">
        <f>IFERROR(VLOOKUP("i"&amp;RIGHT(("00"&amp;(I$2+$A43)),3),Input!$B$3:$C$217,2,FALSE),"")</f>
        <v/>
      </c>
      <c r="J43" s="118" t="str">
        <f>IFERROR(VLOOKUP("i"&amp;RIGHT(("00"&amp;(J$2+$A43)),3),Input!$B$3:$C$217,2,FALSE),"")</f>
        <v/>
      </c>
      <c r="K43" s="118" t="str">
        <f>IFERROR(VLOOKUP("i"&amp;RIGHT(("00"&amp;(K$2+$A43)),3),Input!$B$3:$C$217,2,FALSE),"")</f>
        <v/>
      </c>
    </row>
    <row r="44" spans="1:11">
      <c r="A44" s="116">
        <v>42</v>
      </c>
      <c r="B44" s="118" t="str">
        <f>IFERROR(VLOOKUP("i"&amp;RIGHT(("00"&amp;(B$2+$A44)),3),Input!$B$3:$C$217,2,FALSE),"")</f>
        <v>Épaisseur d'isolation de mur</v>
      </c>
      <c r="C44" s="118" t="str">
        <f>IFERROR(VLOOKUP("i"&amp;RIGHT(("00"&amp;(C$2+$A44)),3),Input!$B$3:$C$217,2,FALSE),"")</f>
        <v/>
      </c>
      <c r="D44" s="118" t="str">
        <f>IFERROR(VLOOKUP("i"&amp;RIGHT(("00"&amp;(D$2+$A44)),3),Input!$B$3:$C$217,2,FALSE),"")</f>
        <v>La froideur de la pièce</v>
      </c>
      <c r="E44" s="118" t="str">
        <f>IFERROR(VLOOKUP("i"&amp;RIGHT(("00"&amp;(E$2+$A44)),3),Input!$B$3:$C$217,2,FALSE),"")</f>
        <v/>
      </c>
      <c r="F44" s="118" t="str">
        <f>IFERROR(VLOOKUP("i"&amp;RIGHT(("00"&amp;(F$2+$A44)),3),Input!$B$3:$C$217,2,FALSE),"")</f>
        <v/>
      </c>
      <c r="G44" s="118" t="str">
        <f>IFERROR(VLOOKUP("i"&amp;RIGHT(("00"&amp;(G$2+$A44)),3),Input!$B$3:$C$217,2,FALSE),"")</f>
        <v/>
      </c>
      <c r="H44" s="118" t="str">
        <f>IFERROR(VLOOKUP("i"&amp;RIGHT(("00"&amp;(H$2+$A44)),3),Input!$B$3:$C$217,2,FALSE),"")</f>
        <v/>
      </c>
      <c r="I44" s="118" t="str">
        <f>IFERROR(VLOOKUP("i"&amp;RIGHT(("00"&amp;(I$2+$A44)),3),Input!$B$3:$C$217,2,FALSE),"")</f>
        <v/>
      </c>
      <c r="J44" s="118" t="str">
        <f>IFERROR(VLOOKUP("i"&amp;RIGHT(("00"&amp;(J$2+$A44)),3),Input!$B$3:$C$217,2,FALSE),"")</f>
        <v/>
      </c>
      <c r="K44" s="118" t="str">
        <f>IFERROR(VLOOKUP("i"&amp;RIGHT(("00"&amp;(K$2+$A44)),3),Input!$B$3:$C$217,2,FALSE),"")</f>
        <v/>
      </c>
    </row>
    <row r="45" spans="1:11">
      <c r="A45" s="116">
        <v>43</v>
      </c>
      <c r="B45" s="118" t="str">
        <f>IFERROR(VLOOKUP("i"&amp;RIGHT(("00"&amp;(B$2+$A45)),3),Input!$B$3:$C$217,2,FALSE),"")</f>
        <v>Rénovation d'isolation de fenêtres</v>
      </c>
      <c r="C45" s="118" t="str">
        <f>IFERROR(VLOOKUP("i"&amp;RIGHT(("00"&amp;(C$2+$A45)),3),Input!$B$3:$C$217,2,FALSE),"")</f>
        <v/>
      </c>
      <c r="D45" s="118" t="str">
        <f>IFERROR(VLOOKUP("i"&amp;RIGHT(("00"&amp;(D$2+$A45)),3),Input!$B$3:$C$217,2,FALSE),"")</f>
        <v>Présence de condensation de rosée dans la fenêtre</v>
      </c>
      <c r="E45" s="118" t="str">
        <f>IFERROR(VLOOKUP("i"&amp;RIGHT(("00"&amp;(E$2+$A45)),3),Input!$B$3:$C$217,2,FALSE),"")</f>
        <v/>
      </c>
      <c r="F45" s="118" t="str">
        <f>IFERROR(VLOOKUP("i"&amp;RIGHT(("00"&amp;(F$2+$A45)),3),Input!$B$3:$C$217,2,FALSE),"")</f>
        <v/>
      </c>
      <c r="G45" s="118" t="str">
        <f>IFERROR(VLOOKUP("i"&amp;RIGHT(("00"&amp;(G$2+$A45)),3),Input!$B$3:$C$217,2,FALSE),"")</f>
        <v/>
      </c>
      <c r="H45" s="118" t="str">
        <f>IFERROR(VLOOKUP("i"&amp;RIGHT(("00"&amp;(H$2+$A45)),3),Input!$B$3:$C$217,2,FALSE),"")</f>
        <v/>
      </c>
      <c r="I45" s="118" t="str">
        <f>IFERROR(VLOOKUP("i"&amp;RIGHT(("00"&amp;(I$2+$A45)),3),Input!$B$3:$C$217,2,FALSE),"")</f>
        <v/>
      </c>
      <c r="J45" s="118" t="str">
        <f>IFERROR(VLOOKUP("i"&amp;RIGHT(("00"&amp;(J$2+$A45)),3),Input!$B$3:$C$217,2,FALSE),"")</f>
        <v/>
      </c>
      <c r="K45" s="118" t="str">
        <f>IFERROR(VLOOKUP("i"&amp;RIGHT(("00"&amp;(K$2+$A45)),3),Input!$B$3:$C$217,2,FALSE),"")</f>
        <v/>
      </c>
    </row>
    <row r="46" spans="1:11">
      <c r="A46" s="116">
        <v>44</v>
      </c>
      <c r="B46" s="118" t="str">
        <f>IFERROR(VLOOKUP("i"&amp;RIGHT(("00"&amp;(B$2+$A46)),3),Input!$B$3:$C$217,2,FALSE),"")</f>
        <v>Rénovation d'isolation de plafond de mur</v>
      </c>
      <c r="C46" s="118" t="str">
        <f>IFERROR(VLOOKUP("i"&amp;RIGHT(("00"&amp;(C$2+$A46)),3),Input!$B$3:$C$217,2,FALSE),"")</f>
        <v/>
      </c>
      <c r="D46" s="118" t="str">
        <f>IFERROR(VLOOKUP("i"&amp;RIGHT(("00"&amp;(D$2+$A46)),3),Input!$B$3:$C$217,2,FALSE),"")</f>
        <v>Condensation sur le mur comme un placard</v>
      </c>
      <c r="E46" s="118" t="str">
        <f>IFERROR(VLOOKUP("i"&amp;RIGHT(("00"&amp;(E$2+$A46)),3),Input!$B$3:$C$217,2,FALSE),"")</f>
        <v/>
      </c>
      <c r="F46" s="118" t="str">
        <f>IFERROR(VLOOKUP("i"&amp;RIGHT(("00"&amp;(F$2+$A46)),3),Input!$B$3:$C$217,2,FALSE),"")</f>
        <v/>
      </c>
      <c r="G46" s="118" t="str">
        <f>IFERROR(VLOOKUP("i"&amp;RIGHT(("00"&amp;(G$2+$A46)),3),Input!$B$3:$C$217,2,FALSE),"")</f>
        <v/>
      </c>
      <c r="H46" s="118" t="str">
        <f>IFERROR(VLOOKUP("i"&amp;RIGHT(("00"&amp;(H$2+$A46)),3),Input!$B$3:$C$217,2,FALSE),"")</f>
        <v/>
      </c>
      <c r="I46" s="118" t="str">
        <f>IFERROR(VLOOKUP("i"&amp;RIGHT(("00"&amp;(I$2+$A46)),3),Input!$B$3:$C$217,2,FALSE),"")</f>
        <v/>
      </c>
      <c r="J46" s="118" t="str">
        <f>IFERROR(VLOOKUP("i"&amp;RIGHT(("00"&amp;(J$2+$A46)),3),Input!$B$3:$C$217,2,FALSE),"")</f>
        <v/>
      </c>
      <c r="K46" s="118" t="str">
        <f>IFERROR(VLOOKUP("i"&amp;RIGHT(("00"&amp;(K$2+$A46)),3),Input!$B$3:$C$217,2,FALSE),"")</f>
        <v/>
      </c>
    </row>
    <row r="47" spans="1:11">
      <c r="A47" s="116">
        <v>45</v>
      </c>
      <c r="B47" s="118" t="str">
        <f>IFERROR(VLOOKUP("i"&amp;RIGHT(("00"&amp;(B$2+$A47)),3),Input!$B$3:$C$217,2,FALSE),"")</f>
        <v/>
      </c>
      <c r="C47" s="118" t="str">
        <f>IFERROR(VLOOKUP("i"&amp;RIGHT(("00"&amp;(C$2+$A47)),3),Input!$B$3:$C$217,2,FALSE),"")</f>
        <v/>
      </c>
      <c r="D47" s="118" t="str">
        <f>IFERROR(VLOOKUP("i"&amp;RIGHT(("00"&amp;(D$2+$A47)),3),Input!$B$3:$C$217,2,FALSE),"")</f>
        <v>Avoir froid le matin</v>
      </c>
      <c r="E47" s="118" t="str">
        <f>IFERROR(VLOOKUP("i"&amp;RIGHT(("00"&amp;(E$2+$A47)),3),Input!$B$3:$C$217,2,FALSE),"")</f>
        <v/>
      </c>
      <c r="F47" s="118" t="str">
        <f>IFERROR(VLOOKUP("i"&amp;RIGHT(("00"&amp;(F$2+$A47)),3),Input!$B$3:$C$217,2,FALSE),"")</f>
        <v/>
      </c>
      <c r="G47" s="118" t="str">
        <f>IFERROR(VLOOKUP("i"&amp;RIGHT(("00"&amp;(G$2+$A47)),3),Input!$B$3:$C$217,2,FALSE),"")</f>
        <v/>
      </c>
      <c r="H47" s="118" t="str">
        <f>IFERROR(VLOOKUP("i"&amp;RIGHT(("00"&amp;(H$2+$A47)),3),Input!$B$3:$C$217,2,FALSE),"")</f>
        <v/>
      </c>
      <c r="I47" s="118" t="str">
        <f>IFERROR(VLOOKUP("i"&amp;RIGHT(("00"&amp;(I$2+$A47)),3),Input!$B$3:$C$217,2,FALSE),"")</f>
        <v/>
      </c>
      <c r="J47" s="118" t="str">
        <f>IFERROR(VLOOKUP("i"&amp;RIGHT(("00"&amp;(J$2+$A47)),3),Input!$B$3:$C$217,2,FALSE),"")</f>
        <v/>
      </c>
      <c r="K47" s="118" t="str">
        <f>IFERROR(VLOOKUP("i"&amp;RIGHT(("00"&amp;(K$2+$A47)),3),Input!$B$3:$C$217,2,FALSE),"")</f>
        <v/>
      </c>
    </row>
    <row r="48" spans="1:11">
      <c r="A48" s="116">
        <v>46</v>
      </c>
      <c r="B48" s="118" t="str">
        <f>IFERROR(VLOOKUP("i"&amp;RIGHT(("00"&amp;(B$2+$A48)),3),Input!$B$3:$C$217,2,FALSE),"")</f>
        <v/>
      </c>
      <c r="C48" s="118" t="str">
        <f>IFERROR(VLOOKUP("i"&amp;RIGHT(("00"&amp;(C$2+$A48)),3),Input!$B$3:$C$217,2,FALSE),"")</f>
        <v/>
      </c>
      <c r="D48" s="118" t="str">
        <f>IFERROR(VLOOKUP("i"&amp;RIGHT(("00"&amp;(D$2+$A48)),3),Input!$B$3:$C$217,2,FALSE),"")</f>
        <v>Quand la froideur commence le matin</v>
      </c>
      <c r="E48" s="118" t="str">
        <f>IFERROR(VLOOKUP("i"&amp;RIGHT(("00"&amp;(E$2+$A48)),3),Input!$B$3:$C$217,2,FALSE),"")</f>
        <v/>
      </c>
      <c r="F48" s="118" t="str">
        <f>IFERROR(VLOOKUP("i"&amp;RIGHT(("00"&amp;(F$2+$A48)),3),Input!$B$3:$C$217,2,FALSE),"")</f>
        <v/>
      </c>
      <c r="G48" s="118" t="str">
        <f>IFERROR(VLOOKUP("i"&amp;RIGHT(("00"&amp;(G$2+$A48)),3),Input!$B$3:$C$217,2,FALSE),"")</f>
        <v/>
      </c>
      <c r="H48" s="118" t="str">
        <f>IFERROR(VLOOKUP("i"&amp;RIGHT(("00"&amp;(H$2+$A48)),3),Input!$B$3:$C$217,2,FALSE),"")</f>
        <v/>
      </c>
      <c r="I48" s="118" t="str">
        <f>IFERROR(VLOOKUP("i"&amp;RIGHT(("00"&amp;(I$2+$A48)),3),Input!$B$3:$C$217,2,FALSE),"")</f>
        <v/>
      </c>
      <c r="J48" s="118" t="str">
        <f>IFERROR(VLOOKUP("i"&amp;RIGHT(("00"&amp;(J$2+$A48)),3),Input!$B$3:$C$217,2,FALSE),"")</f>
        <v/>
      </c>
      <c r="K48" s="118" t="str">
        <f>IFERROR(VLOOKUP("i"&amp;RIGHT(("00"&amp;(K$2+$A48)),3),Input!$B$3:$C$217,2,FALSE),"")</f>
        <v/>
      </c>
    </row>
    <row r="49" spans="1:11">
      <c r="A49" s="116">
        <v>47</v>
      </c>
      <c r="B49" s="118" t="str">
        <f>IFERROR(VLOOKUP("i"&amp;RIGHT(("00"&amp;(B$2+$A49)),3),Input!$B$3:$C$217,2,FALSE),"")</f>
        <v/>
      </c>
      <c r="C49" s="118" t="str">
        <f>IFERROR(VLOOKUP("i"&amp;RIGHT(("00"&amp;(C$2+$A49)),3),Input!$B$3:$C$217,2,FALSE),"")</f>
        <v/>
      </c>
      <c r="D49" s="118" t="str">
        <f>IFERROR(VLOOKUP("i"&amp;RIGHT(("00"&amp;(D$2+$A49)),3),Input!$B$3:$C$217,2,FALSE),"")</f>
        <v>Quand la froideur se termine le matin</v>
      </c>
      <c r="E49" s="118" t="str">
        <f>IFERROR(VLOOKUP("i"&amp;RIGHT(("00"&amp;(E$2+$A49)),3),Input!$B$3:$C$217,2,FALSE),"")</f>
        <v/>
      </c>
      <c r="F49" s="118" t="str">
        <f>IFERROR(VLOOKUP("i"&amp;RIGHT(("00"&amp;(F$2+$A49)),3),Input!$B$3:$C$217,2,FALSE),"")</f>
        <v/>
      </c>
      <c r="G49" s="118" t="str">
        <f>IFERROR(VLOOKUP("i"&amp;RIGHT(("00"&amp;(G$2+$A49)),3),Input!$B$3:$C$217,2,FALSE),"")</f>
        <v/>
      </c>
      <c r="H49" s="118" t="str">
        <f>IFERROR(VLOOKUP("i"&amp;RIGHT(("00"&amp;(H$2+$A49)),3),Input!$B$3:$C$217,2,FALSE),"")</f>
        <v/>
      </c>
      <c r="I49" s="118" t="str">
        <f>IFERROR(VLOOKUP("i"&amp;RIGHT(("00"&amp;(I$2+$A49)),3),Input!$B$3:$C$217,2,FALSE),"")</f>
        <v/>
      </c>
      <c r="J49" s="118" t="str">
        <f>IFERROR(VLOOKUP("i"&amp;RIGHT(("00"&amp;(J$2+$A49)),3),Input!$B$3:$C$217,2,FALSE),"")</f>
        <v/>
      </c>
      <c r="K49" s="118" t="str">
        <f>IFERROR(VLOOKUP("i"&amp;RIGHT(("00"&amp;(K$2+$A49)),3),Input!$B$3:$C$217,2,FALSE),"")</f>
        <v/>
      </c>
    </row>
    <row r="50" spans="1:11">
      <c r="A50" s="116">
        <v>48</v>
      </c>
      <c r="B50" s="118" t="str">
        <f>IFERROR(VLOOKUP("i"&amp;RIGHT(("00"&amp;(B$2+$A50)),3),Input!$B$3:$C$217,2,FALSE),"")</f>
        <v/>
      </c>
      <c r="C50" s="118" t="str">
        <f>IFERROR(VLOOKUP("i"&amp;RIGHT(("00"&amp;(C$2+$A50)),3),Input!$B$3:$C$217,2,FALSE),"")</f>
        <v/>
      </c>
      <c r="D50" s="118" t="str">
        <f>IFERROR(VLOOKUP("i"&amp;RIGHT(("00"&amp;(D$2+$A50)),3),Input!$B$3:$C$217,2,FALSE),"")</f>
        <v>Appareils de vêtements épais</v>
      </c>
      <c r="E50" s="118" t="str">
        <f>IFERROR(VLOOKUP("i"&amp;RIGHT(("00"&amp;(E$2+$A50)),3),Input!$B$3:$C$217,2,FALSE),"")</f>
        <v/>
      </c>
      <c r="F50" s="118" t="str">
        <f>IFERROR(VLOOKUP("i"&amp;RIGHT(("00"&amp;(F$2+$A50)),3),Input!$B$3:$C$217,2,FALSE),"")</f>
        <v/>
      </c>
      <c r="G50" s="118" t="str">
        <f>IFERROR(VLOOKUP("i"&amp;RIGHT(("00"&amp;(G$2+$A50)),3),Input!$B$3:$C$217,2,FALSE),"")</f>
        <v/>
      </c>
      <c r="H50" s="118" t="str">
        <f>IFERROR(VLOOKUP("i"&amp;RIGHT(("00"&amp;(H$2+$A50)),3),Input!$B$3:$C$217,2,FALSE),"")</f>
        <v/>
      </c>
      <c r="I50" s="118" t="str">
        <f>IFERROR(VLOOKUP("i"&amp;RIGHT(("00"&amp;(I$2+$A50)),3),Input!$B$3:$C$217,2,FALSE),"")</f>
        <v/>
      </c>
      <c r="J50" s="118" t="str">
        <f>IFERROR(VLOOKUP("i"&amp;RIGHT(("00"&amp;(J$2+$A50)),3),Input!$B$3:$C$217,2,FALSE),"")</f>
        <v/>
      </c>
      <c r="K50" s="118" t="str">
        <f>IFERROR(VLOOKUP("i"&amp;RIGHT(("00"&amp;(K$2+$A50)),3),Input!$B$3:$C$217,2,FALSE),"")</f>
        <v/>
      </c>
    </row>
    <row r="51" spans="1:11">
      <c r="A51" s="116">
        <v>49</v>
      </c>
      <c r="B51" s="118" t="str">
        <f>IFERROR(VLOOKUP("i"&amp;RIGHT(("00"&amp;(B$2+$A51)),3),Input!$B$3:$C$217,2,FALSE),"")</f>
        <v/>
      </c>
      <c r="C51" s="118" t="str">
        <f>IFERROR(VLOOKUP("i"&amp;RIGHT(("00"&amp;(C$2+$A51)),3),Input!$B$3:$C$217,2,FALSE),"")</f>
        <v/>
      </c>
      <c r="D51" s="118" t="str">
        <f>IFERROR(VLOOKUP("i"&amp;RIGHT(("00"&amp;(D$2+$A51)),3),Input!$B$3:$C$217,2,FALSE),"")</f>
        <v>Chauffage des chambres manquantes</v>
      </c>
      <c r="E51" s="118" t="str">
        <f>IFERROR(VLOOKUP("i"&amp;RIGHT(("00"&amp;(E$2+$A51)),3),Input!$B$3:$C$217,2,FALSE),"")</f>
        <v/>
      </c>
      <c r="F51" s="118" t="str">
        <f>IFERROR(VLOOKUP("i"&amp;RIGHT(("00"&amp;(F$2+$A51)),3),Input!$B$3:$C$217,2,FALSE),"")</f>
        <v/>
      </c>
      <c r="G51" s="118" t="str">
        <f>IFERROR(VLOOKUP("i"&amp;RIGHT(("00"&amp;(G$2+$A51)),3),Input!$B$3:$C$217,2,FALSE),"")</f>
        <v/>
      </c>
      <c r="H51" s="118" t="str">
        <f>IFERROR(VLOOKUP("i"&amp;RIGHT(("00"&amp;(H$2+$A51)),3),Input!$B$3:$C$217,2,FALSE),"")</f>
        <v/>
      </c>
      <c r="I51" s="118" t="str">
        <f>IFERROR(VLOOKUP("i"&amp;RIGHT(("00"&amp;(I$2+$A51)),3),Input!$B$3:$C$217,2,FALSE),"")</f>
        <v/>
      </c>
      <c r="J51" s="118" t="str">
        <f>IFERROR(VLOOKUP("i"&amp;RIGHT(("00"&amp;(J$2+$A51)),3),Input!$B$3:$C$217,2,FALSE),"")</f>
        <v/>
      </c>
      <c r="K51" s="118" t="str">
        <f>IFERROR(VLOOKUP("i"&amp;RIGHT(("00"&amp;(K$2+$A51)),3),Input!$B$3:$C$217,2,FALSE),"")</f>
        <v/>
      </c>
    </row>
    <row r="52" spans="1:11">
      <c r="A52" s="116">
        <v>50</v>
      </c>
      <c r="B52" s="118" t="str">
        <f>IFERROR(VLOOKUP("i"&amp;RIGHT(("00"&amp;(B$2+$A52)),3),Input!$B$3:$C$217,2,FALSE),"")</f>
        <v/>
      </c>
      <c r="C52" s="118" t="str">
        <f>IFERROR(VLOOKUP("i"&amp;RIGHT(("00"&amp;(C$2+$A52)),3),Input!$B$3:$C$217,2,FALSE),"")</f>
        <v/>
      </c>
      <c r="D52" s="118" t="str">
        <f>IFERROR(VLOOKUP("i"&amp;RIGHT(("00"&amp;(D$2+$A52)),3),Input!$B$3:$C$217,2,FALSE),"")</f>
        <v/>
      </c>
      <c r="E52" s="118" t="str">
        <f>IFERROR(VLOOKUP("i"&amp;RIGHT(("00"&amp;(E$2+$A52)),3),Input!$B$3:$C$217,2,FALSE),"")</f>
        <v/>
      </c>
      <c r="F52" s="118" t="str">
        <f>IFERROR(VLOOKUP("i"&amp;RIGHT(("00"&amp;(F$2+$A52)),3),Input!$B$3:$C$217,2,FALSE),"")</f>
        <v/>
      </c>
      <c r="G52" s="118" t="str">
        <f>IFERROR(VLOOKUP("i"&amp;RIGHT(("00"&amp;(G$2+$A52)),3),Input!$B$3:$C$217,2,FALSE),"")</f>
        <v/>
      </c>
      <c r="H52" s="118" t="str">
        <f>IFERROR(VLOOKUP("i"&amp;RIGHT(("00"&amp;(H$2+$A52)),3),Input!$B$3:$C$217,2,FALSE),"")</f>
        <v/>
      </c>
      <c r="I52" s="118" t="str">
        <f>IFERROR(VLOOKUP("i"&amp;RIGHT(("00"&amp;(I$2+$A52)),3),Input!$B$3:$C$217,2,FALSE),"")</f>
        <v/>
      </c>
      <c r="J52" s="118" t="str">
        <f>IFERROR(VLOOKUP("i"&amp;RIGHT(("00"&amp;(J$2+$A52)),3),Input!$B$3:$C$217,2,FALSE),"")</f>
        <v/>
      </c>
      <c r="K52" s="118" t="str">
        <f>IFERROR(VLOOKUP("i"&amp;RIGHT(("00"&amp;(K$2+$A52)),3),Input!$B$3:$C$217,2,FALSE),"")</f>
        <v/>
      </c>
    </row>
    <row r="53" spans="1:11">
      <c r="A53" s="116">
        <v>51</v>
      </c>
      <c r="B53" s="118" t="str">
        <f>IFERROR(VLOOKUP("i"&amp;RIGHT(("00"&amp;(B$2+$A53)),3),Input!$B$3:$C$217,2,FALSE),"")</f>
        <v>Installation de production d'énergie photovoltaïque</v>
      </c>
      <c r="C53" s="118" t="str">
        <f>IFERROR(VLOOKUP("i"&amp;RIGHT(("00"&amp;(C$2+$A53)),3),Input!$B$3:$C$217,2,FALSE),"")</f>
        <v/>
      </c>
      <c r="D53" s="118" t="str">
        <f>IFERROR(VLOOKUP("i"&amp;RIGHT(("00"&amp;(D$2+$A53)),3),Input!$B$3:$C$217,2,FALSE),"")</f>
        <v/>
      </c>
      <c r="E53" s="118" t="str">
        <f>IFERROR(VLOOKUP("i"&amp;RIGHT(("00"&amp;(E$2+$A53)),3),Input!$B$3:$C$217,2,FALSE),"")</f>
        <v/>
      </c>
      <c r="F53" s="118" t="str">
        <f>IFERROR(VLOOKUP("i"&amp;RIGHT(("00"&amp;(F$2+$A53)),3),Input!$B$3:$C$217,2,FALSE),"")</f>
        <v/>
      </c>
      <c r="G53" s="118" t="str">
        <f>IFERROR(VLOOKUP("i"&amp;RIGHT(("00"&amp;(G$2+$A53)),3),Input!$B$3:$C$217,2,FALSE),"")</f>
        <v/>
      </c>
      <c r="H53" s="118" t="str">
        <f>IFERROR(VLOOKUP("i"&amp;RIGHT(("00"&amp;(H$2+$A53)),3),Input!$B$3:$C$217,2,FALSE),"")</f>
        <v/>
      </c>
      <c r="I53" s="118" t="str">
        <f>IFERROR(VLOOKUP("i"&amp;RIGHT(("00"&amp;(I$2+$A53)),3),Input!$B$3:$C$217,2,FALSE),"")</f>
        <v/>
      </c>
      <c r="J53" s="118" t="str">
        <f>IFERROR(VLOOKUP("i"&amp;RIGHT(("00"&amp;(J$2+$A53)),3),Input!$B$3:$C$217,2,FALSE),"")</f>
        <v/>
      </c>
      <c r="K53" s="118" t="str">
        <f>IFERROR(VLOOKUP("i"&amp;RIGHT(("00"&amp;(K$2+$A53)),3),Input!$B$3:$C$217,2,FALSE),"")</f>
        <v/>
      </c>
    </row>
    <row r="54" spans="1:11">
      <c r="A54" s="116">
        <v>52</v>
      </c>
      <c r="B54" s="118" t="str">
        <f>IFERROR(VLOOKUP("i"&amp;RIGHT(("00"&amp;(B$2+$A54)),3),Input!$B$3:$C$217,2,FALSE),"")</f>
        <v>Taille de la production d'énergie photovoltaïque</v>
      </c>
      <c r="C54" s="118" t="str">
        <f>IFERROR(VLOOKUP("i"&amp;RIGHT(("00"&amp;(C$2+$A54)),3),Input!$B$3:$C$217,2,FALSE),"")</f>
        <v/>
      </c>
      <c r="D54" s="118" t="str">
        <f>IFERROR(VLOOKUP("i"&amp;RIGHT(("00"&amp;(D$2+$A54)),3),Input!$B$3:$C$217,2,FALSE),"")</f>
        <v/>
      </c>
      <c r="E54" s="118" t="str">
        <f>IFERROR(VLOOKUP("i"&amp;RIGHT(("00"&amp;(E$2+$A54)),3),Input!$B$3:$C$217,2,FALSE),"")</f>
        <v/>
      </c>
      <c r="F54" s="118" t="str">
        <f>IFERROR(VLOOKUP("i"&amp;RIGHT(("00"&amp;(F$2+$A54)),3),Input!$B$3:$C$217,2,FALSE),"")</f>
        <v/>
      </c>
      <c r="G54" s="118" t="str">
        <f>IFERROR(VLOOKUP("i"&amp;RIGHT(("00"&amp;(G$2+$A54)),3),Input!$B$3:$C$217,2,FALSE),"")</f>
        <v/>
      </c>
      <c r="H54" s="118" t="str">
        <f>IFERROR(VLOOKUP("i"&amp;RIGHT(("00"&amp;(H$2+$A54)),3),Input!$B$3:$C$217,2,FALSE),"")</f>
        <v/>
      </c>
      <c r="I54" s="118" t="str">
        <f>IFERROR(VLOOKUP("i"&amp;RIGHT(("00"&amp;(I$2+$A54)),3),Input!$B$3:$C$217,2,FALSE),"")</f>
        <v/>
      </c>
      <c r="J54" s="118" t="str">
        <f>IFERROR(VLOOKUP("i"&amp;RIGHT(("00"&amp;(J$2+$A54)),3),Input!$B$3:$C$217,2,FALSE),"")</f>
        <v/>
      </c>
      <c r="K54" s="118" t="str">
        <f>IFERROR(VLOOKUP("i"&amp;RIGHT(("00"&amp;(K$2+$A54)),3),Input!$B$3:$C$217,2,FALSE),"")</f>
        <v/>
      </c>
    </row>
    <row r="55" spans="1:11">
      <c r="A55" s="116">
        <v>53</v>
      </c>
      <c r="B55" s="118" t="str">
        <f>IFERROR(VLOOKUP("i"&amp;RIGHT(("00"&amp;(B$2+$A55)),3),Input!$B$3:$C$217,2,FALSE),"")</f>
        <v>Année d'installation de la production d'énergie photovoltaïque</v>
      </c>
      <c r="C55" s="118" t="str">
        <f>IFERROR(VLOOKUP("i"&amp;RIGHT(("00"&amp;(C$2+$A55)),3),Input!$B$3:$C$217,2,FALSE),"")</f>
        <v/>
      </c>
      <c r="D55" s="118" t="str">
        <f>IFERROR(VLOOKUP("i"&amp;RIGHT(("00"&amp;(D$2+$A55)),3),Input!$B$3:$C$217,2,FALSE),"")</f>
        <v/>
      </c>
      <c r="E55" s="118" t="str">
        <f>IFERROR(VLOOKUP("i"&amp;RIGHT(("00"&amp;(E$2+$A55)),3),Input!$B$3:$C$217,2,FALSE),"")</f>
        <v/>
      </c>
      <c r="F55" s="118" t="str">
        <f>IFERROR(VLOOKUP("i"&amp;RIGHT(("00"&amp;(F$2+$A55)),3),Input!$B$3:$C$217,2,FALSE),"")</f>
        <v/>
      </c>
      <c r="G55" s="118" t="str">
        <f>IFERROR(VLOOKUP("i"&amp;RIGHT(("00"&amp;(G$2+$A55)),3),Input!$B$3:$C$217,2,FALSE),"")</f>
        <v/>
      </c>
      <c r="H55" s="118" t="str">
        <f>IFERROR(VLOOKUP("i"&amp;RIGHT(("00"&amp;(H$2+$A55)),3),Input!$B$3:$C$217,2,FALSE),"")</f>
        <v/>
      </c>
      <c r="I55" s="118" t="str">
        <f>IFERROR(VLOOKUP("i"&amp;RIGHT(("00"&amp;(I$2+$A55)),3),Input!$B$3:$C$217,2,FALSE),"")</f>
        <v/>
      </c>
      <c r="J55" s="118" t="str">
        <f>IFERROR(VLOOKUP("i"&amp;RIGHT(("00"&amp;(J$2+$A55)),3),Input!$B$3:$C$217,2,FALSE),"")</f>
        <v/>
      </c>
      <c r="K55" s="118" t="str">
        <f>IFERROR(VLOOKUP("i"&amp;RIGHT(("00"&amp;(K$2+$A55)),3),Input!$B$3:$C$217,2,FALSE),"")</f>
        <v/>
      </c>
    </row>
    <row r="56" spans="1:11">
      <c r="A56" s="116">
        <v>54</v>
      </c>
      <c r="B56" s="118" t="str">
        <f>IFERROR(VLOOKUP("i"&amp;RIGHT(("00"&amp;(B$2+$A56)),3),Input!$B$3:$C$217,2,FALSE),"")</f>
        <v>Utilisez-vous du kérosène?</v>
      </c>
      <c r="C56" s="118" t="str">
        <f>IFERROR(VLOOKUP("i"&amp;RIGHT(("00"&amp;(C$2+$A56)),3),Input!$B$3:$C$217,2,FALSE),"")</f>
        <v/>
      </c>
      <c r="D56" s="118" t="str">
        <f>IFERROR(VLOOKUP("i"&amp;RIGHT(("00"&amp;(D$2+$A56)),3),Input!$B$3:$C$217,2,FALSE),"")</f>
        <v/>
      </c>
      <c r="E56" s="118" t="str">
        <f>IFERROR(VLOOKUP("i"&amp;RIGHT(("00"&amp;(E$2+$A56)),3),Input!$B$3:$C$217,2,FALSE),"")</f>
        <v/>
      </c>
      <c r="F56" s="118" t="str">
        <f>IFERROR(VLOOKUP("i"&amp;RIGHT(("00"&amp;(F$2+$A56)),3),Input!$B$3:$C$217,2,FALSE),"")</f>
        <v/>
      </c>
      <c r="G56" s="118" t="str">
        <f>IFERROR(VLOOKUP("i"&amp;RIGHT(("00"&amp;(G$2+$A56)),3),Input!$B$3:$C$217,2,FALSE),"")</f>
        <v/>
      </c>
      <c r="H56" s="118" t="str">
        <f>IFERROR(VLOOKUP("i"&amp;RIGHT(("00"&amp;(H$2+$A56)),3),Input!$B$3:$C$217,2,FALSE),"")</f>
        <v/>
      </c>
      <c r="I56" s="118" t="str">
        <f>IFERROR(VLOOKUP("i"&amp;RIGHT(("00"&amp;(I$2+$A56)),3),Input!$B$3:$C$217,2,FALSE),"")</f>
        <v/>
      </c>
      <c r="J56" s="118" t="str">
        <f>IFERROR(VLOOKUP("i"&amp;RIGHT(("00"&amp;(J$2+$A56)),3),Input!$B$3:$C$217,2,FALSE),"")</f>
        <v/>
      </c>
      <c r="K56" s="118" t="str">
        <f>IFERROR(VLOOKUP("i"&amp;RIGHT(("00"&amp;(K$2+$A56)),3),Input!$B$3:$C$217,2,FALSE),"")</f>
        <v/>
      </c>
    </row>
    <row r="57" spans="1:11">
      <c r="A57" s="116">
        <v>55</v>
      </c>
      <c r="B57" s="118" t="str">
        <f>IFERROR(VLOOKUP("i"&amp;RIGHT(("00"&amp;(B$2+$A57)),3),Input!$B$3:$C$217,2,FALSE),"")</f>
        <v/>
      </c>
      <c r="C57" s="118" t="str">
        <f>IFERROR(VLOOKUP("i"&amp;RIGHT(("00"&amp;(C$2+$A57)),3),Input!$B$3:$C$217,2,FALSE),"")</f>
        <v/>
      </c>
      <c r="D57" s="118" t="str">
        <f>IFERROR(VLOOKUP("i"&amp;RIGHT(("00"&amp;(D$2+$A57)),3),Input!$B$3:$C$217,2,FALSE),"")</f>
        <v/>
      </c>
      <c r="E57" s="118" t="str">
        <f>IFERROR(VLOOKUP("i"&amp;RIGHT(("00"&amp;(E$2+$A57)),3),Input!$B$3:$C$217,2,FALSE),"")</f>
        <v/>
      </c>
      <c r="F57" s="118" t="str">
        <f>IFERROR(VLOOKUP("i"&amp;RIGHT(("00"&amp;(F$2+$A57)),3),Input!$B$3:$C$217,2,FALSE),"")</f>
        <v/>
      </c>
      <c r="G57" s="118" t="str">
        <f>IFERROR(VLOOKUP("i"&amp;RIGHT(("00"&amp;(G$2+$A57)),3),Input!$B$3:$C$217,2,FALSE),"")</f>
        <v/>
      </c>
      <c r="H57" s="118" t="str">
        <f>IFERROR(VLOOKUP("i"&amp;RIGHT(("00"&amp;(H$2+$A57)),3),Input!$B$3:$C$217,2,FALSE),"")</f>
        <v/>
      </c>
      <c r="I57" s="118" t="str">
        <f>IFERROR(VLOOKUP("i"&amp;RIGHT(("00"&amp;(I$2+$A57)),3),Input!$B$3:$C$217,2,FALSE),"")</f>
        <v/>
      </c>
      <c r="J57" s="118" t="str">
        <f>IFERROR(VLOOKUP("i"&amp;RIGHT(("00"&amp;(J$2+$A57)),3),Input!$B$3:$C$217,2,FALSE),"")</f>
        <v/>
      </c>
      <c r="K57" s="118" t="str">
        <f>IFERROR(VLOOKUP("i"&amp;RIGHT(("00"&amp;(K$2+$A57)),3),Input!$B$3:$C$217,2,FALSE),"")</f>
        <v/>
      </c>
    </row>
    <row r="58" spans="1:11">
      <c r="A58" s="116">
        <v>56</v>
      </c>
      <c r="B58" s="118" t="str">
        <f>IFERROR(VLOOKUP("i"&amp;RIGHT(("00"&amp;(B$2+$A58)),3),Input!$B$3:$C$217,2,FALSE),"")</f>
        <v/>
      </c>
      <c r="C58" s="118" t="str">
        <f>IFERROR(VLOOKUP("i"&amp;RIGHT(("00"&amp;(C$2+$A58)),3),Input!$B$3:$C$217,2,FALSE),"")</f>
        <v/>
      </c>
      <c r="D58" s="118" t="str">
        <f>IFERROR(VLOOKUP("i"&amp;RIGHT(("00"&amp;(D$2+$A58)),3),Input!$B$3:$C$217,2,FALSE),"")</f>
        <v/>
      </c>
      <c r="E58" s="118" t="str">
        <f>IFERROR(VLOOKUP("i"&amp;RIGHT(("00"&amp;(E$2+$A58)),3),Input!$B$3:$C$217,2,FALSE),"")</f>
        <v/>
      </c>
      <c r="F58" s="118" t="str">
        <f>IFERROR(VLOOKUP("i"&amp;RIGHT(("00"&amp;(F$2+$A58)),3),Input!$B$3:$C$217,2,FALSE),"")</f>
        <v/>
      </c>
      <c r="G58" s="118" t="str">
        <f>IFERROR(VLOOKUP("i"&amp;RIGHT(("00"&amp;(G$2+$A58)),3),Input!$B$3:$C$217,2,FALSE),"")</f>
        <v/>
      </c>
      <c r="H58" s="118" t="str">
        <f>IFERROR(VLOOKUP("i"&amp;RIGHT(("00"&amp;(H$2+$A58)),3),Input!$B$3:$C$217,2,FALSE),"")</f>
        <v/>
      </c>
      <c r="I58" s="118" t="str">
        <f>IFERROR(VLOOKUP("i"&amp;RIGHT(("00"&amp;(I$2+$A58)),3),Input!$B$3:$C$217,2,FALSE),"")</f>
        <v/>
      </c>
      <c r="J58" s="118" t="str">
        <f>IFERROR(VLOOKUP("i"&amp;RIGHT(("00"&amp;(J$2+$A58)),3),Input!$B$3:$C$217,2,FALSE),"")</f>
        <v/>
      </c>
      <c r="K58" s="118" t="str">
        <f>IFERROR(VLOOKUP("i"&amp;RIGHT(("00"&amp;(K$2+$A58)),3),Input!$B$3:$C$217,2,FALSE),"")</f>
        <v/>
      </c>
    </row>
    <row r="59" spans="1:11">
      <c r="A59" s="116">
        <v>57</v>
      </c>
      <c r="B59" s="118" t="str">
        <f>IFERROR(VLOOKUP("i"&amp;RIGHT(("00"&amp;(B$2+$A59)),3),Input!$B$3:$C$217,2,FALSE),"")</f>
        <v/>
      </c>
      <c r="C59" s="118" t="str">
        <f>IFERROR(VLOOKUP("i"&amp;RIGHT(("00"&amp;(C$2+$A59)),3),Input!$B$3:$C$217,2,FALSE),"")</f>
        <v/>
      </c>
      <c r="D59" s="118" t="str">
        <f>IFERROR(VLOOKUP("i"&amp;RIGHT(("00"&amp;(D$2+$A59)),3),Input!$B$3:$C$217,2,FALSE),"")</f>
        <v/>
      </c>
      <c r="E59" s="118" t="str">
        <f>IFERROR(VLOOKUP("i"&amp;RIGHT(("00"&amp;(E$2+$A59)),3),Input!$B$3:$C$217,2,FALSE),"")</f>
        <v/>
      </c>
      <c r="F59" s="118" t="str">
        <f>IFERROR(VLOOKUP("i"&amp;RIGHT(("00"&amp;(F$2+$A59)),3),Input!$B$3:$C$217,2,FALSE),"")</f>
        <v/>
      </c>
      <c r="G59" s="118" t="str">
        <f>IFERROR(VLOOKUP("i"&amp;RIGHT(("00"&amp;(G$2+$A59)),3),Input!$B$3:$C$217,2,FALSE),"")</f>
        <v/>
      </c>
      <c r="H59" s="118" t="str">
        <f>IFERROR(VLOOKUP("i"&amp;RIGHT(("00"&amp;(H$2+$A59)),3),Input!$B$3:$C$217,2,FALSE),"")</f>
        <v/>
      </c>
      <c r="I59" s="118" t="str">
        <f>IFERROR(VLOOKUP("i"&amp;RIGHT(("00"&amp;(I$2+$A59)),3),Input!$B$3:$C$217,2,FALSE),"")</f>
        <v/>
      </c>
      <c r="J59" s="118" t="str">
        <f>IFERROR(VLOOKUP("i"&amp;RIGHT(("00"&amp;(J$2+$A59)),3),Input!$B$3:$C$217,2,FALSE),"")</f>
        <v/>
      </c>
      <c r="K59" s="118" t="str">
        <f>IFERROR(VLOOKUP("i"&amp;RIGHT(("00"&amp;(K$2+$A59)),3),Input!$B$3:$C$217,2,FALSE),"")</f>
        <v/>
      </c>
    </row>
    <row r="60" spans="1:11">
      <c r="A60" s="116">
        <v>58</v>
      </c>
      <c r="B60" s="118" t="str">
        <f>IFERROR(VLOOKUP("i"&amp;RIGHT(("00"&amp;(B$2+$A60)),3),Input!$B$3:$C$217,2,FALSE),"")</f>
        <v/>
      </c>
      <c r="C60" s="118" t="str">
        <f>IFERROR(VLOOKUP("i"&amp;RIGHT(("00"&amp;(C$2+$A60)),3),Input!$B$3:$C$217,2,FALSE),"")</f>
        <v/>
      </c>
      <c r="D60" s="118" t="str">
        <f>IFERROR(VLOOKUP("i"&amp;RIGHT(("00"&amp;(D$2+$A60)),3),Input!$B$3:$C$217,2,FALSE),"")</f>
        <v/>
      </c>
      <c r="E60" s="118" t="str">
        <f>IFERROR(VLOOKUP("i"&amp;RIGHT(("00"&amp;(E$2+$A60)),3),Input!$B$3:$C$217,2,FALSE),"")</f>
        <v/>
      </c>
      <c r="F60" s="118" t="str">
        <f>IFERROR(VLOOKUP("i"&amp;RIGHT(("00"&amp;(F$2+$A60)),3),Input!$B$3:$C$217,2,FALSE),"")</f>
        <v/>
      </c>
      <c r="G60" s="118" t="str">
        <f>IFERROR(VLOOKUP("i"&amp;RIGHT(("00"&amp;(G$2+$A60)),3),Input!$B$3:$C$217,2,FALSE),"")</f>
        <v/>
      </c>
      <c r="H60" s="118" t="str">
        <f>IFERROR(VLOOKUP("i"&amp;RIGHT(("00"&amp;(H$2+$A60)),3),Input!$B$3:$C$217,2,FALSE),"")</f>
        <v/>
      </c>
      <c r="I60" s="118" t="str">
        <f>IFERROR(VLOOKUP("i"&amp;RIGHT(("00"&amp;(I$2+$A60)),3),Input!$B$3:$C$217,2,FALSE),"")</f>
        <v/>
      </c>
      <c r="J60" s="118" t="str">
        <f>IFERROR(VLOOKUP("i"&amp;RIGHT(("00"&amp;(J$2+$A60)),3),Input!$B$3:$C$217,2,FALSE),"")</f>
        <v/>
      </c>
      <c r="K60" s="118" t="str">
        <f>IFERROR(VLOOKUP("i"&amp;RIGHT(("00"&amp;(K$2+$A60)),3),Input!$B$3:$C$217,2,FALSE),"")</f>
        <v/>
      </c>
    </row>
    <row r="61" spans="1:11">
      <c r="A61" s="116">
        <v>59</v>
      </c>
      <c r="B61" s="118" t="str">
        <f>IFERROR(VLOOKUP("i"&amp;RIGHT(("00"&amp;(B$2+$A61)),3),Input!$B$3:$C$217,2,FALSE),"")</f>
        <v/>
      </c>
      <c r="C61" s="118" t="str">
        <f>IFERROR(VLOOKUP("i"&amp;RIGHT(("00"&amp;(C$2+$A61)),3),Input!$B$3:$C$217,2,FALSE),"")</f>
        <v/>
      </c>
      <c r="D61" s="118" t="str">
        <f>IFERROR(VLOOKUP("i"&amp;RIGHT(("00"&amp;(D$2+$A61)),3),Input!$B$3:$C$217,2,FALSE),"")</f>
        <v/>
      </c>
      <c r="E61" s="118" t="str">
        <f>IFERROR(VLOOKUP("i"&amp;RIGHT(("00"&amp;(E$2+$A61)),3),Input!$B$3:$C$217,2,FALSE),"")</f>
        <v/>
      </c>
      <c r="F61" s="118" t="str">
        <f>IFERROR(VLOOKUP("i"&amp;RIGHT(("00"&amp;(F$2+$A61)),3),Input!$B$3:$C$217,2,FALSE),"")</f>
        <v/>
      </c>
      <c r="G61" s="118" t="str">
        <f>IFERROR(VLOOKUP("i"&amp;RIGHT(("00"&amp;(G$2+$A61)),3),Input!$B$3:$C$217,2,FALSE),"")</f>
        <v/>
      </c>
      <c r="H61" s="118" t="str">
        <f>IFERROR(VLOOKUP("i"&amp;RIGHT(("00"&amp;(H$2+$A61)),3),Input!$B$3:$C$217,2,FALSE),"")</f>
        <v/>
      </c>
      <c r="I61" s="118" t="str">
        <f>IFERROR(VLOOKUP("i"&amp;RIGHT(("00"&amp;(I$2+$A61)),3),Input!$B$3:$C$217,2,FALSE),"")</f>
        <v/>
      </c>
      <c r="J61" s="118" t="str">
        <f>IFERROR(VLOOKUP("i"&amp;RIGHT(("00"&amp;(J$2+$A61)),3),Input!$B$3:$C$217,2,FALSE),"")</f>
        <v/>
      </c>
      <c r="K61" s="118" t="str">
        <f>IFERROR(VLOOKUP("i"&amp;RIGHT(("00"&amp;(K$2+$A61)),3),Input!$B$3:$C$217,2,FALSE),"")</f>
        <v/>
      </c>
    </row>
    <row r="62" spans="1:11">
      <c r="A62" s="116">
        <v>60</v>
      </c>
      <c r="B62" s="118" t="str">
        <f>IFERROR(VLOOKUP("i"&amp;RIGHT(("00"&amp;(B$2+$A62)),3),Input!$B$3:$C$217,2,FALSE),"")</f>
        <v/>
      </c>
      <c r="C62" s="118" t="str">
        <f>IFERROR(VLOOKUP("i"&amp;RIGHT(("00"&amp;(C$2+$A62)),3),Input!$B$3:$C$217,2,FALSE),"")</f>
        <v/>
      </c>
      <c r="D62" s="118" t="str">
        <f>IFERROR(VLOOKUP("i"&amp;RIGHT(("00"&amp;(D$2+$A62)),3),Input!$B$3:$C$217,2,FALSE),"")</f>
        <v/>
      </c>
      <c r="E62" s="118" t="str">
        <f>IFERROR(VLOOKUP("i"&amp;RIGHT(("00"&amp;(E$2+$A62)),3),Input!$B$3:$C$217,2,FALSE),"")</f>
        <v/>
      </c>
      <c r="F62" s="118" t="str">
        <f>IFERROR(VLOOKUP("i"&amp;RIGHT(("00"&amp;(F$2+$A62)),3),Input!$B$3:$C$217,2,FALSE),"")</f>
        <v/>
      </c>
      <c r="G62" s="118" t="str">
        <f>IFERROR(VLOOKUP("i"&amp;RIGHT(("00"&amp;(G$2+$A62)),3),Input!$B$3:$C$217,2,FALSE),"")</f>
        <v/>
      </c>
      <c r="H62" s="118" t="str">
        <f>IFERROR(VLOOKUP("i"&amp;RIGHT(("00"&amp;(H$2+$A62)),3),Input!$B$3:$C$217,2,FALSE),"")</f>
        <v/>
      </c>
      <c r="I62" s="118" t="str">
        <f>IFERROR(VLOOKUP("i"&amp;RIGHT(("00"&amp;(I$2+$A62)),3),Input!$B$3:$C$217,2,FALSE),"")</f>
        <v/>
      </c>
      <c r="J62" s="118" t="str">
        <f>IFERROR(VLOOKUP("i"&amp;RIGHT(("00"&amp;(J$2+$A62)),3),Input!$B$3:$C$217,2,FALSE),"")</f>
        <v/>
      </c>
      <c r="K62" s="118" t="str">
        <f>IFERROR(VLOOKUP("i"&amp;RIGHT(("00"&amp;(K$2+$A62)),3),Input!$B$3:$C$217,2,FALSE),"")</f>
        <v/>
      </c>
    </row>
    <row r="63" spans="1:11">
      <c r="A63" s="116">
        <v>61</v>
      </c>
      <c r="B63" s="118" t="str">
        <f>IFERROR(VLOOKUP("i"&amp;RIGHT(("00"&amp;(B$2+$A63)),3),Input!$B$3:$C$217,2,FALSE),"")</f>
        <v>Facture d'électricité</v>
      </c>
      <c r="C63" s="118" t="str">
        <f>IFERROR(VLOOKUP("i"&amp;RIGHT(("00"&amp;(C$2+$A63)),3),Input!$B$3:$C$217,2,FALSE),"")</f>
        <v/>
      </c>
      <c r="D63" s="118" t="str">
        <f>IFERROR(VLOOKUP("i"&amp;RIGHT(("00"&amp;(D$2+$A63)),3),Input!$B$3:$C$217,2,FALSE),"")</f>
        <v>Temps de refroidissement</v>
      </c>
      <c r="E63" s="118" t="str">
        <f>IFERROR(VLOOKUP("i"&amp;RIGHT(("00"&amp;(E$2+$A63)),3),Input!$B$3:$C$217,2,FALSE),"")</f>
        <v/>
      </c>
      <c r="F63" s="118" t="str">
        <f>IFERROR(VLOOKUP("i"&amp;RIGHT(("00"&amp;(F$2+$A63)),3),Input!$B$3:$C$217,2,FALSE),"")</f>
        <v/>
      </c>
      <c r="G63" s="118" t="str">
        <f>IFERROR(VLOOKUP("i"&amp;RIGHT(("00"&amp;(G$2+$A63)),3),Input!$B$3:$C$217,2,FALSE),"")</f>
        <v/>
      </c>
      <c r="H63" s="118" t="str">
        <f>IFERROR(VLOOKUP("i"&amp;RIGHT(("00"&amp;(H$2+$A63)),3),Input!$B$3:$C$217,2,FALSE),"")</f>
        <v/>
      </c>
      <c r="I63" s="118" t="str">
        <f>IFERROR(VLOOKUP("i"&amp;RIGHT(("00"&amp;(I$2+$A63)),3),Input!$B$3:$C$217,2,FALSE),"")</f>
        <v/>
      </c>
      <c r="J63" s="118" t="str">
        <f>IFERROR(VLOOKUP("i"&amp;RIGHT(("00"&amp;(J$2+$A63)),3),Input!$B$3:$C$217,2,FALSE),"")</f>
        <v/>
      </c>
      <c r="K63" s="118" t="str">
        <f>IFERROR(VLOOKUP("i"&amp;RIGHT(("00"&amp;(K$2+$A63)),3),Input!$B$3:$C$217,2,FALSE),"")</f>
        <v/>
      </c>
    </row>
    <row r="64" spans="1:11">
      <c r="A64" s="116">
        <v>62</v>
      </c>
      <c r="B64" s="118" t="str">
        <f>IFERROR(VLOOKUP("i"&amp;RIGHT(("00"&amp;(B$2+$A64)),3),Input!$B$3:$C$217,2,FALSE),"")</f>
        <v>Montant de vente d'électricité</v>
      </c>
      <c r="C64" s="118" t="str">
        <f>IFERROR(VLOOKUP("i"&amp;RIGHT(("00"&amp;(C$2+$A64)),3),Input!$B$3:$C$217,2,FALSE),"")</f>
        <v/>
      </c>
      <c r="D64" s="118" t="str">
        <f>IFERROR(VLOOKUP("i"&amp;RIGHT(("00"&amp;(D$2+$A64)),3),Input!$B$3:$C$217,2,FALSE),"")</f>
        <v>Fuseau horaire de refroidissement</v>
      </c>
      <c r="E64" s="118" t="str">
        <f>IFERROR(VLOOKUP("i"&amp;RIGHT(("00"&amp;(E$2+$A64)),3),Input!$B$3:$C$217,2,FALSE),"")</f>
        <v/>
      </c>
      <c r="F64" s="118" t="str">
        <f>IFERROR(VLOOKUP("i"&amp;RIGHT(("00"&amp;(F$2+$A64)),3),Input!$B$3:$C$217,2,FALSE),"")</f>
        <v/>
      </c>
      <c r="G64" s="118" t="str">
        <f>IFERROR(VLOOKUP("i"&amp;RIGHT(("00"&amp;(G$2+$A64)),3),Input!$B$3:$C$217,2,FALSE),"")</f>
        <v/>
      </c>
      <c r="H64" s="118" t="str">
        <f>IFERROR(VLOOKUP("i"&amp;RIGHT(("00"&amp;(H$2+$A64)),3),Input!$B$3:$C$217,2,FALSE),"")</f>
        <v/>
      </c>
      <c r="I64" s="118" t="str">
        <f>IFERROR(VLOOKUP("i"&amp;RIGHT(("00"&amp;(I$2+$A64)),3),Input!$B$3:$C$217,2,FALSE),"")</f>
        <v/>
      </c>
      <c r="J64" s="118" t="str">
        <f>IFERROR(VLOOKUP("i"&amp;RIGHT(("00"&amp;(J$2+$A64)),3),Input!$B$3:$C$217,2,FALSE),"")</f>
        <v/>
      </c>
      <c r="K64" s="118" t="str">
        <f>IFERROR(VLOOKUP("i"&amp;RIGHT(("00"&amp;(K$2+$A64)),3),Input!$B$3:$C$217,2,FALSE),"")</f>
        <v/>
      </c>
    </row>
    <row r="65" spans="1:11">
      <c r="A65" s="116">
        <v>63</v>
      </c>
      <c r="B65" s="118" t="str">
        <f>IFERROR(VLOOKUP("i"&amp;RIGHT(("00"&amp;(B$2+$A65)),3),Input!$B$3:$C$217,2,FALSE),"")</f>
        <v>Gas</v>
      </c>
      <c r="C65" s="118" t="str">
        <f>IFERROR(VLOOKUP("i"&amp;RIGHT(("00"&amp;(C$2+$A65)),3),Input!$B$3:$C$217,2,FALSE),"")</f>
        <v/>
      </c>
      <c r="D65" s="118" t="str">
        <f>IFERROR(VLOOKUP("i"&amp;RIGHT(("00"&amp;(D$2+$A65)),3),Input!$B$3:$C$217,2,FALSE),"")</f>
        <v>Température de réglage de refroidissement</v>
      </c>
      <c r="E65" s="118" t="str">
        <f>IFERROR(VLOOKUP("i"&amp;RIGHT(("00"&amp;(E$2+$A65)),3),Input!$B$3:$C$217,2,FALSE),"")</f>
        <v/>
      </c>
      <c r="F65" s="118" t="str">
        <f>IFERROR(VLOOKUP("i"&amp;RIGHT(("00"&amp;(F$2+$A65)),3),Input!$B$3:$C$217,2,FALSE),"")</f>
        <v/>
      </c>
      <c r="G65" s="118" t="str">
        <f>IFERROR(VLOOKUP("i"&amp;RIGHT(("00"&amp;(G$2+$A65)),3),Input!$B$3:$C$217,2,FALSE),"")</f>
        <v/>
      </c>
      <c r="H65" s="118" t="str">
        <f>IFERROR(VLOOKUP("i"&amp;RIGHT(("00"&amp;(H$2+$A65)),3),Input!$B$3:$C$217,2,FALSE),"")</f>
        <v/>
      </c>
      <c r="I65" s="118" t="str">
        <f>IFERROR(VLOOKUP("i"&amp;RIGHT(("00"&amp;(I$2+$A65)),3),Input!$B$3:$C$217,2,FALSE),"")</f>
        <v/>
      </c>
      <c r="J65" s="118" t="str">
        <f>IFERROR(VLOOKUP("i"&amp;RIGHT(("00"&amp;(J$2+$A65)),3),Input!$B$3:$C$217,2,FALSE),"")</f>
        <v/>
      </c>
      <c r="K65" s="118" t="str">
        <f>IFERROR(VLOOKUP("i"&amp;RIGHT(("00"&amp;(K$2+$A65)),3),Input!$B$3:$C$217,2,FALSE),"")</f>
        <v/>
      </c>
    </row>
    <row r="66" spans="1:11">
      <c r="A66" s="116">
        <v>64</v>
      </c>
      <c r="B66" s="118" t="str">
        <f>IFERROR(VLOOKUP("i"&amp;RIGHT(("00"&amp;(B$2+$A66)),3),Input!$B$3:$C$217,2,FALSE),"")</f>
        <v>Volume d'achat de kérosène</v>
      </c>
      <c r="C66" s="118" t="str">
        <f>IFERROR(VLOOKUP("i"&amp;RIGHT(("00"&amp;(C$2+$A66)),3),Input!$B$3:$C$217,2,FALSE),"")</f>
        <v/>
      </c>
      <c r="D66" s="118" t="str">
        <f>IFERROR(VLOOKUP("i"&amp;RIGHT(("00"&amp;(D$2+$A66)),3),Input!$B$3:$C$217,2,FALSE),"")</f>
        <v>Période de refroidissement (y compris la déshumidification)</v>
      </c>
      <c r="E66" s="118" t="str">
        <f>IFERROR(VLOOKUP("i"&amp;RIGHT(("00"&amp;(E$2+$A66)),3),Input!$B$3:$C$217,2,FALSE),"")</f>
        <v/>
      </c>
      <c r="F66" s="118" t="str">
        <f>IFERROR(VLOOKUP("i"&amp;RIGHT(("00"&amp;(F$2+$A66)),3),Input!$B$3:$C$217,2,FALSE),"")</f>
        <v/>
      </c>
      <c r="G66" s="118" t="str">
        <f>IFERROR(VLOOKUP("i"&amp;RIGHT(("00"&amp;(G$2+$A66)),3),Input!$B$3:$C$217,2,FALSE),"")</f>
        <v/>
      </c>
      <c r="H66" s="118" t="str">
        <f>IFERROR(VLOOKUP("i"&amp;RIGHT(("00"&amp;(H$2+$A66)),3),Input!$B$3:$C$217,2,FALSE),"")</f>
        <v/>
      </c>
      <c r="I66" s="118" t="str">
        <f>IFERROR(VLOOKUP("i"&amp;RIGHT(("00"&amp;(I$2+$A66)),3),Input!$B$3:$C$217,2,FALSE),"")</f>
        <v/>
      </c>
      <c r="J66" s="118" t="str">
        <f>IFERROR(VLOOKUP("i"&amp;RIGHT(("00"&amp;(J$2+$A66)),3),Input!$B$3:$C$217,2,FALSE),"")</f>
        <v/>
      </c>
      <c r="K66" s="118" t="str">
        <f>IFERROR(VLOOKUP("i"&amp;RIGHT(("00"&amp;(K$2+$A66)),3),Input!$B$3:$C$217,2,FALSE),"")</f>
        <v/>
      </c>
    </row>
    <row r="67" spans="1:11">
      <c r="A67" s="116">
        <v>65</v>
      </c>
      <c r="B67" s="118" t="str">
        <f>IFERROR(VLOOKUP("i"&amp;RIGHT(("00"&amp;(B$2+$A67)),3),Input!$B$3:$C$217,2,FALSE),"")</f>
        <v>Briquettes achetées</v>
      </c>
      <c r="C67" s="118" t="str">
        <f>IFERROR(VLOOKUP("i"&amp;RIGHT(("00"&amp;(C$2+$A67)),3),Input!$B$3:$C$217,2,FALSE),"")</f>
        <v/>
      </c>
      <c r="D67" s="118" t="str">
        <f>IFERROR(VLOOKUP("i"&amp;RIGHT(("00"&amp;(D$2+$A67)),3),Input!$B$3:$C$217,2,FALSE),"")</f>
        <v>La chaleur de la pièce</v>
      </c>
      <c r="E67" s="118" t="str">
        <f>IFERROR(VLOOKUP("i"&amp;RIGHT(("00"&amp;(E$2+$A67)),3),Input!$B$3:$C$217,2,FALSE),"")</f>
        <v/>
      </c>
      <c r="F67" s="118" t="str">
        <f>IFERROR(VLOOKUP("i"&amp;RIGHT(("00"&amp;(F$2+$A67)),3),Input!$B$3:$C$217,2,FALSE),"")</f>
        <v/>
      </c>
      <c r="G67" s="118" t="str">
        <f>IFERROR(VLOOKUP("i"&amp;RIGHT(("00"&amp;(G$2+$A67)),3),Input!$B$3:$C$217,2,FALSE),"")</f>
        <v/>
      </c>
      <c r="H67" s="118" t="str">
        <f>IFERROR(VLOOKUP("i"&amp;RIGHT(("00"&amp;(H$2+$A67)),3),Input!$B$3:$C$217,2,FALSE),"")</f>
        <v/>
      </c>
      <c r="I67" s="118" t="str">
        <f>IFERROR(VLOOKUP("i"&amp;RIGHT(("00"&amp;(I$2+$A67)),3),Input!$B$3:$C$217,2,FALSE),"")</f>
        <v/>
      </c>
      <c r="J67" s="118" t="str">
        <f>IFERROR(VLOOKUP("i"&amp;RIGHT(("00"&amp;(J$2+$A67)),3),Input!$B$3:$C$217,2,FALSE),"")</f>
        <v/>
      </c>
      <c r="K67" s="118" t="str">
        <f>IFERROR(VLOOKUP("i"&amp;RIGHT(("00"&amp;(K$2+$A67)),3),Input!$B$3:$C$217,2,FALSE),"")</f>
        <v/>
      </c>
    </row>
    <row r="68" spans="1:11">
      <c r="A68" s="116">
        <v>66</v>
      </c>
      <c r="B68" s="118" t="str">
        <f>IFERROR(VLOOKUP("i"&amp;RIGHT(("00"&amp;(B$2+$A68)),3),Input!$B$3:$C$217,2,FALSE),"")</f>
        <v>Approvisionnement en chaleur régional</v>
      </c>
      <c r="C68" s="118" t="str">
        <f>IFERROR(VLOOKUP("i"&amp;RIGHT(("00"&amp;(C$2+$A68)),3),Input!$B$3:$C$217,2,FALSE),"")</f>
        <v/>
      </c>
      <c r="D68" s="118" t="str">
        <f>IFERROR(VLOOKUP("i"&amp;RIGHT(("00"&amp;(D$2+$A68)),3),Input!$B$3:$C$217,2,FALSE),"")</f>
        <v>Présence d'afflux de rayonnement solaire</v>
      </c>
      <c r="E68" s="118" t="str">
        <f>IFERROR(VLOOKUP("i"&amp;RIGHT(("00"&amp;(E$2+$A68)),3),Input!$B$3:$C$217,2,FALSE),"")</f>
        <v/>
      </c>
      <c r="F68" s="118" t="str">
        <f>IFERROR(VLOOKUP("i"&amp;RIGHT(("00"&amp;(F$2+$A68)),3),Input!$B$3:$C$217,2,FALSE),"")</f>
        <v/>
      </c>
      <c r="G68" s="118" t="str">
        <f>IFERROR(VLOOKUP("i"&amp;RIGHT(("00"&amp;(G$2+$A68)),3),Input!$B$3:$C$217,2,FALSE),"")</f>
        <v/>
      </c>
      <c r="H68" s="118" t="str">
        <f>IFERROR(VLOOKUP("i"&amp;RIGHT(("00"&amp;(H$2+$A68)),3),Input!$B$3:$C$217,2,FALSE),"")</f>
        <v/>
      </c>
      <c r="I68" s="118" t="str">
        <f>IFERROR(VLOOKUP("i"&amp;RIGHT(("00"&amp;(I$2+$A68)),3),Input!$B$3:$C$217,2,FALSE),"")</f>
        <v/>
      </c>
      <c r="J68" s="118" t="str">
        <f>IFERROR(VLOOKUP("i"&amp;RIGHT(("00"&amp;(J$2+$A68)),3),Input!$B$3:$C$217,2,FALSE),"")</f>
        <v/>
      </c>
      <c r="K68" s="118" t="str">
        <f>IFERROR(VLOOKUP("i"&amp;RIGHT(("00"&amp;(K$2+$A68)),3),Input!$B$3:$C$217,2,FALSE),"")</f>
        <v/>
      </c>
    </row>
    <row r="69" spans="1:11">
      <c r="A69" s="116">
        <v>67</v>
      </c>
      <c r="B69" s="118" t="str">
        <f>IFERROR(VLOOKUP("i"&amp;RIGHT(("00"&amp;(B$2+$A69)),3),Input!$B$3:$C$217,2,FALSE),"")</f>
        <v/>
      </c>
      <c r="C69" s="118" t="str">
        <f>IFERROR(VLOOKUP("i"&amp;RIGHT(("00"&amp;(C$2+$A69)),3),Input!$B$3:$C$217,2,FALSE),"")</f>
        <v/>
      </c>
      <c r="D69" s="118" t="str">
        <f>IFERROR(VLOOKUP("i"&amp;RIGHT(("00"&amp;(D$2+$A69)),3),Input!$B$3:$C$217,2,FALSE),"")</f>
        <v>Coupe du rayonnement solaire</v>
      </c>
      <c r="E69" s="118" t="str">
        <f>IFERROR(VLOOKUP("i"&amp;RIGHT(("00"&amp;(E$2+$A69)),3),Input!$B$3:$C$217,2,FALSE),"")</f>
        <v/>
      </c>
      <c r="F69" s="118" t="str">
        <f>IFERROR(VLOOKUP("i"&amp;RIGHT(("00"&amp;(F$2+$A69)),3),Input!$B$3:$C$217,2,FALSE),"")</f>
        <v/>
      </c>
      <c r="G69" s="118" t="str">
        <f>IFERROR(VLOOKUP("i"&amp;RIGHT(("00"&amp;(G$2+$A69)),3),Input!$B$3:$C$217,2,FALSE),"")</f>
        <v/>
      </c>
      <c r="H69" s="118" t="str">
        <f>IFERROR(VLOOKUP("i"&amp;RIGHT(("00"&amp;(H$2+$A69)),3),Input!$B$3:$C$217,2,FALSE),"")</f>
        <v/>
      </c>
      <c r="I69" s="118" t="str">
        <f>IFERROR(VLOOKUP("i"&amp;RIGHT(("00"&amp;(I$2+$A69)),3),Input!$B$3:$C$217,2,FALSE),"")</f>
        <v/>
      </c>
      <c r="J69" s="118" t="str">
        <f>IFERROR(VLOOKUP("i"&amp;RIGHT(("00"&amp;(J$2+$A69)),3),Input!$B$3:$C$217,2,FALSE),"")</f>
        <v/>
      </c>
      <c r="K69" s="118" t="str">
        <f>IFERROR(VLOOKUP("i"&amp;RIGHT(("00"&amp;(K$2+$A69)),3),Input!$B$3:$C$217,2,FALSE),"")</f>
        <v/>
      </c>
    </row>
    <row r="70" spans="1:11">
      <c r="A70" s="116">
        <v>68</v>
      </c>
      <c r="B70" s="118" t="str">
        <f>IFERROR(VLOOKUP("i"&amp;RIGHT(("00"&amp;(B$2+$A70)),3),Input!$B$3:$C$217,2,FALSE),"")</f>
        <v/>
      </c>
      <c r="C70" s="118" t="str">
        <f>IFERROR(VLOOKUP("i"&amp;RIGHT(("00"&amp;(C$2+$A70)),3),Input!$B$3:$C$217,2,FALSE),"")</f>
        <v/>
      </c>
      <c r="D70" s="118" t="str">
        <f>IFERROR(VLOOKUP("i"&amp;RIGHT(("00"&amp;(D$2+$A70)),3),Input!$B$3:$C$217,2,FALSE),"")</f>
        <v>Utilisation d'un ventilateur électrique</v>
      </c>
      <c r="E70" s="118" t="str">
        <f>IFERROR(VLOOKUP("i"&amp;RIGHT(("00"&amp;(E$2+$A70)),3),Input!$B$3:$C$217,2,FALSE),"")</f>
        <v/>
      </c>
      <c r="F70" s="118" t="str">
        <f>IFERROR(VLOOKUP("i"&amp;RIGHT(("00"&amp;(F$2+$A70)),3),Input!$B$3:$C$217,2,FALSE),"")</f>
        <v/>
      </c>
      <c r="G70" s="118" t="str">
        <f>IFERROR(VLOOKUP("i"&amp;RIGHT(("00"&amp;(G$2+$A70)),3),Input!$B$3:$C$217,2,FALSE),"")</f>
        <v/>
      </c>
      <c r="H70" s="118" t="str">
        <f>IFERROR(VLOOKUP("i"&amp;RIGHT(("00"&amp;(H$2+$A70)),3),Input!$B$3:$C$217,2,FALSE),"")</f>
        <v/>
      </c>
      <c r="I70" s="118" t="str">
        <f>IFERROR(VLOOKUP("i"&amp;RIGHT(("00"&amp;(I$2+$A70)),3),Input!$B$3:$C$217,2,FALSE),"")</f>
        <v/>
      </c>
      <c r="J70" s="118" t="str">
        <f>IFERROR(VLOOKUP("i"&amp;RIGHT(("00"&amp;(J$2+$A70)),3),Input!$B$3:$C$217,2,FALSE),"")</f>
        <v/>
      </c>
      <c r="K70" s="118" t="str">
        <f>IFERROR(VLOOKUP("i"&amp;RIGHT(("00"&amp;(K$2+$A70)),3),Input!$B$3:$C$217,2,FALSE),"")</f>
        <v/>
      </c>
    </row>
    <row r="71" spans="1:11">
      <c r="A71" s="116">
        <v>69</v>
      </c>
      <c r="B71" s="118" t="str">
        <f>IFERROR(VLOOKUP("i"&amp;RIGHT(("00"&amp;(B$2+$A71)),3),Input!$B$3:$C$217,2,FALSE),"")</f>
        <v/>
      </c>
      <c r="C71" s="118" t="str">
        <f>IFERROR(VLOOKUP("i"&amp;RIGHT(("00"&amp;(C$2+$A71)),3),Input!$B$3:$C$217,2,FALSE),"")</f>
        <v/>
      </c>
      <c r="D71" s="118" t="str">
        <f>IFERROR(VLOOKUP("i"&amp;RIGHT(("00"&amp;(D$2+$A71)),3),Input!$B$3:$C$217,2,FALSE),"")</f>
        <v/>
      </c>
      <c r="E71" s="118" t="str">
        <f>IFERROR(VLOOKUP("i"&amp;RIGHT(("00"&amp;(E$2+$A71)),3),Input!$B$3:$C$217,2,FALSE),"")</f>
        <v/>
      </c>
      <c r="F71" s="118" t="str">
        <f>IFERROR(VLOOKUP("i"&amp;RIGHT(("00"&amp;(F$2+$A71)),3),Input!$B$3:$C$217,2,FALSE),"")</f>
        <v/>
      </c>
      <c r="G71" s="118" t="str">
        <f>IFERROR(VLOOKUP("i"&amp;RIGHT(("00"&amp;(G$2+$A71)),3),Input!$B$3:$C$217,2,FALSE),"")</f>
        <v/>
      </c>
      <c r="H71" s="118" t="str">
        <f>IFERROR(VLOOKUP("i"&amp;RIGHT(("00"&amp;(H$2+$A71)),3),Input!$B$3:$C$217,2,FALSE),"")</f>
        <v/>
      </c>
      <c r="I71" s="118" t="str">
        <f>IFERROR(VLOOKUP("i"&amp;RIGHT(("00"&amp;(I$2+$A71)),3),Input!$B$3:$C$217,2,FALSE),"")</f>
        <v/>
      </c>
      <c r="J71" s="118" t="str">
        <f>IFERROR(VLOOKUP("i"&amp;RIGHT(("00"&amp;(J$2+$A71)),3),Input!$B$3:$C$217,2,FALSE),"")</f>
        <v/>
      </c>
      <c r="K71" s="118" t="str">
        <f>IFERROR(VLOOKUP("i"&amp;RIGHT(("00"&amp;(K$2+$A71)),3),Input!$B$3:$C$217,2,FALSE),"")</f>
        <v/>
      </c>
    </row>
    <row r="72" spans="1:11">
      <c r="A72" s="116">
        <v>70</v>
      </c>
      <c r="B72" s="118" t="str">
        <f>IFERROR(VLOOKUP("i"&amp;RIGHT(("00"&amp;(B$2+$A72)),3),Input!$B$3:$C$217,2,FALSE),"")</f>
        <v/>
      </c>
      <c r="C72" s="118" t="str">
        <f>IFERROR(VLOOKUP("i"&amp;RIGHT(("00"&amp;(C$2+$A72)),3),Input!$B$3:$C$217,2,FALSE),"")</f>
        <v/>
      </c>
      <c r="D72" s="118" t="str">
        <f>IFERROR(VLOOKUP("i"&amp;RIGHT(("00"&amp;(D$2+$A72)),3),Input!$B$3:$C$217,2,FALSE),"")</f>
        <v/>
      </c>
      <c r="E72" s="118" t="str">
        <f>IFERROR(VLOOKUP("i"&amp;RIGHT(("00"&amp;(E$2+$A72)),3),Input!$B$3:$C$217,2,FALSE),"")</f>
        <v/>
      </c>
      <c r="F72" s="118" t="str">
        <f>IFERROR(VLOOKUP("i"&amp;RIGHT(("00"&amp;(F$2+$A72)),3),Input!$B$3:$C$217,2,FALSE),"")</f>
        <v/>
      </c>
      <c r="G72" s="118" t="str">
        <f>IFERROR(VLOOKUP("i"&amp;RIGHT(("00"&amp;(G$2+$A72)),3),Input!$B$3:$C$217,2,FALSE),"")</f>
        <v/>
      </c>
      <c r="H72" s="118" t="str">
        <f>IFERROR(VLOOKUP("i"&amp;RIGHT(("00"&amp;(H$2+$A72)),3),Input!$B$3:$C$217,2,FALSE),"")</f>
        <v/>
      </c>
      <c r="I72" s="118" t="str">
        <f>IFERROR(VLOOKUP("i"&amp;RIGHT(("00"&amp;(I$2+$A72)),3),Input!$B$3:$C$217,2,FALSE),"")</f>
        <v/>
      </c>
      <c r="J72" s="118" t="str">
        <f>IFERROR(VLOOKUP("i"&amp;RIGHT(("00"&amp;(J$2+$A72)),3),Input!$B$3:$C$217,2,FALSE),"")</f>
        <v/>
      </c>
      <c r="K72" s="118" t="str">
        <f>IFERROR(VLOOKUP("i"&amp;RIGHT(("00"&amp;(K$2+$A72)),3),Input!$B$3:$C$217,2,FALSE),"")</f>
        <v/>
      </c>
    </row>
    <row r="73" spans="1:11">
      <c r="A73" s="116">
        <v>71</v>
      </c>
      <c r="B73" s="118" t="str">
        <f>IFERROR(VLOOKUP("i"&amp;RIGHT(("00"&amp;(B$2+$A73)),3),Input!$B$3:$C$217,2,FALSE),"")</f>
        <v/>
      </c>
      <c r="C73" s="118" t="str">
        <f>IFERROR(VLOOKUP("i"&amp;RIGHT(("00"&amp;(C$2+$A73)),3),Input!$B$3:$C$217,2,FALSE),"")</f>
        <v/>
      </c>
      <c r="D73" s="118" t="str">
        <f>IFERROR(VLOOKUP("i"&amp;RIGHT(("00"&amp;(D$2+$A73)),3),Input!$B$3:$C$217,2,FALSE),"")</f>
        <v>Temps de refroidissement</v>
      </c>
      <c r="E73" s="118" t="str">
        <f>IFERROR(VLOOKUP("i"&amp;RIGHT(("00"&amp;(E$2+$A73)),3),Input!$B$3:$C$217,2,FALSE),"")</f>
        <v/>
      </c>
      <c r="F73" s="118" t="str">
        <f>IFERROR(VLOOKUP("i"&amp;RIGHT(("00"&amp;(F$2+$A73)),3),Input!$B$3:$C$217,2,FALSE),"")</f>
        <v/>
      </c>
      <c r="G73" s="118" t="str">
        <f>IFERROR(VLOOKUP("i"&amp;RIGHT(("00"&amp;(G$2+$A73)),3),Input!$B$3:$C$217,2,FALSE),"")</f>
        <v/>
      </c>
      <c r="H73" s="118" t="str">
        <f>IFERROR(VLOOKUP("i"&amp;RIGHT(("00"&amp;(H$2+$A73)),3),Input!$B$3:$C$217,2,FALSE),"")</f>
        <v/>
      </c>
      <c r="I73" s="118" t="str">
        <f>IFERROR(VLOOKUP("i"&amp;RIGHT(("00"&amp;(I$2+$A73)),3),Input!$B$3:$C$217,2,FALSE),"")</f>
        <v/>
      </c>
      <c r="J73" s="118" t="str">
        <f>IFERROR(VLOOKUP("i"&amp;RIGHT(("00"&amp;(J$2+$A73)),3),Input!$B$3:$C$217,2,FALSE),"")</f>
        <v/>
      </c>
      <c r="K73" s="118" t="str">
        <f>IFERROR(VLOOKUP("i"&amp;RIGHT(("00"&amp;(K$2+$A73)),3),Input!$B$3:$C$217,2,FALSE),"")</f>
        <v/>
      </c>
    </row>
    <row r="74" spans="1:11">
      <c r="A74" s="116">
        <v>72</v>
      </c>
      <c r="B74" s="118" t="str">
        <f>IFERROR(VLOOKUP("i"&amp;RIGHT(("00"&amp;(B$2+$A74)),3),Input!$B$3:$C$217,2,FALSE),"")</f>
        <v>Capacité du réservoir de la maison</v>
      </c>
      <c r="C74" s="118" t="str">
        <f>IFERROR(VLOOKUP("i"&amp;RIGHT(("00"&amp;(C$2+$A74)),3),Input!$B$3:$C$217,2,FALSE),"")</f>
        <v/>
      </c>
      <c r="D74" s="118" t="str">
        <f>IFERROR(VLOOKUP("i"&amp;RIGHT(("00"&amp;(D$2+$A74)),3),Input!$B$3:$C$217,2,FALSE),"")</f>
        <v>Fuseau horaire de refroidissement</v>
      </c>
      <c r="E74" s="118" t="str">
        <f>IFERROR(VLOOKUP("i"&amp;RIGHT(("00"&amp;(E$2+$A74)),3),Input!$B$3:$C$217,2,FALSE),"")</f>
        <v/>
      </c>
      <c r="F74" s="118" t="str">
        <f>IFERROR(VLOOKUP("i"&amp;RIGHT(("00"&amp;(F$2+$A74)),3),Input!$B$3:$C$217,2,FALSE),"")</f>
        <v/>
      </c>
      <c r="G74" s="118" t="str">
        <f>IFERROR(VLOOKUP("i"&amp;RIGHT(("00"&amp;(G$2+$A74)),3),Input!$B$3:$C$217,2,FALSE),"")</f>
        <v/>
      </c>
      <c r="H74" s="118" t="str">
        <f>IFERROR(VLOOKUP("i"&amp;RIGHT(("00"&amp;(H$2+$A74)),3),Input!$B$3:$C$217,2,FALSE),"")</f>
        <v/>
      </c>
      <c r="I74" s="118" t="str">
        <f>IFERROR(VLOOKUP("i"&amp;RIGHT(("00"&amp;(I$2+$A74)),3),Input!$B$3:$C$217,2,FALSE),"")</f>
        <v/>
      </c>
      <c r="J74" s="118" t="str">
        <f>IFERROR(VLOOKUP("i"&amp;RIGHT(("00"&amp;(J$2+$A74)),3),Input!$B$3:$C$217,2,FALSE),"")</f>
        <v/>
      </c>
      <c r="K74" s="118" t="str">
        <f>IFERROR(VLOOKUP("i"&amp;RIGHT(("00"&amp;(K$2+$A74)),3),Input!$B$3:$C$217,2,FALSE),"")</f>
        <v/>
      </c>
    </row>
    <row r="75" spans="1:11">
      <c r="A75" s="116">
        <v>73</v>
      </c>
      <c r="B75" s="118" t="str">
        <f>IFERROR(VLOOKUP("i"&amp;RIGHT(("00"&amp;(B$2+$A75)),3),Input!$B$3:$C$217,2,FALSE),"")</f>
        <v>Numéro de réservoir à la maison de kérosène</v>
      </c>
      <c r="C75" s="118" t="str">
        <f>IFERROR(VLOOKUP("i"&amp;RIGHT(("00"&amp;(C$2+$A75)),3),Input!$B$3:$C$217,2,FALSE),"")</f>
        <v/>
      </c>
      <c r="D75" s="118" t="str">
        <f>IFERROR(VLOOKUP("i"&amp;RIGHT(("00"&amp;(D$2+$A75)),3),Input!$B$3:$C$217,2,FALSE),"")</f>
        <v>Température de réglage de refroidissement</v>
      </c>
      <c r="E75" s="118" t="str">
        <f>IFERROR(VLOOKUP("i"&amp;RIGHT(("00"&amp;(E$2+$A75)),3),Input!$B$3:$C$217,2,FALSE),"")</f>
        <v/>
      </c>
      <c r="F75" s="118" t="str">
        <f>IFERROR(VLOOKUP("i"&amp;RIGHT(("00"&amp;(F$2+$A75)),3),Input!$B$3:$C$217,2,FALSE),"")</f>
        <v/>
      </c>
      <c r="G75" s="118" t="str">
        <f>IFERROR(VLOOKUP("i"&amp;RIGHT(("00"&amp;(G$2+$A75)),3),Input!$B$3:$C$217,2,FALSE),"")</f>
        <v/>
      </c>
      <c r="H75" s="118" t="str">
        <f>IFERROR(VLOOKUP("i"&amp;RIGHT(("00"&amp;(H$2+$A75)),3),Input!$B$3:$C$217,2,FALSE),"")</f>
        <v/>
      </c>
      <c r="I75" s="118" t="str">
        <f>IFERROR(VLOOKUP("i"&amp;RIGHT(("00"&amp;(I$2+$A75)),3),Input!$B$3:$C$217,2,FALSE),"")</f>
        <v/>
      </c>
      <c r="J75" s="118" t="str">
        <f>IFERROR(VLOOKUP("i"&amp;RIGHT(("00"&amp;(J$2+$A75)),3),Input!$B$3:$C$217,2,FALSE),"")</f>
        <v/>
      </c>
      <c r="K75" s="118" t="str">
        <f>IFERROR(VLOOKUP("i"&amp;RIGHT(("00"&amp;(K$2+$A75)),3),Input!$B$3:$C$217,2,FALSE),"")</f>
        <v/>
      </c>
    </row>
    <row r="76" spans="1:11">
      <c r="A76" s="116">
        <v>74</v>
      </c>
      <c r="B76" s="118" t="str">
        <f>IFERROR(VLOOKUP("i"&amp;RIGHT(("00"&amp;(B$2+$A76)),3),Input!$B$3:$C$217,2,FALSE),"")</f>
        <v>Approvisionnement en eau et assainissement</v>
      </c>
      <c r="C76" s="118" t="str">
        <f>IFERROR(VLOOKUP("i"&amp;RIGHT(("00"&amp;(C$2+$A76)),3),Input!$B$3:$C$217,2,FALSE),"")</f>
        <v/>
      </c>
      <c r="D76" s="118" t="str">
        <f>IFERROR(VLOOKUP("i"&amp;RIGHT(("00"&amp;(D$2+$A76)),3),Input!$B$3:$C$217,2,FALSE),"")</f>
        <v>Période de refroidissement (y compris la déshumidification)</v>
      </c>
      <c r="E76" s="118" t="str">
        <f>IFERROR(VLOOKUP("i"&amp;RIGHT(("00"&amp;(E$2+$A76)),3),Input!$B$3:$C$217,2,FALSE),"")</f>
        <v/>
      </c>
      <c r="F76" s="118" t="str">
        <f>IFERROR(VLOOKUP("i"&amp;RIGHT(("00"&amp;(F$2+$A76)),3),Input!$B$3:$C$217,2,FALSE),"")</f>
        <v/>
      </c>
      <c r="G76" s="118" t="str">
        <f>IFERROR(VLOOKUP("i"&amp;RIGHT(("00"&amp;(G$2+$A76)),3),Input!$B$3:$C$217,2,FALSE),"")</f>
        <v/>
      </c>
      <c r="H76" s="118" t="str">
        <f>IFERROR(VLOOKUP("i"&amp;RIGHT(("00"&amp;(H$2+$A76)),3),Input!$B$3:$C$217,2,FALSE),"")</f>
        <v/>
      </c>
      <c r="I76" s="118" t="str">
        <f>IFERROR(VLOOKUP("i"&amp;RIGHT(("00"&amp;(I$2+$A76)),3),Input!$B$3:$C$217,2,FALSE),"")</f>
        <v/>
      </c>
      <c r="J76" s="118" t="str">
        <f>IFERROR(VLOOKUP("i"&amp;RIGHT(("00"&amp;(J$2+$A76)),3),Input!$B$3:$C$217,2,FALSE),"")</f>
        <v/>
      </c>
      <c r="K76" s="118" t="str">
        <f>IFERROR(VLOOKUP("i"&amp;RIGHT(("00"&amp;(K$2+$A76)),3),Input!$B$3:$C$217,2,FALSE),"")</f>
        <v/>
      </c>
    </row>
    <row r="77" spans="1:11">
      <c r="A77" s="116">
        <v>75</v>
      </c>
      <c r="B77" s="118" t="str">
        <f>IFERROR(VLOOKUP("i"&amp;RIGHT(("00"&amp;(B$2+$A77)),3),Input!$B$3:$C$217,2,FALSE),"")</f>
        <v>Coût du carburant de voiture</v>
      </c>
      <c r="C77" s="118" t="str">
        <f>IFERROR(VLOOKUP("i"&amp;RIGHT(("00"&amp;(C$2+$A77)),3),Input!$B$3:$C$217,2,FALSE),"")</f>
        <v/>
      </c>
      <c r="D77" s="118" t="str">
        <f>IFERROR(VLOOKUP("i"&amp;RIGHT(("00"&amp;(D$2+$A77)),3),Input!$B$3:$C$217,2,FALSE),"")</f>
        <v>La chaleur de la pièce</v>
      </c>
      <c r="E77" s="118" t="str">
        <f>IFERROR(VLOOKUP("i"&amp;RIGHT(("00"&amp;(E$2+$A77)),3),Input!$B$3:$C$217,2,FALSE),"")</f>
        <v/>
      </c>
      <c r="F77" s="118" t="str">
        <f>IFERROR(VLOOKUP("i"&amp;RIGHT(("00"&amp;(F$2+$A77)),3),Input!$B$3:$C$217,2,FALSE),"")</f>
        <v/>
      </c>
      <c r="G77" s="118" t="str">
        <f>IFERROR(VLOOKUP("i"&amp;RIGHT(("00"&amp;(G$2+$A77)),3),Input!$B$3:$C$217,2,FALSE),"")</f>
        <v/>
      </c>
      <c r="H77" s="118" t="str">
        <f>IFERROR(VLOOKUP("i"&amp;RIGHT(("00"&amp;(H$2+$A77)),3),Input!$B$3:$C$217,2,FALSE),"")</f>
        <v/>
      </c>
      <c r="I77" s="118" t="str">
        <f>IFERROR(VLOOKUP("i"&amp;RIGHT(("00"&amp;(I$2+$A77)),3),Input!$B$3:$C$217,2,FALSE),"")</f>
        <v/>
      </c>
      <c r="J77" s="118" t="str">
        <f>IFERROR(VLOOKUP("i"&amp;RIGHT(("00"&amp;(J$2+$A77)),3),Input!$B$3:$C$217,2,FALSE),"")</f>
        <v/>
      </c>
      <c r="K77" s="118" t="str">
        <f>IFERROR(VLOOKUP("i"&amp;RIGHT(("00"&amp;(K$2+$A77)),3),Input!$B$3:$C$217,2,FALSE),"")</f>
        <v/>
      </c>
    </row>
    <row r="78" spans="1:11">
      <c r="A78" s="116">
        <v>76</v>
      </c>
      <c r="B78" s="118" t="str">
        <f>IFERROR(VLOOKUP("i"&amp;RIGHT(("00"&amp;(B$2+$A78)),3),Input!$B$3:$C$217,2,FALSE),"")</f>
        <v/>
      </c>
      <c r="C78" s="118" t="str">
        <f>IFERROR(VLOOKUP("i"&amp;RIGHT(("00"&amp;(C$2+$A78)),3),Input!$B$3:$C$217,2,FALSE),"")</f>
        <v/>
      </c>
      <c r="D78" s="118" t="str">
        <f>IFERROR(VLOOKUP("i"&amp;RIGHT(("00"&amp;(D$2+$A78)),3),Input!$B$3:$C$217,2,FALSE),"")</f>
        <v>Présence ou absence de rayonnement solaire</v>
      </c>
      <c r="E78" s="118" t="str">
        <f>IFERROR(VLOOKUP("i"&amp;RIGHT(("00"&amp;(E$2+$A78)),3),Input!$B$3:$C$217,2,FALSE),"")</f>
        <v/>
      </c>
      <c r="F78" s="118" t="str">
        <f>IFERROR(VLOOKUP("i"&amp;RIGHT(("00"&amp;(F$2+$A78)),3),Input!$B$3:$C$217,2,FALSE),"")</f>
        <v/>
      </c>
      <c r="G78" s="118" t="str">
        <f>IFERROR(VLOOKUP("i"&amp;RIGHT(("00"&amp;(G$2+$A78)),3),Input!$B$3:$C$217,2,FALSE),"")</f>
        <v/>
      </c>
      <c r="H78" s="118" t="str">
        <f>IFERROR(VLOOKUP("i"&amp;RIGHT(("00"&amp;(H$2+$A78)),3),Input!$B$3:$C$217,2,FALSE),"")</f>
        <v/>
      </c>
      <c r="I78" s="118" t="str">
        <f>IFERROR(VLOOKUP("i"&amp;RIGHT(("00"&amp;(I$2+$A78)),3),Input!$B$3:$C$217,2,FALSE),"")</f>
        <v/>
      </c>
      <c r="J78" s="118" t="str">
        <f>IFERROR(VLOOKUP("i"&amp;RIGHT(("00"&amp;(J$2+$A78)),3),Input!$B$3:$C$217,2,FALSE),"")</f>
        <v/>
      </c>
      <c r="K78" s="118" t="str">
        <f>IFERROR(VLOOKUP("i"&amp;RIGHT(("00"&amp;(K$2+$A78)),3),Input!$B$3:$C$217,2,FALSE),"")</f>
        <v/>
      </c>
    </row>
    <row r="79" spans="1:11">
      <c r="A79" s="116">
        <v>77</v>
      </c>
      <c r="B79" s="118" t="str">
        <f>IFERROR(VLOOKUP("i"&amp;RIGHT(("00"&amp;(B$2+$A79)),3),Input!$B$3:$C$217,2,FALSE),"")</f>
        <v/>
      </c>
      <c r="C79" s="118" t="str">
        <f>IFERROR(VLOOKUP("i"&amp;RIGHT(("00"&amp;(C$2+$A79)),3),Input!$B$3:$C$217,2,FALSE),"")</f>
        <v/>
      </c>
      <c r="D79" s="118" t="str">
        <f>IFERROR(VLOOKUP("i"&amp;RIGHT(("00"&amp;(D$2+$A79)),3),Input!$B$3:$C$217,2,FALSE),"")</f>
        <v>Coupe du rayonnement solaire</v>
      </c>
      <c r="E79" s="118" t="str">
        <f>IFERROR(VLOOKUP("i"&amp;RIGHT(("00"&amp;(E$2+$A79)),3),Input!$B$3:$C$217,2,FALSE),"")</f>
        <v/>
      </c>
      <c r="F79" s="118" t="str">
        <f>IFERROR(VLOOKUP("i"&amp;RIGHT(("00"&amp;(F$2+$A79)),3),Input!$B$3:$C$217,2,FALSE),"")</f>
        <v/>
      </c>
      <c r="G79" s="118" t="str">
        <f>IFERROR(VLOOKUP("i"&amp;RIGHT(("00"&amp;(G$2+$A79)),3),Input!$B$3:$C$217,2,FALSE),"")</f>
        <v/>
      </c>
      <c r="H79" s="118" t="str">
        <f>IFERROR(VLOOKUP("i"&amp;RIGHT(("00"&amp;(H$2+$A79)),3),Input!$B$3:$C$217,2,FALSE),"")</f>
        <v/>
      </c>
      <c r="I79" s="118" t="str">
        <f>IFERROR(VLOOKUP("i"&amp;RIGHT(("00"&amp;(I$2+$A79)),3),Input!$B$3:$C$217,2,FALSE),"")</f>
        <v/>
      </c>
      <c r="J79" s="118" t="str">
        <f>IFERROR(VLOOKUP("i"&amp;RIGHT(("00"&amp;(J$2+$A79)),3),Input!$B$3:$C$217,2,FALSE),"")</f>
        <v/>
      </c>
      <c r="K79" s="118" t="str">
        <f>IFERROR(VLOOKUP("i"&amp;RIGHT(("00"&amp;(K$2+$A79)),3),Input!$B$3:$C$217,2,FALSE),"")</f>
        <v/>
      </c>
    </row>
    <row r="80" spans="1:11">
      <c r="A80" s="116">
        <v>78</v>
      </c>
      <c r="B80" s="118" t="str">
        <f>IFERROR(VLOOKUP("i"&amp;RIGHT(("00"&amp;(B$2+$A80)),3),Input!$B$3:$C$217,2,FALSE),"")</f>
        <v/>
      </c>
      <c r="C80" s="118" t="str">
        <f>IFERROR(VLOOKUP("i"&amp;RIGHT(("00"&amp;(C$2+$A80)),3),Input!$B$3:$C$217,2,FALSE),"")</f>
        <v/>
      </c>
      <c r="D80" s="118" t="str">
        <f>IFERROR(VLOOKUP("i"&amp;RIGHT(("00"&amp;(D$2+$A80)),3),Input!$B$3:$C$217,2,FALSE),"")</f>
        <v>Utilisation d'un ventilateur électrique</v>
      </c>
      <c r="E80" s="118" t="str">
        <f>IFERROR(VLOOKUP("i"&amp;RIGHT(("00"&amp;(E$2+$A80)),3),Input!$B$3:$C$217,2,FALSE),"")</f>
        <v/>
      </c>
      <c r="F80" s="118" t="str">
        <f>IFERROR(VLOOKUP("i"&amp;RIGHT(("00"&amp;(F$2+$A80)),3),Input!$B$3:$C$217,2,FALSE),"")</f>
        <v/>
      </c>
      <c r="G80" s="118" t="str">
        <f>IFERROR(VLOOKUP("i"&amp;RIGHT(("00"&amp;(G$2+$A80)),3),Input!$B$3:$C$217,2,FALSE),"")</f>
        <v/>
      </c>
      <c r="H80" s="118" t="str">
        <f>IFERROR(VLOOKUP("i"&amp;RIGHT(("00"&amp;(H$2+$A80)),3),Input!$B$3:$C$217,2,FALSE),"")</f>
        <v/>
      </c>
      <c r="I80" s="118" t="str">
        <f>IFERROR(VLOOKUP("i"&amp;RIGHT(("00"&amp;(I$2+$A80)),3),Input!$B$3:$C$217,2,FALSE),"")</f>
        <v/>
      </c>
      <c r="J80" s="118" t="str">
        <f>IFERROR(VLOOKUP("i"&amp;RIGHT(("00"&amp;(J$2+$A80)),3),Input!$B$3:$C$217,2,FALSE),"")</f>
        <v/>
      </c>
      <c r="K80" s="118" t="str">
        <f>IFERROR(VLOOKUP("i"&amp;RIGHT(("00"&amp;(K$2+$A80)),3),Input!$B$3:$C$217,2,FALSE),"")</f>
        <v/>
      </c>
    </row>
    <row r="81" spans="1:11">
      <c r="A81" s="116">
        <v>79</v>
      </c>
      <c r="B81" s="118" t="str">
        <f>IFERROR(VLOOKUP("i"&amp;RIGHT(("00"&amp;(B$2+$A81)),3),Input!$B$3:$C$217,2,FALSE),"")</f>
        <v/>
      </c>
      <c r="C81" s="118" t="str">
        <f>IFERROR(VLOOKUP("i"&amp;RIGHT(("00"&amp;(C$2+$A81)),3),Input!$B$3:$C$217,2,FALSE),"")</f>
        <v/>
      </c>
      <c r="D81" s="118" t="str">
        <f>IFERROR(VLOOKUP("i"&amp;RIGHT(("00"&amp;(D$2+$A81)),3),Input!$B$3:$C$217,2,FALSE),"")</f>
        <v/>
      </c>
      <c r="E81" s="118" t="str">
        <f>IFERROR(VLOOKUP("i"&amp;RIGHT(("00"&amp;(E$2+$A81)),3),Input!$B$3:$C$217,2,FALSE),"")</f>
        <v/>
      </c>
      <c r="F81" s="118" t="str">
        <f>IFERROR(VLOOKUP("i"&amp;RIGHT(("00"&amp;(F$2+$A81)),3),Input!$B$3:$C$217,2,FALSE),"")</f>
        <v/>
      </c>
      <c r="G81" s="118" t="str">
        <f>IFERROR(VLOOKUP("i"&amp;RIGHT(("00"&amp;(G$2+$A81)),3),Input!$B$3:$C$217,2,FALSE),"")</f>
        <v/>
      </c>
      <c r="H81" s="118" t="str">
        <f>IFERROR(VLOOKUP("i"&amp;RIGHT(("00"&amp;(H$2+$A81)),3),Input!$B$3:$C$217,2,FALSE),"")</f>
        <v/>
      </c>
      <c r="I81" s="118" t="str">
        <f>IFERROR(VLOOKUP("i"&amp;RIGHT(("00"&amp;(I$2+$A81)),3),Input!$B$3:$C$217,2,FALSE),"")</f>
        <v/>
      </c>
      <c r="J81" s="118" t="str">
        <f>IFERROR(VLOOKUP("i"&amp;RIGHT(("00"&amp;(J$2+$A81)),3),Input!$B$3:$C$217,2,FALSE),"")</f>
        <v/>
      </c>
      <c r="K81" s="118" t="str">
        <f>IFERROR(VLOOKUP("i"&amp;RIGHT(("00"&amp;(K$2+$A81)),3),Input!$B$3:$C$217,2,FALSE),"")</f>
        <v/>
      </c>
    </row>
    <row r="82" spans="1:11">
      <c r="A82" s="116">
        <v>80</v>
      </c>
      <c r="B82" s="118" t="str">
        <f>IFERROR(VLOOKUP("i"&amp;RIGHT(("00"&amp;(B$2+$A82)),3),Input!$B$3:$C$217,2,FALSE),"")</f>
        <v/>
      </c>
      <c r="C82" s="118" t="str">
        <f>IFERROR(VLOOKUP("i"&amp;RIGHT(("00"&amp;(C$2+$A82)),3),Input!$B$3:$C$217,2,FALSE),"")</f>
        <v/>
      </c>
      <c r="D82" s="118" t="str">
        <f>IFERROR(VLOOKUP("i"&amp;RIGHT(("00"&amp;(D$2+$A82)),3),Input!$B$3:$C$217,2,FALSE),"")</f>
        <v/>
      </c>
      <c r="E82" s="118" t="str">
        <f>IFERROR(VLOOKUP("i"&amp;RIGHT(("00"&amp;(E$2+$A82)),3),Input!$B$3:$C$217,2,FALSE),"")</f>
        <v/>
      </c>
      <c r="F82" s="118" t="str">
        <f>IFERROR(VLOOKUP("i"&amp;RIGHT(("00"&amp;(F$2+$A82)),3),Input!$B$3:$C$217,2,FALSE),"")</f>
        <v/>
      </c>
      <c r="G82" s="118" t="str">
        <f>IFERROR(VLOOKUP("i"&amp;RIGHT(("00"&amp;(G$2+$A82)),3),Input!$B$3:$C$217,2,FALSE),"")</f>
        <v/>
      </c>
      <c r="H82" s="118" t="str">
        <f>IFERROR(VLOOKUP("i"&amp;RIGHT(("00"&amp;(H$2+$A82)),3),Input!$B$3:$C$217,2,FALSE),"")</f>
        <v/>
      </c>
      <c r="I82" s="118" t="str">
        <f>IFERROR(VLOOKUP("i"&amp;RIGHT(("00"&amp;(I$2+$A82)),3),Input!$B$3:$C$217,2,FALSE),"")</f>
        <v/>
      </c>
      <c r="J82" s="118" t="str">
        <f>IFERROR(VLOOKUP("i"&amp;RIGHT(("00"&amp;(J$2+$A82)),3),Input!$B$3:$C$217,2,FALSE),"")</f>
        <v/>
      </c>
      <c r="K82" s="118" t="str">
        <f>IFERROR(VLOOKUP("i"&amp;RIGHT(("00"&amp;(K$2+$A82)),3),Input!$B$3:$C$217,2,FALSE),"")</f>
        <v/>
      </c>
    </row>
    <row r="83" spans="1:11">
      <c r="A83" s="116">
        <v>81</v>
      </c>
      <c r="B83" s="118" t="str">
        <f>IFERROR(VLOOKUP("i"&amp;RIGHT(("00"&amp;(B$2+$A83)),3),Input!$B$3:$C$217,2,FALSE),"")</f>
        <v>Compagnie d'électricité</v>
      </c>
      <c r="C83" s="118" t="str">
        <f>IFERROR(VLOOKUP("i"&amp;RIGHT(("00"&amp;(C$2+$A83)),3),Input!$B$3:$C$217,2,FALSE),"")</f>
        <v/>
      </c>
      <c r="D83" s="118" t="str">
        <f>IFERROR(VLOOKUP("i"&amp;RIGHT(("00"&amp;(D$2+$A83)),3),Input!$B$3:$C$217,2,FALSE),"")</f>
        <v>Chauffage central</v>
      </c>
      <c r="E83" s="118" t="str">
        <f>IFERROR(VLOOKUP("i"&amp;RIGHT(("00"&amp;(E$2+$A83)),3),Input!$B$3:$C$217,2,FALSE),"")</f>
        <v/>
      </c>
      <c r="F83" s="118" t="str">
        <f>IFERROR(VLOOKUP("i"&amp;RIGHT(("00"&amp;(F$2+$A83)),3),Input!$B$3:$C$217,2,FALSE),"")</f>
        <v/>
      </c>
      <c r="G83" s="118" t="str">
        <f>IFERROR(VLOOKUP("i"&amp;RIGHT(("00"&amp;(G$2+$A83)),3),Input!$B$3:$C$217,2,FALSE),"")</f>
        <v/>
      </c>
      <c r="H83" s="118" t="str">
        <f>IFERROR(VLOOKUP("i"&amp;RIGHT(("00"&amp;(H$2+$A83)),3),Input!$B$3:$C$217,2,FALSE),"")</f>
        <v/>
      </c>
      <c r="I83" s="118" t="str">
        <f>IFERROR(VLOOKUP("i"&amp;RIGHT(("00"&amp;(I$2+$A83)),3),Input!$B$3:$C$217,2,FALSE),"")</f>
        <v/>
      </c>
      <c r="J83" s="118" t="str">
        <f>IFERROR(VLOOKUP("i"&amp;RIGHT(("00"&amp;(J$2+$A83)),3),Input!$B$3:$C$217,2,FALSE),"")</f>
        <v/>
      </c>
      <c r="K83" s="118" t="str">
        <f>IFERROR(VLOOKUP("i"&amp;RIGHT(("00"&amp;(K$2+$A83)),3),Input!$B$3:$C$217,2,FALSE),"")</f>
        <v/>
      </c>
    </row>
    <row r="84" spans="1:11">
      <c r="A84" s="116">
        <v>82</v>
      </c>
      <c r="B84" s="118" t="str">
        <f>IFERROR(VLOOKUP("i"&amp;RIGHT(("00"&amp;(B$2+$A84)),3),Input!$B$3:$C$217,2,FALSE),"")</f>
        <v>Contrat électrique</v>
      </c>
      <c r="C84" s="118" t="str">
        <f>IFERROR(VLOOKUP("i"&amp;RIGHT(("00"&amp;(C$2+$A84)),3),Input!$B$3:$C$217,2,FALSE),"")</f>
        <v/>
      </c>
      <c r="D84" s="118" t="str">
        <f>IFERROR(VLOOKUP("i"&amp;RIGHT(("00"&amp;(D$2+$A84)),3),Input!$B$3:$C$217,2,FALSE),"")</f>
        <v>Source de chaleur centrale</v>
      </c>
      <c r="E84" s="118" t="str">
        <f>IFERROR(VLOOKUP("i"&amp;RIGHT(("00"&amp;(E$2+$A84)),3),Input!$B$3:$C$217,2,FALSE),"")</f>
        <v/>
      </c>
      <c r="F84" s="118" t="str">
        <f>IFERROR(VLOOKUP("i"&amp;RIGHT(("00"&amp;(F$2+$A84)),3),Input!$B$3:$C$217,2,FALSE),"")</f>
        <v/>
      </c>
      <c r="G84" s="118" t="str">
        <f>IFERROR(VLOOKUP("i"&amp;RIGHT(("00"&amp;(G$2+$A84)),3),Input!$B$3:$C$217,2,FALSE),"")</f>
        <v/>
      </c>
      <c r="H84" s="118" t="str">
        <f>IFERROR(VLOOKUP("i"&amp;RIGHT(("00"&amp;(H$2+$A84)),3),Input!$B$3:$C$217,2,FALSE),"")</f>
        <v/>
      </c>
      <c r="I84" s="118" t="str">
        <f>IFERROR(VLOOKUP("i"&amp;RIGHT(("00"&amp;(I$2+$A84)),3),Input!$B$3:$C$217,2,FALSE),"")</f>
        <v/>
      </c>
      <c r="J84" s="118" t="str">
        <f>IFERROR(VLOOKUP("i"&amp;RIGHT(("00"&amp;(J$2+$A84)),3),Input!$B$3:$C$217,2,FALSE),"")</f>
        <v/>
      </c>
      <c r="K84" s="118" t="str">
        <f>IFERROR(VLOOKUP("i"&amp;RIGHT(("00"&amp;(K$2+$A84)),3),Input!$B$3:$C$217,2,FALSE),"")</f>
        <v/>
      </c>
    </row>
    <row r="85" spans="1:11">
      <c r="A85" s="116">
        <v>83</v>
      </c>
      <c r="B85" s="118" t="str">
        <f>IFERROR(VLOOKUP("i"&amp;RIGHT(("00"&amp;(B$2+$A85)),3),Input!$B$3:$C$217,2,FALSE),"")</f>
        <v>Type de gaz</v>
      </c>
      <c r="C85" s="118" t="str">
        <f>IFERROR(VLOOKUP("i"&amp;RIGHT(("00"&amp;(C$2+$A85)),3),Input!$B$3:$C$217,2,FALSE),"")</f>
        <v/>
      </c>
      <c r="D85" s="118" t="str">
        <f>IFERROR(VLOOKUP("i"&amp;RIGHT(("00"&amp;(D$2+$A85)),3),Input!$B$3:$C$217,2,FALSE),"")</f>
        <v>Source de chaleur centrale dédiée</v>
      </c>
      <c r="E85" s="118" t="str">
        <f>IFERROR(VLOOKUP("i"&amp;RIGHT(("00"&amp;(E$2+$A85)),3),Input!$B$3:$C$217,2,FALSE),"")</f>
        <v/>
      </c>
      <c r="F85" s="118" t="str">
        <f>IFERROR(VLOOKUP("i"&amp;RIGHT(("00"&amp;(F$2+$A85)),3),Input!$B$3:$C$217,2,FALSE),"")</f>
        <v/>
      </c>
      <c r="G85" s="118" t="str">
        <f>IFERROR(VLOOKUP("i"&amp;RIGHT(("00"&amp;(G$2+$A85)),3),Input!$B$3:$C$217,2,FALSE),"")</f>
        <v/>
      </c>
      <c r="H85" s="118" t="str">
        <f>IFERROR(VLOOKUP("i"&amp;RIGHT(("00"&amp;(H$2+$A85)),3),Input!$B$3:$C$217,2,FALSE),"")</f>
        <v/>
      </c>
      <c r="I85" s="118" t="str">
        <f>IFERROR(VLOOKUP("i"&amp;RIGHT(("00"&amp;(I$2+$A85)),3),Input!$B$3:$C$217,2,FALSE),"")</f>
        <v/>
      </c>
      <c r="J85" s="118" t="str">
        <f>IFERROR(VLOOKUP("i"&amp;RIGHT(("00"&amp;(J$2+$A85)),3),Input!$B$3:$C$217,2,FALSE),"")</f>
        <v/>
      </c>
      <c r="K85" s="118" t="str">
        <f>IFERROR(VLOOKUP("i"&amp;RIGHT(("00"&amp;(K$2+$A85)),3),Input!$B$3:$C$217,2,FALSE),"")</f>
        <v/>
      </c>
    </row>
    <row r="86" spans="1:11">
      <c r="A86" s="116">
        <v>84</v>
      </c>
      <c r="B86" s="118" t="str">
        <f>IFERROR(VLOOKUP("i"&amp;RIGHT(("00"&amp;(B$2+$A86)),3),Input!$B$3:$C$217,2,FALSE),"")</f>
        <v/>
      </c>
      <c r="C86" s="118" t="str">
        <f>IFERROR(VLOOKUP("i"&amp;RIGHT(("00"&amp;(C$2+$A86)),3),Input!$B$3:$C$217,2,FALSE),"")</f>
        <v/>
      </c>
      <c r="D86" s="118" t="str">
        <f>IFERROR(VLOOKUP("i"&amp;RIGHT(("00"&amp;(D$2+$A86)),3),Input!$B$3:$C$217,2,FALSE),"")</f>
        <v>Période de chauffage central</v>
      </c>
      <c r="E86" s="118" t="str">
        <f>IFERROR(VLOOKUP("i"&amp;RIGHT(("00"&amp;(E$2+$A86)),3),Input!$B$3:$C$217,2,FALSE),"")</f>
        <v/>
      </c>
      <c r="F86" s="118" t="str">
        <f>IFERROR(VLOOKUP("i"&amp;RIGHT(("00"&amp;(F$2+$A86)),3),Input!$B$3:$C$217,2,FALSE),"")</f>
        <v/>
      </c>
      <c r="G86" s="118" t="str">
        <f>IFERROR(VLOOKUP("i"&amp;RIGHT(("00"&amp;(G$2+$A86)),3),Input!$B$3:$C$217,2,FALSE),"")</f>
        <v/>
      </c>
      <c r="H86" s="118" t="str">
        <f>IFERROR(VLOOKUP("i"&amp;RIGHT(("00"&amp;(H$2+$A86)),3),Input!$B$3:$C$217,2,FALSE),"")</f>
        <v/>
      </c>
      <c r="I86" s="118" t="str">
        <f>IFERROR(VLOOKUP("i"&amp;RIGHT(("00"&amp;(I$2+$A86)),3),Input!$B$3:$C$217,2,FALSE),"")</f>
        <v/>
      </c>
      <c r="J86" s="118" t="str">
        <f>IFERROR(VLOOKUP("i"&amp;RIGHT(("00"&amp;(J$2+$A86)),3),Input!$B$3:$C$217,2,FALSE),"")</f>
        <v/>
      </c>
      <c r="K86" s="118" t="str">
        <f>IFERROR(VLOOKUP("i"&amp;RIGHT(("00"&amp;(K$2+$A86)),3),Input!$B$3:$C$217,2,FALSE),"")</f>
        <v/>
      </c>
    </row>
    <row r="87" spans="1:11">
      <c r="A87" s="116">
        <v>85</v>
      </c>
      <c r="B87" s="118" t="str">
        <f>IFERROR(VLOOKUP("i"&amp;RIGHT(("00"&amp;(B$2+$A87)),3),Input!$B$3:$C$217,2,FALSE),"")</f>
        <v/>
      </c>
      <c r="C87" s="118" t="str">
        <f>IFERROR(VLOOKUP("i"&amp;RIGHT(("00"&amp;(C$2+$A87)),3),Input!$B$3:$C$217,2,FALSE),"")</f>
        <v/>
      </c>
      <c r="D87" s="118" t="str">
        <f>IFERROR(VLOOKUP("i"&amp;RIGHT(("00"&amp;(D$2+$A87)),3),Input!$B$3:$C$217,2,FALSE),"")</f>
        <v>Ventilation par échange de chaleur</v>
      </c>
      <c r="E87" s="118" t="str">
        <f>IFERROR(VLOOKUP("i"&amp;RIGHT(("00"&amp;(E$2+$A87)),3),Input!$B$3:$C$217,2,FALSE),"")</f>
        <v/>
      </c>
      <c r="F87" s="118" t="str">
        <f>IFERROR(VLOOKUP("i"&amp;RIGHT(("00"&amp;(F$2+$A87)),3),Input!$B$3:$C$217,2,FALSE),"")</f>
        <v/>
      </c>
      <c r="G87" s="118" t="str">
        <f>IFERROR(VLOOKUP("i"&amp;RIGHT(("00"&amp;(G$2+$A87)),3),Input!$B$3:$C$217,2,FALSE),"")</f>
        <v/>
      </c>
      <c r="H87" s="118" t="str">
        <f>IFERROR(VLOOKUP("i"&amp;RIGHT(("00"&amp;(H$2+$A87)),3),Input!$B$3:$C$217,2,FALSE),"")</f>
        <v/>
      </c>
      <c r="I87" s="118" t="str">
        <f>IFERROR(VLOOKUP("i"&amp;RIGHT(("00"&amp;(I$2+$A87)),3),Input!$B$3:$C$217,2,FALSE),"")</f>
        <v/>
      </c>
      <c r="J87" s="118" t="str">
        <f>IFERROR(VLOOKUP("i"&amp;RIGHT(("00"&amp;(J$2+$A87)),3),Input!$B$3:$C$217,2,FALSE),"")</f>
        <v/>
      </c>
      <c r="K87" s="118" t="str">
        <f>IFERROR(VLOOKUP("i"&amp;RIGHT(("00"&amp;(K$2+$A87)),3),Input!$B$3:$C$217,2,FALSE),"")</f>
        <v/>
      </c>
    </row>
    <row r="88" spans="1:11">
      <c r="A88" s="116">
        <v>86</v>
      </c>
      <c r="B88" s="118" t="str">
        <f>IFERROR(VLOOKUP("i"&amp;RIGHT(("00"&amp;(B$2+$A88)),3),Input!$B$3:$C$217,2,FALSE),"")</f>
        <v/>
      </c>
      <c r="C88" s="118" t="str">
        <f>IFERROR(VLOOKUP("i"&amp;RIGHT(("00"&amp;(C$2+$A88)),3),Input!$B$3:$C$217,2,FALSE),"")</f>
        <v/>
      </c>
      <c r="D88" s="118" t="str">
        <f>IFERROR(VLOOKUP("i"&amp;RIGHT(("00"&amp;(D$2+$A88)),3),Input!$B$3:$C$217,2,FALSE),"")</f>
        <v>Chauffage routier</v>
      </c>
      <c r="E88" s="118" t="str">
        <f>IFERROR(VLOOKUP("i"&amp;RIGHT(("00"&amp;(E$2+$A88)),3),Input!$B$3:$C$217,2,FALSE),"")</f>
        <v/>
      </c>
      <c r="F88" s="118" t="str">
        <f>IFERROR(VLOOKUP("i"&amp;RIGHT(("00"&amp;(F$2+$A88)),3),Input!$B$3:$C$217,2,FALSE),"")</f>
        <v/>
      </c>
      <c r="G88" s="118" t="str">
        <f>IFERROR(VLOOKUP("i"&amp;RIGHT(("00"&amp;(G$2+$A88)),3),Input!$B$3:$C$217,2,FALSE),"")</f>
        <v/>
      </c>
      <c r="H88" s="118" t="str">
        <f>IFERROR(VLOOKUP("i"&amp;RIGHT(("00"&amp;(H$2+$A88)),3),Input!$B$3:$C$217,2,FALSE),"")</f>
        <v/>
      </c>
      <c r="I88" s="118" t="str">
        <f>IFERROR(VLOOKUP("i"&amp;RIGHT(("00"&amp;(I$2+$A88)),3),Input!$B$3:$C$217,2,FALSE),"")</f>
        <v/>
      </c>
      <c r="J88" s="118" t="str">
        <f>IFERROR(VLOOKUP("i"&amp;RIGHT(("00"&amp;(J$2+$A88)),3),Input!$B$3:$C$217,2,FALSE),"")</f>
        <v/>
      </c>
      <c r="K88" s="118" t="str">
        <f>IFERROR(VLOOKUP("i"&amp;RIGHT(("00"&amp;(K$2+$A88)),3),Input!$B$3:$C$217,2,FALSE),"")</f>
        <v/>
      </c>
    </row>
    <row r="89" spans="1:11">
      <c r="A89" s="116">
        <v>87</v>
      </c>
      <c r="B89" s="118" t="str">
        <f>IFERROR(VLOOKUP("i"&amp;RIGHT(("00"&amp;(B$2+$A89)),3),Input!$B$3:$C$217,2,FALSE),"")</f>
        <v/>
      </c>
      <c r="C89" s="118" t="str">
        <f>IFERROR(VLOOKUP("i"&amp;RIGHT(("00"&amp;(C$2+$A89)),3),Input!$B$3:$C$217,2,FALSE),"")</f>
        <v/>
      </c>
      <c r="D89" s="118" t="str">
        <f>IFERROR(VLOOKUP("i"&amp;RIGHT(("00"&amp;(D$2+$A89)),3),Input!$B$3:$C$217,2,FALSE),"")</f>
        <v>Source de chaleur de chauffage routier</v>
      </c>
      <c r="E89" s="118" t="str">
        <f>IFERROR(VLOOKUP("i"&amp;RIGHT(("00"&amp;(E$2+$A89)),3),Input!$B$3:$C$217,2,FALSE),"")</f>
        <v/>
      </c>
      <c r="F89" s="118" t="str">
        <f>IFERROR(VLOOKUP("i"&amp;RIGHT(("00"&amp;(F$2+$A89)),3),Input!$B$3:$C$217,2,FALSE),"")</f>
        <v/>
      </c>
      <c r="G89" s="118" t="str">
        <f>IFERROR(VLOOKUP("i"&amp;RIGHT(("00"&amp;(G$2+$A89)),3),Input!$B$3:$C$217,2,FALSE),"")</f>
        <v/>
      </c>
      <c r="H89" s="118" t="str">
        <f>IFERROR(VLOOKUP("i"&amp;RIGHT(("00"&amp;(H$2+$A89)),3),Input!$B$3:$C$217,2,FALSE),"")</f>
        <v/>
      </c>
      <c r="I89" s="118" t="str">
        <f>IFERROR(VLOOKUP("i"&amp;RIGHT(("00"&amp;(I$2+$A89)),3),Input!$B$3:$C$217,2,FALSE),"")</f>
        <v/>
      </c>
      <c r="J89" s="118" t="str">
        <f>IFERROR(VLOOKUP("i"&amp;RIGHT(("00"&amp;(J$2+$A89)),3),Input!$B$3:$C$217,2,FALSE),"")</f>
        <v/>
      </c>
      <c r="K89" s="118" t="str">
        <f>IFERROR(VLOOKUP("i"&amp;RIGHT(("00"&amp;(K$2+$A89)),3),Input!$B$3:$C$217,2,FALSE),"")</f>
        <v/>
      </c>
    </row>
    <row r="90" spans="1:11">
      <c r="A90" s="116">
        <v>88</v>
      </c>
      <c r="B90" s="118" t="str">
        <f>IFERROR(VLOOKUP("i"&amp;RIGHT(("00"&amp;(B$2+$A90)),3),Input!$B$3:$C$217,2,FALSE),"")</f>
        <v/>
      </c>
      <c r="C90" s="118" t="str">
        <f>IFERROR(VLOOKUP("i"&amp;RIGHT(("00"&amp;(C$2+$A90)),3),Input!$B$3:$C$217,2,FALSE),"")</f>
        <v/>
      </c>
      <c r="D90" s="118" t="str">
        <f>IFERROR(VLOOKUP("i"&amp;RIGHT(("00"&amp;(D$2+$A90)),3),Input!$B$3:$C$217,2,FALSE),"")</f>
        <v>Zone de chauffage routier</v>
      </c>
      <c r="E90" s="118" t="str">
        <f>IFERROR(VLOOKUP("i"&amp;RIGHT(("00"&amp;(E$2+$A90)),3),Input!$B$3:$C$217,2,FALSE),"")</f>
        <v/>
      </c>
      <c r="F90" s="118" t="str">
        <f>IFERROR(VLOOKUP("i"&amp;RIGHT(("00"&amp;(F$2+$A90)),3),Input!$B$3:$C$217,2,FALSE),"")</f>
        <v/>
      </c>
      <c r="G90" s="118" t="str">
        <f>IFERROR(VLOOKUP("i"&amp;RIGHT(("00"&amp;(G$2+$A90)),3),Input!$B$3:$C$217,2,FALSE),"")</f>
        <v/>
      </c>
      <c r="H90" s="118" t="str">
        <f>IFERROR(VLOOKUP("i"&amp;RIGHT(("00"&amp;(H$2+$A90)),3),Input!$B$3:$C$217,2,FALSE),"")</f>
        <v/>
      </c>
      <c r="I90" s="118" t="str">
        <f>IFERROR(VLOOKUP("i"&amp;RIGHT(("00"&amp;(I$2+$A90)),3),Input!$B$3:$C$217,2,FALSE),"")</f>
        <v/>
      </c>
      <c r="J90" s="118" t="str">
        <f>IFERROR(VLOOKUP("i"&amp;RIGHT(("00"&amp;(J$2+$A90)),3),Input!$B$3:$C$217,2,FALSE),"")</f>
        <v/>
      </c>
      <c r="K90" s="118" t="str">
        <f>IFERROR(VLOOKUP("i"&amp;RIGHT(("00"&amp;(K$2+$A90)),3),Input!$B$3:$C$217,2,FALSE),"")</f>
        <v/>
      </c>
    </row>
    <row r="91" spans="1:11">
      <c r="A91" s="116">
        <v>89</v>
      </c>
      <c r="B91" s="118" t="str">
        <f>IFERROR(VLOOKUP("i"&amp;RIGHT(("00"&amp;(B$2+$A91)),3),Input!$B$3:$C$217,2,FALSE),"")</f>
        <v/>
      </c>
      <c r="C91" s="118" t="str">
        <f>IFERROR(VLOOKUP("i"&amp;RIGHT(("00"&amp;(C$2+$A91)),3),Input!$B$3:$C$217,2,FALSE),"")</f>
        <v/>
      </c>
      <c r="D91" s="118" t="str">
        <f>IFERROR(VLOOKUP("i"&amp;RIGHT(("00"&amp;(D$2+$A91)),3),Input!$B$3:$C$217,2,FALSE),"")</f>
        <v>Fréquence d'utilisation du chauffage routier</v>
      </c>
      <c r="E91" s="118" t="str">
        <f>IFERROR(VLOOKUP("i"&amp;RIGHT(("00"&amp;(E$2+$A91)),3),Input!$B$3:$C$217,2,FALSE),"")</f>
        <v/>
      </c>
      <c r="F91" s="118" t="str">
        <f>IFERROR(VLOOKUP("i"&amp;RIGHT(("00"&amp;(F$2+$A91)),3),Input!$B$3:$C$217,2,FALSE),"")</f>
        <v/>
      </c>
      <c r="G91" s="118" t="str">
        <f>IFERROR(VLOOKUP("i"&amp;RIGHT(("00"&amp;(G$2+$A91)),3),Input!$B$3:$C$217,2,FALSE),"")</f>
        <v/>
      </c>
      <c r="H91" s="118" t="str">
        <f>IFERROR(VLOOKUP("i"&amp;RIGHT(("00"&amp;(H$2+$A91)),3),Input!$B$3:$C$217,2,FALSE),"")</f>
        <v/>
      </c>
      <c r="I91" s="118" t="str">
        <f>IFERROR(VLOOKUP("i"&amp;RIGHT(("00"&amp;(I$2+$A91)),3),Input!$B$3:$C$217,2,FALSE),"")</f>
        <v/>
      </c>
      <c r="J91" s="118" t="str">
        <f>IFERROR(VLOOKUP("i"&amp;RIGHT(("00"&amp;(J$2+$A91)),3),Input!$B$3:$C$217,2,FALSE),"")</f>
        <v/>
      </c>
      <c r="K91" s="118" t="str">
        <f>IFERROR(VLOOKUP("i"&amp;RIGHT(("00"&amp;(K$2+$A91)),3),Input!$B$3:$C$217,2,FALSE),"")</f>
        <v/>
      </c>
    </row>
    <row r="92" spans="1:11">
      <c r="A92" s="116">
        <v>90</v>
      </c>
      <c r="B92" s="118" t="str">
        <f>IFERROR(VLOOKUP("i"&amp;RIGHT(("00"&amp;(B$2+$A92)),3),Input!$B$3:$C$217,2,FALSE),"")</f>
        <v/>
      </c>
      <c r="C92" s="118" t="str">
        <f>IFERROR(VLOOKUP("i"&amp;RIGHT(("00"&amp;(C$2+$A92)),3),Input!$B$3:$C$217,2,FALSE),"")</f>
        <v/>
      </c>
      <c r="D92" s="118" t="str">
        <f>IFERROR(VLOOKUP("i"&amp;RIGHT(("00"&amp;(D$2+$A92)),3),Input!$B$3:$C$217,2,FALSE),"")</f>
        <v>Utilisation du chauffage de toiture</v>
      </c>
      <c r="E92" s="118" t="str">
        <f>IFERROR(VLOOKUP("i"&amp;RIGHT(("00"&amp;(E$2+$A92)),3),Input!$B$3:$C$217,2,FALSE),"")</f>
        <v/>
      </c>
      <c r="F92" s="118" t="str">
        <f>IFERROR(VLOOKUP("i"&amp;RIGHT(("00"&amp;(F$2+$A92)),3),Input!$B$3:$C$217,2,FALSE),"")</f>
        <v/>
      </c>
      <c r="G92" s="118" t="str">
        <f>IFERROR(VLOOKUP("i"&amp;RIGHT(("00"&amp;(G$2+$A92)),3),Input!$B$3:$C$217,2,FALSE),"")</f>
        <v/>
      </c>
      <c r="H92" s="118" t="str">
        <f>IFERROR(VLOOKUP("i"&amp;RIGHT(("00"&amp;(H$2+$A92)),3),Input!$B$3:$C$217,2,FALSE),"")</f>
        <v/>
      </c>
      <c r="I92" s="118" t="str">
        <f>IFERROR(VLOOKUP("i"&amp;RIGHT(("00"&amp;(I$2+$A92)),3),Input!$B$3:$C$217,2,FALSE),"")</f>
        <v/>
      </c>
      <c r="J92" s="118" t="str">
        <f>IFERROR(VLOOKUP("i"&amp;RIGHT(("00"&amp;(J$2+$A92)),3),Input!$B$3:$C$217,2,FALSE),"")</f>
        <v/>
      </c>
      <c r="K92" s="118" t="str">
        <f>IFERROR(VLOOKUP("i"&amp;RIGHT(("00"&amp;(K$2+$A92)),3),Input!$B$3:$C$217,2,FALSE),"")</f>
        <v/>
      </c>
    </row>
    <row r="93" spans="1:11">
      <c r="A93" s="116">
        <v>91</v>
      </c>
      <c r="B93" s="118" t="str">
        <f>IFERROR(VLOOKUP("i"&amp;RIGHT(("00"&amp;(B$2+$A93)),3),Input!$B$3:$C$217,2,FALSE),"")</f>
        <v>Facture d'électricité</v>
      </c>
      <c r="C93" s="118" t="str">
        <f>IFERROR(VLOOKUP("i"&amp;RIGHT(("00"&amp;(C$2+$A93)),3),Input!$B$3:$C$217,2,FALSE),"")</f>
        <v/>
      </c>
      <c r="D93" s="118" t="str">
        <f>IFERROR(VLOOKUP("i"&amp;RIGHT(("00"&amp;(D$2+$A93)),3),Input!$B$3:$C$217,2,FALSE),"")</f>
        <v>Zone couverte par le chauffage du toit</v>
      </c>
      <c r="E93" s="118" t="str">
        <f>IFERROR(VLOOKUP("i"&amp;RIGHT(("00"&amp;(E$2+$A93)),3),Input!$B$3:$C$217,2,FALSE),"")</f>
        <v/>
      </c>
      <c r="F93" s="118" t="str">
        <f>IFERROR(VLOOKUP("i"&amp;RIGHT(("00"&amp;(F$2+$A93)),3),Input!$B$3:$C$217,2,FALSE),"")</f>
        <v/>
      </c>
      <c r="G93" s="118" t="str">
        <f>IFERROR(VLOOKUP("i"&amp;RIGHT(("00"&amp;(G$2+$A93)),3),Input!$B$3:$C$217,2,FALSE),"")</f>
        <v/>
      </c>
      <c r="H93" s="118" t="str">
        <f>IFERROR(VLOOKUP("i"&amp;RIGHT(("00"&amp;(H$2+$A93)),3),Input!$B$3:$C$217,2,FALSE),"")</f>
        <v/>
      </c>
      <c r="I93" s="118" t="str">
        <f>IFERROR(VLOOKUP("i"&amp;RIGHT(("00"&amp;(I$2+$A93)),3),Input!$B$3:$C$217,2,FALSE),"")</f>
        <v/>
      </c>
      <c r="J93" s="118" t="str">
        <f>IFERROR(VLOOKUP("i"&amp;RIGHT(("00"&amp;(J$2+$A93)),3),Input!$B$3:$C$217,2,FALSE),"")</f>
        <v/>
      </c>
      <c r="K93" s="118" t="str">
        <f>IFERROR(VLOOKUP("i"&amp;RIGHT(("00"&amp;(K$2+$A93)),3),Input!$B$3:$C$217,2,FALSE),"")</f>
        <v/>
      </c>
    </row>
    <row r="94" spans="1:11">
      <c r="A94" s="116">
        <v>92</v>
      </c>
      <c r="B94" s="118" t="str">
        <f>IFERROR(VLOOKUP("i"&amp;RIGHT(("00"&amp;(B$2+$A94)),3),Input!$B$3:$C$217,2,FALSE),"")</f>
        <v>Montant de vente d'électricité</v>
      </c>
      <c r="C94" s="118" t="str">
        <f>IFERROR(VLOOKUP("i"&amp;RIGHT(("00"&amp;(C$2+$A94)),3),Input!$B$3:$C$217,2,FALSE),"")</f>
        <v/>
      </c>
      <c r="D94" s="118" t="str">
        <f>IFERROR(VLOOKUP("i"&amp;RIGHT(("00"&amp;(D$2+$A94)),3),Input!$B$3:$C$217,2,FALSE),"")</f>
        <v>Source de chaleur du chauffage du toit</v>
      </c>
      <c r="E94" s="118" t="str">
        <f>IFERROR(VLOOKUP("i"&amp;RIGHT(("00"&amp;(E$2+$A94)),3),Input!$B$3:$C$217,2,FALSE),"")</f>
        <v/>
      </c>
      <c r="F94" s="118" t="str">
        <f>IFERROR(VLOOKUP("i"&amp;RIGHT(("00"&amp;(F$2+$A94)),3),Input!$B$3:$C$217,2,FALSE),"")</f>
        <v/>
      </c>
      <c r="G94" s="118" t="str">
        <f>IFERROR(VLOOKUP("i"&amp;RIGHT(("00"&amp;(G$2+$A94)),3),Input!$B$3:$C$217,2,FALSE),"")</f>
        <v/>
      </c>
      <c r="H94" s="118" t="str">
        <f>IFERROR(VLOOKUP("i"&amp;RIGHT(("00"&amp;(H$2+$A94)),3),Input!$B$3:$C$217,2,FALSE),"")</f>
        <v/>
      </c>
      <c r="I94" s="118" t="str">
        <f>IFERROR(VLOOKUP("i"&amp;RIGHT(("00"&amp;(I$2+$A94)),3),Input!$B$3:$C$217,2,FALSE),"")</f>
        <v/>
      </c>
      <c r="J94" s="118" t="str">
        <f>IFERROR(VLOOKUP("i"&amp;RIGHT(("00"&amp;(J$2+$A94)),3),Input!$B$3:$C$217,2,FALSE),"")</f>
        <v/>
      </c>
      <c r="K94" s="118" t="str">
        <f>IFERROR(VLOOKUP("i"&amp;RIGHT(("00"&amp;(K$2+$A94)),3),Input!$B$3:$C$217,2,FALSE),"")</f>
        <v/>
      </c>
    </row>
    <row r="95" spans="1:11">
      <c r="A95" s="116">
        <v>93</v>
      </c>
      <c r="B95" s="118" t="str">
        <f>IFERROR(VLOOKUP("i"&amp;RIGHT(("00"&amp;(B$2+$A95)),3),Input!$B$3:$C$217,2,FALSE),"")</f>
        <v>Gas</v>
      </c>
      <c r="C95" s="118" t="str">
        <f>IFERROR(VLOOKUP("i"&amp;RIGHT(("00"&amp;(C$2+$A95)),3),Input!$B$3:$C$217,2,FALSE),"")</f>
        <v/>
      </c>
      <c r="D95" s="118" t="str">
        <f>IFERROR(VLOOKUP("i"&amp;RIGHT(("00"&amp;(D$2+$A95)),3),Input!$B$3:$C$217,2,FALSE),"")</f>
        <v>Fréquence d'utilisation du chauffage de toiture</v>
      </c>
      <c r="E95" s="118" t="str">
        <f>IFERROR(VLOOKUP("i"&amp;RIGHT(("00"&amp;(E$2+$A95)),3),Input!$B$3:$C$217,2,FALSE),"")</f>
        <v/>
      </c>
      <c r="F95" s="118" t="str">
        <f>IFERROR(VLOOKUP("i"&amp;RIGHT(("00"&amp;(F$2+$A95)),3),Input!$B$3:$C$217,2,FALSE),"")</f>
        <v/>
      </c>
      <c r="G95" s="118" t="str">
        <f>IFERROR(VLOOKUP("i"&amp;RIGHT(("00"&amp;(G$2+$A95)),3),Input!$B$3:$C$217,2,FALSE),"")</f>
        <v/>
      </c>
      <c r="H95" s="118" t="str">
        <f>IFERROR(VLOOKUP("i"&amp;RIGHT(("00"&amp;(H$2+$A95)),3),Input!$B$3:$C$217,2,FALSE),"")</f>
        <v/>
      </c>
      <c r="I95" s="118" t="str">
        <f>IFERROR(VLOOKUP("i"&amp;RIGHT(("00"&amp;(I$2+$A95)),3),Input!$B$3:$C$217,2,FALSE),"")</f>
        <v/>
      </c>
      <c r="J95" s="118" t="str">
        <f>IFERROR(VLOOKUP("i"&amp;RIGHT(("00"&amp;(J$2+$A95)),3),Input!$B$3:$C$217,2,FALSE),"")</f>
        <v/>
      </c>
      <c r="K95" s="118" t="str">
        <f>IFERROR(VLOOKUP("i"&amp;RIGHT(("00"&amp;(K$2+$A95)),3),Input!$B$3:$C$217,2,FALSE),"")</f>
        <v/>
      </c>
    </row>
    <row r="96" spans="1:11">
      <c r="A96" s="116">
        <v>94</v>
      </c>
      <c r="B96" s="118" t="str">
        <f>IFERROR(VLOOKUP("i"&amp;RIGHT(("00"&amp;(B$2+$A96)),3),Input!$B$3:$C$217,2,FALSE),"")</f>
        <v>Volume d'achat de kérosène</v>
      </c>
      <c r="C96" s="118" t="str">
        <f>IFERROR(VLOOKUP("i"&amp;RIGHT(("00"&amp;(C$2+$A96)),3),Input!$B$3:$C$217,2,FALSE),"")</f>
        <v/>
      </c>
      <c r="D96" s="118" t="str">
        <f>IFERROR(VLOOKUP("i"&amp;RIGHT(("00"&amp;(D$2+$A96)),3),Input!$B$3:$C$217,2,FALSE),"")</f>
        <v>Utilisation de la fonte des neiges</v>
      </c>
      <c r="E96" s="118" t="str">
        <f>IFERROR(VLOOKUP("i"&amp;RIGHT(("00"&amp;(E$2+$A96)),3),Input!$B$3:$C$217,2,FALSE),"")</f>
        <v/>
      </c>
      <c r="F96" s="118" t="str">
        <f>IFERROR(VLOOKUP("i"&amp;RIGHT(("00"&amp;(F$2+$A96)),3),Input!$B$3:$C$217,2,FALSE),"")</f>
        <v/>
      </c>
      <c r="G96" s="118" t="str">
        <f>IFERROR(VLOOKUP("i"&amp;RIGHT(("00"&amp;(G$2+$A96)),3),Input!$B$3:$C$217,2,FALSE),"")</f>
        <v/>
      </c>
      <c r="H96" s="118" t="str">
        <f>IFERROR(VLOOKUP("i"&amp;RIGHT(("00"&amp;(H$2+$A96)),3),Input!$B$3:$C$217,2,FALSE),"")</f>
        <v/>
      </c>
      <c r="I96" s="118" t="str">
        <f>IFERROR(VLOOKUP("i"&amp;RIGHT(("00"&amp;(I$2+$A96)),3),Input!$B$3:$C$217,2,FALSE),"")</f>
        <v/>
      </c>
      <c r="J96" s="118" t="str">
        <f>IFERROR(VLOOKUP("i"&amp;RIGHT(("00"&amp;(J$2+$A96)),3),Input!$B$3:$C$217,2,FALSE),"")</f>
        <v/>
      </c>
      <c r="K96" s="118" t="str">
        <f>IFERROR(VLOOKUP("i"&amp;RIGHT(("00"&amp;(K$2+$A96)),3),Input!$B$3:$C$217,2,FALSE),"")</f>
        <v/>
      </c>
    </row>
    <row r="97" spans="1:11">
      <c r="A97" s="116">
        <v>95</v>
      </c>
      <c r="B97" s="118" t="str">
        <f>IFERROR(VLOOKUP("i"&amp;RIGHT(("00"&amp;(B$2+$A97)),3),Input!$B$3:$C$217,2,FALSE),"")</f>
        <v/>
      </c>
      <c r="C97" s="118" t="str">
        <f>IFERROR(VLOOKUP("i"&amp;RIGHT(("00"&amp;(C$2+$A97)),3),Input!$B$3:$C$217,2,FALSE),"")</f>
        <v/>
      </c>
      <c r="D97" s="118" t="str">
        <f>IFERROR(VLOOKUP("i"&amp;RIGHT(("00"&amp;(D$2+$A97)),3),Input!$B$3:$C$217,2,FALSE),"")</f>
        <v>Source de chaleur du réservoir de fusion de neige</v>
      </c>
      <c r="E97" s="118" t="str">
        <f>IFERROR(VLOOKUP("i"&amp;RIGHT(("00"&amp;(E$2+$A97)),3),Input!$B$3:$C$217,2,FALSE),"")</f>
        <v/>
      </c>
      <c r="F97" s="118" t="str">
        <f>IFERROR(VLOOKUP("i"&amp;RIGHT(("00"&amp;(F$2+$A97)),3),Input!$B$3:$C$217,2,FALSE),"")</f>
        <v/>
      </c>
      <c r="G97" s="118" t="str">
        <f>IFERROR(VLOOKUP("i"&amp;RIGHT(("00"&amp;(G$2+$A97)),3),Input!$B$3:$C$217,2,FALSE),"")</f>
        <v/>
      </c>
      <c r="H97" s="118" t="str">
        <f>IFERROR(VLOOKUP("i"&amp;RIGHT(("00"&amp;(H$2+$A97)),3),Input!$B$3:$C$217,2,FALSE),"")</f>
        <v/>
      </c>
      <c r="I97" s="118" t="str">
        <f>IFERROR(VLOOKUP("i"&amp;RIGHT(("00"&amp;(I$2+$A97)),3),Input!$B$3:$C$217,2,FALSE),"")</f>
        <v/>
      </c>
      <c r="J97" s="118" t="str">
        <f>IFERROR(VLOOKUP("i"&amp;RIGHT(("00"&amp;(J$2+$A97)),3),Input!$B$3:$C$217,2,FALSE),"")</f>
        <v/>
      </c>
      <c r="K97" s="118" t="str">
        <f>IFERROR(VLOOKUP("i"&amp;RIGHT(("00"&amp;(K$2+$A97)),3),Input!$B$3:$C$217,2,FALSE),"")</f>
        <v/>
      </c>
    </row>
    <row r="98" spans="1:11">
      <c r="A98" s="116">
        <v>96</v>
      </c>
      <c r="B98" s="118" t="str">
        <f>IFERROR(VLOOKUP("i"&amp;RIGHT(("00"&amp;(B$2+$A98)),3),Input!$B$3:$C$217,2,FALSE),"")</f>
        <v/>
      </c>
      <c r="C98" s="118" t="str">
        <f>IFERROR(VLOOKUP("i"&amp;RIGHT(("00"&amp;(C$2+$A98)),3),Input!$B$3:$C$217,2,FALSE),"")</f>
        <v/>
      </c>
      <c r="D98" s="118" t="str">
        <f>IFERROR(VLOOKUP("i"&amp;RIGHT(("00"&amp;(D$2+$A98)),3),Input!$B$3:$C$217,2,FALSE),"")</f>
        <v/>
      </c>
      <c r="E98" s="118" t="str">
        <f>IFERROR(VLOOKUP("i"&amp;RIGHT(("00"&amp;(E$2+$A98)),3),Input!$B$3:$C$217,2,FALSE),"")</f>
        <v/>
      </c>
      <c r="F98" s="118" t="str">
        <f>IFERROR(VLOOKUP("i"&amp;RIGHT(("00"&amp;(F$2+$A98)),3),Input!$B$3:$C$217,2,FALSE),"")</f>
        <v/>
      </c>
      <c r="G98" s="118" t="str">
        <f>IFERROR(VLOOKUP("i"&amp;RIGHT(("00"&amp;(G$2+$A98)),3),Input!$B$3:$C$217,2,FALSE),"")</f>
        <v/>
      </c>
      <c r="H98" s="118" t="str">
        <f>IFERROR(VLOOKUP("i"&amp;RIGHT(("00"&amp;(H$2+$A98)),3),Input!$B$3:$C$217,2,FALSE),"")</f>
        <v/>
      </c>
      <c r="I98" s="118" t="str">
        <f>IFERROR(VLOOKUP("i"&amp;RIGHT(("00"&amp;(I$2+$A98)),3),Input!$B$3:$C$217,2,FALSE),"")</f>
        <v/>
      </c>
      <c r="J98" s="118" t="str">
        <f>IFERROR(VLOOKUP("i"&amp;RIGHT(("00"&amp;(J$2+$A98)),3),Input!$B$3:$C$217,2,FALSE),"")</f>
        <v/>
      </c>
      <c r="K98" s="118" t="str">
        <f>IFERROR(VLOOKUP("i"&amp;RIGHT(("00"&amp;(K$2+$A98)),3),Input!$B$3:$C$217,2,FALSE),"")</f>
        <v/>
      </c>
    </row>
    <row r="99" spans="1:11">
      <c r="A99" s="116">
        <v>97</v>
      </c>
      <c r="B99" s="118" t="str">
        <f>IFERROR(VLOOKUP("i"&amp;RIGHT(("00"&amp;(B$2+$A99)),3),Input!$B$3:$C$217,2,FALSE),"")</f>
        <v/>
      </c>
      <c r="C99" s="118" t="str">
        <f>IFERROR(VLOOKUP("i"&amp;RIGHT(("00"&amp;(C$2+$A99)),3),Input!$B$3:$C$217,2,FALSE),"")</f>
        <v/>
      </c>
      <c r="D99" s="118" t="str">
        <f>IFERROR(VLOOKUP("i"&amp;RIGHT(("00"&amp;(D$2+$A99)),3),Input!$B$3:$C$217,2,FALSE),"")</f>
        <v/>
      </c>
      <c r="E99" s="118" t="str">
        <f>IFERROR(VLOOKUP("i"&amp;RIGHT(("00"&amp;(E$2+$A99)),3),Input!$B$3:$C$217,2,FALSE),"")</f>
        <v/>
      </c>
      <c r="F99" s="118" t="str">
        <f>IFERROR(VLOOKUP("i"&amp;RIGHT(("00"&amp;(F$2+$A99)),3),Input!$B$3:$C$217,2,FALSE),"")</f>
        <v/>
      </c>
      <c r="G99" s="118" t="str">
        <f>IFERROR(VLOOKUP("i"&amp;RIGHT(("00"&amp;(G$2+$A99)),3),Input!$B$3:$C$217,2,FALSE),"")</f>
        <v/>
      </c>
      <c r="H99" s="118" t="str">
        <f>IFERROR(VLOOKUP("i"&amp;RIGHT(("00"&amp;(H$2+$A99)),3),Input!$B$3:$C$217,2,FALSE),"")</f>
        <v/>
      </c>
      <c r="I99" s="118" t="str">
        <f>IFERROR(VLOOKUP("i"&amp;RIGHT(("00"&amp;(I$2+$A99)),3),Input!$B$3:$C$217,2,FALSE),"")</f>
        <v/>
      </c>
      <c r="J99" s="118" t="str">
        <f>IFERROR(VLOOKUP("i"&amp;RIGHT(("00"&amp;(J$2+$A99)),3),Input!$B$3:$C$217,2,FALSE),"")</f>
        <v/>
      </c>
      <c r="K99" s="118" t="str">
        <f>IFERROR(VLOOKUP("i"&amp;RIGHT(("00"&amp;(K$2+$A99)),3),Input!$B$3:$C$217,2,FALSE),"")</f>
        <v/>
      </c>
    </row>
    <row r="100" spans="1:11">
      <c r="A100" s="116">
        <v>98</v>
      </c>
      <c r="B100" s="118" t="str">
        <f>IFERROR(VLOOKUP("i"&amp;RIGHT(("00"&amp;(B$2+$A100)),3),Input!$B$3:$C$217,2,FALSE),"")</f>
        <v/>
      </c>
      <c r="C100" s="118" t="str">
        <f>IFERROR(VLOOKUP("i"&amp;RIGHT(("00"&amp;(C$2+$A100)),3),Input!$B$3:$C$217,2,FALSE),"")</f>
        <v/>
      </c>
      <c r="D100" s="118" t="str">
        <f>IFERROR(VLOOKUP("i"&amp;RIGHT(("00"&amp;(D$2+$A100)),3),Input!$B$3:$C$217,2,FALSE),"")</f>
        <v/>
      </c>
      <c r="E100" s="118" t="str">
        <f>IFERROR(VLOOKUP("i"&amp;RIGHT(("00"&amp;(E$2+$A100)),3),Input!$B$3:$C$217,2,FALSE),"")</f>
        <v/>
      </c>
      <c r="F100" s="118" t="str">
        <f>IFERROR(VLOOKUP("i"&amp;RIGHT(("00"&amp;(F$2+$A100)),3),Input!$B$3:$C$217,2,FALSE),"")</f>
        <v/>
      </c>
      <c r="G100" s="118" t="str">
        <f>IFERROR(VLOOKUP("i"&amp;RIGHT(("00"&amp;(G$2+$A100)),3),Input!$B$3:$C$217,2,FALSE),"")</f>
        <v/>
      </c>
      <c r="H100" s="118" t="str">
        <f>IFERROR(VLOOKUP("i"&amp;RIGHT(("00"&amp;(H$2+$A100)),3),Input!$B$3:$C$217,2,FALSE),"")</f>
        <v/>
      </c>
      <c r="I100" s="118" t="str">
        <f>IFERROR(VLOOKUP("i"&amp;RIGHT(("00"&amp;(I$2+$A100)),3),Input!$B$3:$C$217,2,FALSE),"")</f>
        <v/>
      </c>
      <c r="J100" s="118" t="str">
        <f>IFERROR(VLOOKUP("i"&amp;RIGHT(("00"&amp;(J$2+$A100)),3),Input!$B$3:$C$217,2,FALSE),"")</f>
        <v/>
      </c>
      <c r="K100" s="118" t="str">
        <f>IFERROR(VLOOKUP("i"&amp;RIGHT(("00"&amp;(K$2+$A100)),3),Input!$B$3:$C$217,2,FALSE),"")</f>
        <v/>
      </c>
    </row>
    <row r="101" spans="1:11">
      <c r="A101" s="116">
        <v>99</v>
      </c>
      <c r="B101" s="118" t="str">
        <f>IFERROR(VLOOKUP("i"&amp;RIGHT(("00"&amp;(B$2+$A101)),3),Input!$B$3:$C$217,2,FALSE),"")</f>
        <v/>
      </c>
      <c r="C101" s="118" t="str">
        <f>IFERROR(VLOOKUP("i"&amp;RIGHT(("00"&amp;(C$2+$A101)),3),Input!$B$3:$C$217,2,FALSE),"")</f>
        <v/>
      </c>
      <c r="D101" s="118" t="str">
        <f>IFERROR(VLOOKUP("i"&amp;RIGHT(("00"&amp;(D$2+$A101)),3),Input!$B$3:$C$217,2,FALSE),"")</f>
        <v/>
      </c>
      <c r="E101" s="118" t="str">
        <f>IFERROR(VLOOKUP("i"&amp;RIGHT(("00"&amp;(E$2+$A101)),3),Input!$B$3:$C$217,2,FALSE),"")</f>
        <v/>
      </c>
      <c r="F101" s="118" t="str">
        <f>IFERROR(VLOOKUP("i"&amp;RIGHT(("00"&amp;(F$2+$A101)),3),Input!$B$3:$C$217,2,FALSE),"")</f>
        <v/>
      </c>
      <c r="G101" s="118" t="str">
        <f>IFERROR(VLOOKUP("i"&amp;RIGHT(("00"&amp;(G$2+$A101)),3),Input!$B$3:$C$217,2,FALSE),"")</f>
        <v/>
      </c>
      <c r="H101" s="118" t="str">
        <f>IFERROR(VLOOKUP("i"&amp;RIGHT(("00"&amp;(H$2+$A101)),3),Input!$B$3:$C$217,2,FALSE),"")</f>
        <v/>
      </c>
      <c r="I101" s="118" t="str">
        <f>IFERROR(VLOOKUP("i"&amp;RIGHT(("00"&amp;(I$2+$A101)),3),Input!$B$3:$C$217,2,FALSE),"")</f>
        <v/>
      </c>
      <c r="J101" s="118" t="str">
        <f>IFERROR(VLOOKUP("i"&amp;RIGHT(("00"&amp;(J$2+$A101)),3),Input!$B$3:$C$217,2,FALSE),"")</f>
        <v/>
      </c>
      <c r="K101" s="118" t="str">
        <f>IFERROR(VLOOKUP("i"&amp;RIGHT(("00"&amp;(K$2+$A101)),3),Input!$B$3:$C$217,2,FALSE),"")</f>
        <v/>
      </c>
    </row>
    <row r="102" spans="1:11">
      <c r="A102" s="116">
        <v>100</v>
      </c>
      <c r="B102" s="118" t="str">
        <f>IFERROR(VLOOKUP("i"&amp;RIGHT(("00"&amp;(B$2+$A102)),3),Input!$B$3:$C$217,2,FALSE),"")</f>
        <v/>
      </c>
      <c r="C102" s="118" t="str">
        <f>IFERROR(VLOOKUP("i"&amp;RIGHT(("00"&amp;(C$2+$A102)),3),Input!$B$3:$C$217,2,FALSE),"")</f>
        <v/>
      </c>
      <c r="D102" s="118" t="str">
        <f>IFERROR(VLOOKUP("i"&amp;RIGHT(("00"&amp;(D$2+$A102)),3),Input!$B$3:$C$217,2,FALSE),"")</f>
        <v/>
      </c>
      <c r="E102" s="118" t="str">
        <f>IFERROR(VLOOKUP("i"&amp;RIGHT(("00"&amp;(E$2+$A102)),3),Input!$B$3:$C$217,2,FALSE),"")</f>
        <v/>
      </c>
      <c r="F102" s="118" t="str">
        <f>IFERROR(VLOOKUP("i"&amp;RIGHT(("00"&amp;(F$2+$A102)),3),Input!$B$3:$C$217,2,FALSE),"")</f>
        <v/>
      </c>
      <c r="G102" s="118" t="str">
        <f>IFERROR(VLOOKUP("i"&amp;RIGHT(("00"&amp;(G$2+$A102)),3),Input!$B$3:$C$217,2,FALSE),"")</f>
        <v/>
      </c>
      <c r="H102" s="118" t="str">
        <f>IFERROR(VLOOKUP("i"&amp;RIGHT(("00"&amp;(H$2+$A102)),3),Input!$B$3:$C$217,2,FALSE),"")</f>
        <v/>
      </c>
      <c r="I102" s="118" t="str">
        <f>IFERROR(VLOOKUP("i"&amp;RIGHT(("00"&amp;(I$2+$A102)),3),Input!$B$3:$C$217,2,FALSE),"")</f>
        <v/>
      </c>
      <c r="J102" s="118" t="str">
        <f>IFERROR(VLOOKUP("i"&amp;RIGHT(("00"&amp;(J$2+$A102)),3),Input!$B$3:$C$217,2,FALSE),"")</f>
        <v/>
      </c>
      <c r="K102" s="118" t="str">
        <f>IFERROR(VLOOKUP("i"&amp;RIGHT(("00"&amp;(K$2+$A102)),3),Input!$B$3:$C$217,2,FALSE),"")</f>
        <v/>
      </c>
    </row>
  </sheetData>
  <phoneticPr fontId="2"/>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P41"/>
  <sheetViews>
    <sheetView topLeftCell="A14" workbookViewId="0">
      <selection activeCell="J14" sqref="J14"/>
    </sheetView>
  </sheetViews>
  <sheetFormatPr defaultRowHeight="13.5"/>
  <cols>
    <col min="2" max="2" width="11.125" customWidth="1"/>
    <col min="4" max="4" width="13.625" customWidth="1"/>
    <col min="6" max="6" width="13.875" customWidth="1"/>
    <col min="8" max="8" width="11.75" customWidth="1"/>
  </cols>
  <sheetData>
    <row r="1" spans="1:16">
      <c r="A1" t="s">
        <v>3386</v>
      </c>
      <c r="H1" s="43" t="s">
        <v>69</v>
      </c>
    </row>
    <row r="2" spans="1:16">
      <c r="H2" s="43"/>
    </row>
    <row r="3" spans="1:16">
      <c r="B3" t="s">
        <v>63</v>
      </c>
      <c r="D3" t="s">
        <v>64</v>
      </c>
    </row>
    <row r="4" spans="1:16" ht="14.25" thickBot="1">
      <c r="E4" t="s">
        <v>66</v>
      </c>
      <c r="P4" t="s">
        <v>1391</v>
      </c>
    </row>
    <row r="5" spans="1:16" ht="14.25" thickBot="1">
      <c r="B5" s="44" t="s">
        <v>28</v>
      </c>
      <c r="D5" s="44" t="s">
        <v>36</v>
      </c>
      <c r="F5" s="45" t="s">
        <v>34</v>
      </c>
      <c r="H5" s="45" t="s">
        <v>33</v>
      </c>
      <c r="P5" t="s">
        <v>155</v>
      </c>
    </row>
    <row r="6" spans="1:16" ht="14.25" thickBot="1">
      <c r="E6" t="s">
        <v>66</v>
      </c>
      <c r="P6" t="s">
        <v>1389</v>
      </c>
    </row>
    <row r="7" spans="1:16" ht="14.25" thickBot="1">
      <c r="D7" s="13" t="s">
        <v>37</v>
      </c>
      <c r="F7" s="45" t="s">
        <v>35</v>
      </c>
      <c r="H7" t="s">
        <v>70</v>
      </c>
      <c r="P7" t="s">
        <v>1390</v>
      </c>
    </row>
    <row r="8" spans="1:16">
      <c r="P8" t="s">
        <v>1392</v>
      </c>
    </row>
    <row r="9" spans="1:16">
      <c r="E9" t="s">
        <v>254</v>
      </c>
      <c r="P9" t="s">
        <v>1393</v>
      </c>
    </row>
    <row r="10" spans="1:16" ht="14.25" thickBot="1"/>
    <row r="11" spans="1:16" ht="14.25" thickBot="1">
      <c r="D11" s="13" t="s">
        <v>615</v>
      </c>
      <c r="F11" s="45" t="s">
        <v>43</v>
      </c>
      <c r="M11" s="51" t="s">
        <v>639</v>
      </c>
    </row>
    <row r="12" spans="1:16" ht="14.25" thickBot="1">
      <c r="M12" t="s">
        <v>640</v>
      </c>
    </row>
    <row r="13" spans="1:16" ht="14.25" thickBot="1">
      <c r="D13" s="13" t="s">
        <v>616</v>
      </c>
      <c r="F13" s="45" t="s">
        <v>45</v>
      </c>
      <c r="M13" t="s">
        <v>641</v>
      </c>
    </row>
    <row r="14" spans="1:16" ht="14.25" thickBot="1"/>
    <row r="15" spans="1:16" ht="14.25" thickBot="1">
      <c r="D15" s="13" t="s">
        <v>617</v>
      </c>
      <c r="F15" s="45" t="s">
        <v>47</v>
      </c>
      <c r="G15" t="s">
        <v>65</v>
      </c>
      <c r="M15" t="s">
        <v>642</v>
      </c>
    </row>
    <row r="17" spans="4:8">
      <c r="D17" s="44" t="s">
        <v>49</v>
      </c>
      <c r="F17" s="44" t="s">
        <v>57</v>
      </c>
      <c r="G17" t="s">
        <v>264</v>
      </c>
    </row>
    <row r="18" spans="4:8">
      <c r="H18" t="s">
        <v>67</v>
      </c>
    </row>
    <row r="19" spans="4:8">
      <c r="F19" s="44" t="s">
        <v>58</v>
      </c>
    </row>
    <row r="21" spans="4:8">
      <c r="F21" s="44" t="s">
        <v>59</v>
      </c>
    </row>
    <row r="23" spans="4:8">
      <c r="D23" s="13" t="s">
        <v>51</v>
      </c>
      <c r="F23" s="44" t="s">
        <v>53</v>
      </c>
    </row>
    <row r="25" spans="4:8">
      <c r="F25" s="44" t="s">
        <v>54</v>
      </c>
      <c r="H25" t="s">
        <v>71</v>
      </c>
    </row>
    <row r="27" spans="4:8">
      <c r="D27" s="44" t="s">
        <v>595</v>
      </c>
    </row>
    <row r="29" spans="4:8">
      <c r="D29" s="13" t="s">
        <v>598</v>
      </c>
      <c r="F29" s="44" t="s">
        <v>605</v>
      </c>
    </row>
    <row r="31" spans="4:8">
      <c r="F31" s="44" t="s">
        <v>600</v>
      </c>
    </row>
    <row r="33" spans="4:7">
      <c r="F33" s="44" t="s">
        <v>601</v>
      </c>
    </row>
    <row r="35" spans="4:7">
      <c r="F35" s="44" t="s">
        <v>602</v>
      </c>
    </row>
    <row r="37" spans="4:7" ht="14.25" thickBot="1"/>
    <row r="38" spans="4:7" ht="14.25" thickBot="1">
      <c r="D38" s="44" t="s">
        <v>606</v>
      </c>
      <c r="F38" s="45" t="s">
        <v>609</v>
      </c>
      <c r="G38" t="s">
        <v>265</v>
      </c>
    </row>
    <row r="39" spans="4:7" ht="14.25" thickBot="1">
      <c r="G39" t="s">
        <v>70</v>
      </c>
    </row>
    <row r="40" spans="4:7" ht="14.25" thickBot="1">
      <c r="F40" s="45" t="s">
        <v>611</v>
      </c>
    </row>
    <row r="41" spans="4:7">
      <c r="E41" t="s">
        <v>68</v>
      </c>
    </row>
  </sheetData>
  <phoneticPr fontId="2"/>
  <pageMargins left="0.75" right="0.75" top="1" bottom="1" header="0.51200000000000001" footer="0.51200000000000001"/>
  <pageSetup paperSize="9" orientation="portrait" r:id="rId1"/>
  <headerFooter alignWithMargins="0"/>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3"/>
  <sheetViews>
    <sheetView workbookViewId="0">
      <pane ySplit="7" topLeftCell="A8" activePane="bottomLeft" state="frozen"/>
      <selection pane="bottomLeft" activeCell="G24" sqref="G24"/>
    </sheetView>
  </sheetViews>
  <sheetFormatPr defaultRowHeight="13.5"/>
  <cols>
    <col min="1" max="2" width="2.125" customWidth="1"/>
    <col min="3" max="3" width="11.375" customWidth="1"/>
    <col min="5" max="5" width="10.5" customWidth="1"/>
    <col min="6" max="6" width="8.375" customWidth="1"/>
    <col min="7" max="7" width="10.5" customWidth="1"/>
    <col min="8" max="8" width="6.625" customWidth="1"/>
    <col min="9" max="9" width="8" customWidth="1"/>
    <col min="10" max="16" width="6.625" customWidth="1"/>
  </cols>
  <sheetData>
    <row r="1" spans="1:21">
      <c r="D1" t="s">
        <v>1836</v>
      </c>
    </row>
    <row r="2" spans="1:21">
      <c r="I2" t="s">
        <v>1837</v>
      </c>
      <c r="K2" t="s">
        <v>1838</v>
      </c>
    </row>
    <row r="3" spans="1:21">
      <c r="I3" t="s">
        <v>1839</v>
      </c>
      <c r="M3" t="s">
        <v>1840</v>
      </c>
    </row>
    <row r="6" spans="1:21">
      <c r="A6" s="63"/>
      <c r="B6" s="63"/>
      <c r="C6" s="67" t="s">
        <v>1841</v>
      </c>
      <c r="E6" t="s">
        <v>1842</v>
      </c>
      <c r="J6" t="s">
        <v>1843</v>
      </c>
      <c r="K6" t="s">
        <v>1844</v>
      </c>
      <c r="L6" t="s">
        <v>1845</v>
      </c>
      <c r="M6" t="s">
        <v>1846</v>
      </c>
      <c r="N6" t="s">
        <v>1847</v>
      </c>
      <c r="O6" t="s">
        <v>1848</v>
      </c>
      <c r="P6" t="s">
        <v>1849</v>
      </c>
    </row>
    <row r="7" spans="1:21" s="1" customFormat="1" ht="27">
      <c r="E7" s="1" t="s">
        <v>1850</v>
      </c>
      <c r="F7" s="1" t="s">
        <v>1851</v>
      </c>
      <c r="G7" s="1" t="s">
        <v>1852</v>
      </c>
      <c r="H7" s="1" t="s">
        <v>1853</v>
      </c>
      <c r="I7" s="1" t="s">
        <v>1854</v>
      </c>
      <c r="J7" s="1" t="s">
        <v>1855</v>
      </c>
      <c r="K7" s="1" t="s">
        <v>1856</v>
      </c>
      <c r="L7" s="1" t="s">
        <v>1857</v>
      </c>
      <c r="M7" s="1" t="s">
        <v>1858</v>
      </c>
      <c r="N7" s="1" t="s">
        <v>1859</v>
      </c>
      <c r="O7" s="1" t="s">
        <v>1860</v>
      </c>
      <c r="P7" s="1" t="s">
        <v>1861</v>
      </c>
    </row>
    <row r="8" spans="1:21" s="64" customFormat="1">
      <c r="C8" s="64" t="str">
        <f>IF(消費量クラス!$R$1="AS","","$this-&gt;")&amp;"defEquipment['"&amp;E8&amp;"'] = [ '"&amp;E8&amp;"', '"&amp;F8&amp;"', '"&amp;H8&amp;"', '"&amp;I8&amp;"']; "&amp;"defEquipmentSize['"&amp;E8&amp;"'] = new Array();"</f>
        <v>defEquipment['TV'] = [ 'TV', 'テレビ', 'インチ', 'kWh/年']; defEquipmentSize['TV'] = new Array();</v>
      </c>
      <c r="E8" s="64" t="s">
        <v>1862</v>
      </c>
      <c r="F8" s="64" t="s">
        <v>1863</v>
      </c>
      <c r="G8" s="64" t="s">
        <v>1864</v>
      </c>
      <c r="H8" s="64" t="s">
        <v>1865</v>
      </c>
      <c r="I8" s="64" t="s">
        <v>1866</v>
      </c>
      <c r="R8" s="64" t="s">
        <v>1867</v>
      </c>
      <c r="T8" s="64" t="s">
        <v>1868</v>
      </c>
    </row>
    <row r="9" spans="1:21">
      <c r="C9" s="2" t="str">
        <f>IF(消費量クラス!$R$1="AS","","$this-&gt;")&amp;"defEquipment['"&amp;E9&amp;"'] = [ '"&amp;E9&amp;"', '"&amp;F9&amp;"', '"&amp;H9&amp;"', '"&amp;I9&amp;"']; "&amp;"defEquipmentSize['"&amp;E9&amp;"'] = new Array();"</f>
        <v>defEquipment['TV'] = [ 'TV', '', '', '']; defEquipmentSize['TV'] = new Array();</v>
      </c>
      <c r="E9" t="s">
        <v>1862</v>
      </c>
      <c r="J9" s="63">
        <f>IF(J8="",0,J8+1)</f>
        <v>0</v>
      </c>
      <c r="K9" s="63">
        <v>20</v>
      </c>
      <c r="L9" s="63">
        <v>100</v>
      </c>
      <c r="M9" s="63">
        <v>40</v>
      </c>
      <c r="N9" s="63"/>
      <c r="O9" s="63">
        <v>60</v>
      </c>
      <c r="P9" s="63"/>
      <c r="R9" t="s">
        <v>1869</v>
      </c>
      <c r="S9" t="str">
        <f>F7</f>
        <v>機器名</v>
      </c>
      <c r="T9" t="s">
        <v>1869</v>
      </c>
      <c r="U9" t="str">
        <f>K7</f>
        <v>ランク・サイズ</v>
      </c>
    </row>
    <row r="10" spans="1:21">
      <c r="C10" s="2" t="str">
        <f>IF(消費量クラス!$R$1="AS","","$this-&gt;")&amp;"defEquipment['"&amp;E10&amp;"'] = [ '"&amp;E10&amp;"', '"&amp;F10&amp;"', '"&amp;H10&amp;"', '"&amp;I10&amp;"']; "&amp;"defEquipmentSize['"&amp;E10&amp;"'] = new Array();"</f>
        <v>defEquipment['TV'] = [ 'TV', '', '', '']; defEquipmentSize['TV'] = new Array();</v>
      </c>
      <c r="E10" t="s">
        <v>1862</v>
      </c>
      <c r="J10" s="63">
        <f>IF(J9="",0,J9+1)</f>
        <v>1</v>
      </c>
      <c r="K10" s="63">
        <v>30</v>
      </c>
      <c r="L10" s="63">
        <v>160</v>
      </c>
      <c r="M10" s="63">
        <v>60</v>
      </c>
      <c r="N10" s="63"/>
      <c r="O10" s="63">
        <v>100</v>
      </c>
      <c r="P10" s="63"/>
      <c r="R10" t="s">
        <v>1870</v>
      </c>
      <c r="S10" t="str">
        <f>G7</f>
        <v>所属消費クラス</v>
      </c>
      <c r="T10" t="s">
        <v>1870</v>
      </c>
      <c r="U10" t="str">
        <f>L7</f>
        <v>過去性能</v>
      </c>
    </row>
    <row r="11" spans="1:21">
      <c r="C11" s="2" t="str">
        <f>IF(消費量クラス!$R$1="AS","","$this-&gt;")&amp;"defEquipment['"&amp;E11&amp;"'] = [ '"&amp;E11&amp;"', '"&amp;F11&amp;"', '"&amp;H11&amp;"', '"&amp;I11&amp;"']; "&amp;"defEquipmentSize['"&amp;E11&amp;"'] = new Array();"</f>
        <v>defEquipment['TV'] = [ 'TV', '', '', '']; defEquipmentSize['TV'] = new Array();</v>
      </c>
      <c r="E11" t="s">
        <v>1862</v>
      </c>
      <c r="J11" s="63">
        <f>IF(J10="",0,J10+1)</f>
        <v>2</v>
      </c>
      <c r="K11" s="63">
        <v>40</v>
      </c>
      <c r="L11" s="63">
        <v>250</v>
      </c>
      <c r="M11" s="63">
        <v>100</v>
      </c>
      <c r="N11" s="63"/>
      <c r="O11" s="63">
        <v>150</v>
      </c>
      <c r="P11" s="63"/>
      <c r="R11" t="s">
        <v>1871</v>
      </c>
      <c r="S11" t="str">
        <f>H7</f>
        <v>ランク単位</v>
      </c>
      <c r="T11" t="s">
        <v>1871</v>
      </c>
      <c r="U11" t="str">
        <f>M7</f>
        <v>省エネ型性能</v>
      </c>
    </row>
    <row r="12" spans="1:21">
      <c r="C12" s="2" t="str">
        <f>IF(消費量クラス!$R$1="AS","","$this-&gt;")&amp;"defEquipment['"&amp;E12&amp;"'] = [ '"&amp;E12&amp;"', '"&amp;F12&amp;"', '"&amp;H12&amp;"', '"&amp;I12&amp;"']; "&amp;"defEquipmentSize['"&amp;E12&amp;"'] = new Array();"</f>
        <v>defEquipment['TV'] = [ 'TV', '', '', '']; defEquipmentSize['TV'] = new Array();</v>
      </c>
      <c r="E12" t="s">
        <v>1862</v>
      </c>
      <c r="J12" s="63">
        <f>IF(J11="",0,J11+1)</f>
        <v>3</v>
      </c>
      <c r="K12" s="63">
        <v>50</v>
      </c>
      <c r="L12" s="63">
        <v>400</v>
      </c>
      <c r="M12" s="63">
        <v>150</v>
      </c>
      <c r="N12" s="63"/>
      <c r="O12" s="63">
        <v>250</v>
      </c>
      <c r="P12" s="63"/>
      <c r="R12" t="s">
        <v>1872</v>
      </c>
      <c r="S12" t="str">
        <f>I7</f>
        <v>性能単位</v>
      </c>
      <c r="T12" t="s">
        <v>1872</v>
      </c>
      <c r="U12" t="str">
        <f>N7</f>
        <v>省エネ型価格</v>
      </c>
    </row>
    <row r="13" spans="1:21" s="64" customFormat="1">
      <c r="C13" s="64" t="str">
        <f>IF(消費量クラス!$R$1="AS","","$this-&gt;")&amp;"defEquipment['"&amp;E13&amp;"'] = [ '"&amp;E13&amp;"', '"&amp;F13&amp;"', '"&amp;H13&amp;"', '"&amp;I13&amp;"']; "&amp;"defEquipmentSize['"&amp;E13&amp;"'] = new Array();"</f>
        <v>defEquipment['LI_FB'] = [ 'LI_FB', '電球型蛍光灯', '型', 'W']; defEquipmentSize['LI_FB'] = new Array();</v>
      </c>
      <c r="E13" s="64" t="s">
        <v>1873</v>
      </c>
      <c r="F13" s="64" t="s">
        <v>1173</v>
      </c>
      <c r="G13" s="64" t="s">
        <v>1874</v>
      </c>
      <c r="H13" s="64" t="s">
        <v>1875</v>
      </c>
      <c r="I13" s="64" t="s">
        <v>1876</v>
      </c>
      <c r="R13" t="s">
        <v>1877</v>
      </c>
      <c r="T13" t="s">
        <v>1877</v>
      </c>
      <c r="U13" t="str">
        <f>O7</f>
        <v>標準性能</v>
      </c>
    </row>
    <row r="14" spans="1:21">
      <c r="C14" s="2" t="str">
        <f>IF(消費量クラス!$R$1="AS","","$this-&gt;")&amp;"defEquipment['"&amp;E14&amp;"'] = [ '"&amp;E14&amp;"', '"&amp;F14&amp;"', '"&amp;H14&amp;"', '"&amp;I14&amp;"']; "&amp;"defEquipmentSize['"&amp;E14&amp;"'] = new Array();"</f>
        <v>defEquipment['LI_FB'] = [ 'LI_FB', '', '', '']; defEquipmentSize['LI_FB'] = new Array();</v>
      </c>
      <c r="E14" t="s">
        <v>1873</v>
      </c>
      <c r="J14" s="63">
        <f>IF(J13="",0,J13+1)</f>
        <v>0</v>
      </c>
      <c r="K14" s="63">
        <v>20</v>
      </c>
      <c r="L14" s="63"/>
      <c r="M14" s="63">
        <v>6</v>
      </c>
      <c r="N14" s="63">
        <v>1000</v>
      </c>
      <c r="O14" s="63"/>
      <c r="P14" s="63"/>
      <c r="R14" t="s">
        <v>1878</v>
      </c>
      <c r="T14" t="s">
        <v>1878</v>
      </c>
      <c r="U14" t="str">
        <f>P7</f>
        <v>標準価格</v>
      </c>
    </row>
    <row r="15" spans="1:21">
      <c r="C15" s="2" t="str">
        <f>IF(消費量クラス!$R$1="AS","","$this-&gt;")&amp;"defEquipment['"&amp;E15&amp;"'] = [ '"&amp;E15&amp;"', '"&amp;F15&amp;"', '"&amp;H15&amp;"', '"&amp;I15&amp;"']; "&amp;"defEquipmentSize['"&amp;E15&amp;"'] = new Array();"</f>
        <v>defEquipment['LI_FB'] = [ 'LI_FB', '', '', '']; defEquipmentSize['LI_FB'] = new Array();</v>
      </c>
      <c r="E15" t="s">
        <v>1873</v>
      </c>
      <c r="J15" s="63">
        <f>IF(J14="",0,J14+1)</f>
        <v>1</v>
      </c>
      <c r="K15" s="63">
        <v>40</v>
      </c>
      <c r="L15" s="63"/>
      <c r="M15" s="63">
        <v>12</v>
      </c>
      <c r="N15" s="63">
        <v>1000</v>
      </c>
      <c r="O15" s="63"/>
      <c r="P15" s="63"/>
    </row>
    <row r="16" spans="1:21">
      <c r="C16" s="2" t="str">
        <f>IF(消費量クラス!$R$1="AS","","$this-&gt;")&amp;"defEquipment['"&amp;E16&amp;"'] = [ '"&amp;E16&amp;"', '"&amp;F16&amp;"', '"&amp;H16&amp;"', '"&amp;I16&amp;"']; "&amp;"defEquipmentSize['"&amp;E16&amp;"'] = new Array();"</f>
        <v>defEquipment['LI_FB'] = [ 'LI_FB', '', '', '']; defEquipmentSize['LI_FB'] = new Array();</v>
      </c>
      <c r="E16" t="s">
        <v>1873</v>
      </c>
      <c r="J16" s="63">
        <f>IF(J15="",0,J15+1)</f>
        <v>2</v>
      </c>
      <c r="K16" s="63">
        <v>60</v>
      </c>
      <c r="L16" s="63"/>
      <c r="M16" s="63">
        <v>17</v>
      </c>
      <c r="N16" s="63">
        <v>1000</v>
      </c>
      <c r="O16" s="63"/>
      <c r="P16" s="63"/>
    </row>
    <row r="17" spans="2:16">
      <c r="C17" s="2" t="str">
        <f>IF(消費量クラス!$R$1="AS","","$this-&gt;")&amp;"defEquipment['"&amp;E17&amp;"'] = [ '"&amp;E17&amp;"', '"&amp;F17&amp;"', '"&amp;H17&amp;"', '"&amp;I17&amp;"']; "&amp;"defEquipmentSize['"&amp;E17&amp;"'] = new Array();"</f>
        <v>defEquipment['LI_FB'] = [ 'LI_FB', '', '', '']; defEquipmentSize['LI_FB'] = new Array();</v>
      </c>
      <c r="E17" t="s">
        <v>1873</v>
      </c>
      <c r="J17" s="63">
        <f>IF(J16="",0,J16+1)</f>
        <v>3</v>
      </c>
      <c r="K17" s="63">
        <v>100</v>
      </c>
      <c r="L17" s="63"/>
      <c r="M17" s="63">
        <v>23</v>
      </c>
      <c r="N17" s="63">
        <v>1500</v>
      </c>
      <c r="O17" s="63"/>
      <c r="P17" s="63"/>
    </row>
    <row r="18" spans="2:16" s="64" customFormat="1">
      <c r="C18" s="64" t="str">
        <f>IF(消費量クラス!$R$1="AS","","$this-&gt;")&amp;"defEquipment['"&amp;E18&amp;"'] = [ '"&amp;E18&amp;"', '"&amp;F18&amp;"', '"&amp;H18&amp;"', '"&amp;I18&amp;"']; "&amp;"defEquipmentSize['"&amp;E18&amp;"'] = new Array();"</f>
        <v>defEquipment['LI_LED'] = [ 'LI_LED', 'LED電球', '型', 'W']; defEquipmentSize['LI_LED'] = new Array();</v>
      </c>
      <c r="E18" s="64" t="s">
        <v>1879</v>
      </c>
      <c r="F18" s="64" t="s">
        <v>1880</v>
      </c>
      <c r="G18" s="64" t="s">
        <v>1874</v>
      </c>
      <c r="H18" s="64" t="s">
        <v>1875</v>
      </c>
      <c r="I18" s="64" t="s">
        <v>1876</v>
      </c>
    </row>
    <row r="19" spans="2:16">
      <c r="C19" s="2" t="str">
        <f>IF(消費量クラス!$R$1="AS","","$this-&gt;")&amp;"defEquipment['"&amp;E19&amp;"'] = [ '"&amp;E19&amp;"', '"&amp;F19&amp;"', '"&amp;H19&amp;"', '"&amp;I19&amp;"']; "&amp;"defEquipmentSize['"&amp;E19&amp;"'] = new Array();"</f>
        <v>defEquipment['LI_LED'] = [ 'LI_LED', '', '', '']; defEquipmentSize['LI_LED'] = new Array();</v>
      </c>
      <c r="E19" t="s">
        <v>1879</v>
      </c>
      <c r="J19" s="63">
        <f>IF(J18="",0,J18+1)</f>
        <v>0</v>
      </c>
      <c r="K19" s="63">
        <v>20</v>
      </c>
      <c r="L19" s="63"/>
      <c r="M19" s="63">
        <v>6</v>
      </c>
      <c r="N19" s="63">
        <v>1000</v>
      </c>
      <c r="O19" s="63"/>
      <c r="P19" s="63"/>
    </row>
    <row r="20" spans="2:16">
      <c r="C20" s="2" t="str">
        <f>IF(消費量クラス!$R$1="AS","","$this-&gt;")&amp;"defEquipment['"&amp;E20&amp;"'] = [ '"&amp;E20&amp;"', '"&amp;F20&amp;"', '"&amp;H20&amp;"', '"&amp;I20&amp;"']; "&amp;"defEquipmentSize['"&amp;E20&amp;"'] = new Array();"</f>
        <v>defEquipment['LI_LED'] = [ 'LI_LED', '', '', '']; defEquipmentSize['LI_LED'] = new Array();</v>
      </c>
      <c r="E20" t="s">
        <v>1879</v>
      </c>
      <c r="J20" s="63">
        <f>IF(J19="",0,J19+1)</f>
        <v>1</v>
      </c>
      <c r="K20" s="63">
        <v>40</v>
      </c>
      <c r="L20" s="63"/>
      <c r="M20" s="63">
        <v>10</v>
      </c>
      <c r="N20" s="63">
        <v>1500</v>
      </c>
      <c r="O20" s="63"/>
      <c r="P20" s="63"/>
    </row>
    <row r="21" spans="2:16">
      <c r="C21" s="2" t="str">
        <f>IF(消費量クラス!$R$1="AS","","$this-&gt;")&amp;"defEquipment['"&amp;E21&amp;"'] = [ '"&amp;E21&amp;"', '"&amp;F21&amp;"', '"&amp;H21&amp;"', '"&amp;I21&amp;"']; "&amp;"defEquipmentSize['"&amp;E21&amp;"'] = new Array();"</f>
        <v>defEquipment['LI_LED'] = [ 'LI_LED', '', '', '']; defEquipmentSize['LI_LED'] = new Array();</v>
      </c>
      <c r="E21" t="s">
        <v>1879</v>
      </c>
      <c r="J21" s="63">
        <f>IF(J20="",0,J20+1)</f>
        <v>2</v>
      </c>
      <c r="K21" s="63">
        <v>60</v>
      </c>
      <c r="L21" s="63"/>
      <c r="M21" s="63">
        <v>13</v>
      </c>
      <c r="N21" s="63">
        <v>2000</v>
      </c>
      <c r="O21" s="63"/>
      <c r="P21" s="63"/>
    </row>
    <row r="23" spans="2:16">
      <c r="B23" t="s">
        <v>1881</v>
      </c>
    </row>
  </sheetData>
  <sheetProtection selectLockedCells="1" selectUnlockedCells="1"/>
  <phoneticPr fontId="2"/>
  <pageMargins left="0.74791666666666667" right="0.74791666666666667" top="0.98402777777777772" bottom="0.98402777777777772" header="0.51180555555555551" footer="0.51180555555555551"/>
  <pageSetup paperSize="9" firstPageNumber="0" orientation="portrait" horizontalDpi="300" verticalDpi="300"/>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174"/>
  <sheetViews>
    <sheetView workbookViewId="0">
      <selection activeCell="F20" sqref="F20"/>
    </sheetView>
  </sheetViews>
  <sheetFormatPr defaultRowHeight="13.5"/>
  <cols>
    <col min="3" max="4" width="10.625" customWidth="1"/>
    <col min="5" max="5" width="10.875" customWidth="1"/>
  </cols>
  <sheetData>
    <row r="2" spans="1:6">
      <c r="A2" t="s">
        <v>3177</v>
      </c>
    </row>
    <row r="3" spans="1:6">
      <c r="B3" t="s">
        <v>3178</v>
      </c>
      <c r="C3" t="s">
        <v>3153</v>
      </c>
      <c r="F3" t="s">
        <v>3154</v>
      </c>
    </row>
    <row r="4" spans="1:6">
      <c r="C4" t="s">
        <v>3169</v>
      </c>
      <c r="F4" t="s">
        <v>3170</v>
      </c>
    </row>
    <row r="5" spans="1:6">
      <c r="E5" t="s">
        <v>3171</v>
      </c>
    </row>
    <row r="7" spans="1:6">
      <c r="B7" t="s">
        <v>877</v>
      </c>
      <c r="C7" t="s">
        <v>3155</v>
      </c>
      <c r="F7" t="s">
        <v>3156</v>
      </c>
    </row>
    <row r="8" spans="1:6">
      <c r="C8" t="s">
        <v>3157</v>
      </c>
      <c r="F8" t="s">
        <v>3158</v>
      </c>
    </row>
    <row r="9" spans="1:6">
      <c r="E9" t="s">
        <v>3159</v>
      </c>
    </row>
    <row r="11" spans="1:6">
      <c r="B11" t="s">
        <v>247</v>
      </c>
      <c r="C11" t="s">
        <v>3160</v>
      </c>
      <c r="F11" t="s">
        <v>3161</v>
      </c>
    </row>
    <row r="12" spans="1:6">
      <c r="E12" t="s">
        <v>3162</v>
      </c>
    </row>
    <row r="13" spans="1:6">
      <c r="E13" t="s">
        <v>3163</v>
      </c>
    </row>
    <row r="14" spans="1:6">
      <c r="C14" t="s">
        <v>3164</v>
      </c>
      <c r="F14" t="s">
        <v>3165</v>
      </c>
    </row>
    <row r="15" spans="1:6">
      <c r="C15" t="s">
        <v>3166</v>
      </c>
      <c r="F15" t="s">
        <v>3167</v>
      </c>
    </row>
    <row r="16" spans="1:6">
      <c r="E16" t="s">
        <v>3168</v>
      </c>
    </row>
    <row r="18" spans="1:6">
      <c r="B18" t="s">
        <v>3179</v>
      </c>
      <c r="C18" t="s">
        <v>3172</v>
      </c>
      <c r="F18" t="s">
        <v>3173</v>
      </c>
    </row>
    <row r="19" spans="1:6">
      <c r="C19" t="s">
        <v>3174</v>
      </c>
      <c r="F19" t="s">
        <v>3175</v>
      </c>
    </row>
    <row r="20" spans="1:6">
      <c r="F20" t="s">
        <v>3176</v>
      </c>
    </row>
    <row r="22" spans="1:6">
      <c r="A22" t="s">
        <v>3187</v>
      </c>
    </row>
    <row r="23" spans="1:6">
      <c r="B23" t="s">
        <v>167</v>
      </c>
      <c r="C23" t="s">
        <v>3279</v>
      </c>
      <c r="F23" t="s">
        <v>3180</v>
      </c>
    </row>
    <row r="24" spans="1:6">
      <c r="E24" t="s">
        <v>3208</v>
      </c>
    </row>
    <row r="25" spans="1:6">
      <c r="E25" t="s">
        <v>3210</v>
      </c>
    </row>
    <row r="27" spans="1:6">
      <c r="C27" t="s">
        <v>3209</v>
      </c>
      <c r="D27" t="s">
        <v>3192</v>
      </c>
      <c r="F27" t="s">
        <v>3193</v>
      </c>
    </row>
    <row r="28" spans="1:6">
      <c r="D28" t="s">
        <v>3194</v>
      </c>
      <c r="F28" t="s">
        <v>3195</v>
      </c>
    </row>
    <row r="29" spans="1:6">
      <c r="E29" t="s">
        <v>3201</v>
      </c>
      <c r="F29" t="s">
        <v>3203</v>
      </c>
    </row>
    <row r="30" spans="1:6">
      <c r="E30" t="s">
        <v>3202</v>
      </c>
      <c r="F30" t="s">
        <v>890</v>
      </c>
    </row>
    <row r="31" spans="1:6">
      <c r="D31" t="s">
        <v>3198</v>
      </c>
      <c r="F31" t="s">
        <v>3199</v>
      </c>
    </row>
    <row r="32" spans="1:6">
      <c r="D32" t="s">
        <v>3196</v>
      </c>
      <c r="F32" t="s">
        <v>3200</v>
      </c>
    </row>
    <row r="33" spans="2:7">
      <c r="D33" t="s">
        <v>3197</v>
      </c>
      <c r="F33" t="s">
        <v>3204</v>
      </c>
    </row>
    <row r="34" spans="2:7">
      <c r="D34" t="s">
        <v>3201</v>
      </c>
      <c r="F34" t="s">
        <v>3206</v>
      </c>
    </row>
    <row r="35" spans="2:7">
      <c r="D35" t="s">
        <v>3205</v>
      </c>
      <c r="F35" t="s">
        <v>3211</v>
      </c>
    </row>
    <row r="39" spans="2:7">
      <c r="B39" t="s">
        <v>3189</v>
      </c>
      <c r="C39" t="s">
        <v>3181</v>
      </c>
      <c r="F39" t="s">
        <v>3182</v>
      </c>
    </row>
    <row r="40" spans="2:7">
      <c r="E40" t="s">
        <v>3171</v>
      </c>
    </row>
    <row r="42" spans="2:7">
      <c r="C42" t="s">
        <v>3209</v>
      </c>
      <c r="D42" t="s">
        <v>3267</v>
      </c>
      <c r="F42" t="s">
        <v>3268</v>
      </c>
      <c r="G42" t="s">
        <v>3266</v>
      </c>
    </row>
    <row r="44" spans="2:7">
      <c r="D44" t="s">
        <v>3269</v>
      </c>
      <c r="F44" t="s">
        <v>3270</v>
      </c>
    </row>
    <row r="45" spans="2:7">
      <c r="E45" t="s">
        <v>3241</v>
      </c>
      <c r="G45" t="s">
        <v>3242</v>
      </c>
    </row>
    <row r="46" spans="2:7">
      <c r="F46" t="s">
        <v>3245</v>
      </c>
      <c r="G46" t="s">
        <v>3271</v>
      </c>
    </row>
    <row r="47" spans="2:7">
      <c r="F47" t="s">
        <v>3274</v>
      </c>
      <c r="G47" t="s">
        <v>3275</v>
      </c>
    </row>
    <row r="48" spans="2:7">
      <c r="F48" t="s">
        <v>3272</v>
      </c>
      <c r="G48" t="s">
        <v>3273</v>
      </c>
    </row>
    <row r="49" spans="4:7">
      <c r="E49" t="s">
        <v>3253</v>
      </c>
      <c r="G49" t="s">
        <v>3254</v>
      </c>
    </row>
    <row r="51" spans="4:7">
      <c r="D51" t="s">
        <v>3276</v>
      </c>
      <c r="F51" t="s">
        <v>3288</v>
      </c>
    </row>
    <row r="52" spans="4:7">
      <c r="E52" t="s">
        <v>3280</v>
      </c>
      <c r="G52" t="s">
        <v>3292</v>
      </c>
    </row>
    <row r="53" spans="4:7">
      <c r="E53" t="s">
        <v>3281</v>
      </c>
      <c r="G53" t="s">
        <v>3293</v>
      </c>
    </row>
    <row r="54" spans="4:7">
      <c r="E54" t="s">
        <v>3282</v>
      </c>
      <c r="G54" t="s">
        <v>3294</v>
      </c>
    </row>
    <row r="55" spans="4:7">
      <c r="E55" t="s">
        <v>3283</v>
      </c>
      <c r="G55" t="s">
        <v>3289</v>
      </c>
    </row>
    <row r="56" spans="4:7">
      <c r="E56" t="s">
        <v>3284</v>
      </c>
      <c r="G56" t="s">
        <v>3290</v>
      </c>
    </row>
    <row r="57" spans="4:7">
      <c r="E57" t="s">
        <v>3285</v>
      </c>
      <c r="G57" t="s">
        <v>3291</v>
      </c>
    </row>
    <row r="58" spans="4:7">
      <c r="E58" t="s">
        <v>3286</v>
      </c>
      <c r="G58" t="s">
        <v>676</v>
      </c>
    </row>
    <row r="59" spans="4:7">
      <c r="E59" t="s">
        <v>3287</v>
      </c>
      <c r="G59" t="s">
        <v>3295</v>
      </c>
    </row>
    <row r="60" spans="4:7">
      <c r="E60" t="s">
        <v>3296</v>
      </c>
      <c r="G60" t="s">
        <v>3298</v>
      </c>
    </row>
    <row r="61" spans="4:7">
      <c r="E61" t="s">
        <v>3297</v>
      </c>
      <c r="G61" t="s">
        <v>3299</v>
      </c>
    </row>
    <row r="62" spans="4:7">
      <c r="E62" t="s">
        <v>3300</v>
      </c>
      <c r="G62" t="s">
        <v>3301</v>
      </c>
    </row>
    <row r="64" spans="4:7">
      <c r="D64" t="s">
        <v>3302</v>
      </c>
      <c r="F64" t="s">
        <v>3315</v>
      </c>
    </row>
    <row r="65" spans="4:7">
      <c r="E65" t="s">
        <v>1891</v>
      </c>
      <c r="G65" t="s">
        <v>3206</v>
      </c>
    </row>
    <row r="66" spans="4:7">
      <c r="E66" t="s">
        <v>3305</v>
      </c>
      <c r="G66" t="s">
        <v>1792</v>
      </c>
    </row>
    <row r="67" spans="4:7">
      <c r="E67" t="s">
        <v>3306</v>
      </c>
    </row>
    <row r="68" spans="4:7">
      <c r="E68" t="s">
        <v>3303</v>
      </c>
      <c r="G68" t="s">
        <v>3312</v>
      </c>
    </row>
    <row r="69" spans="4:7">
      <c r="E69" t="s">
        <v>3304</v>
      </c>
      <c r="G69" t="s">
        <v>3312</v>
      </c>
    </row>
    <row r="70" spans="4:7">
      <c r="E70" t="s">
        <v>3307</v>
      </c>
    </row>
    <row r="71" spans="4:7">
      <c r="E71" t="s">
        <v>3213</v>
      </c>
      <c r="G71" t="s">
        <v>3313</v>
      </c>
    </row>
    <row r="72" spans="4:7">
      <c r="E72" t="s">
        <v>3237</v>
      </c>
      <c r="G72" t="s">
        <v>3314</v>
      </c>
    </row>
    <row r="73" spans="4:7">
      <c r="E73" t="s">
        <v>3308</v>
      </c>
    </row>
    <row r="74" spans="4:7">
      <c r="E74" t="s">
        <v>3309</v>
      </c>
    </row>
    <row r="75" spans="4:7">
      <c r="E75" t="s">
        <v>3310</v>
      </c>
    </row>
    <row r="76" spans="4:7">
      <c r="E76" t="s">
        <v>3311</v>
      </c>
    </row>
    <row r="77" spans="4:7">
      <c r="E77" t="s">
        <v>3225</v>
      </c>
    </row>
    <row r="78" spans="4:7">
      <c r="E78" t="s">
        <v>564</v>
      </c>
    </row>
    <row r="80" spans="4:7">
      <c r="D80" t="s">
        <v>3277</v>
      </c>
      <c r="F80" t="s">
        <v>157</v>
      </c>
    </row>
    <row r="81" spans="3:7">
      <c r="E81" t="s">
        <v>3316</v>
      </c>
      <c r="G81" t="s">
        <v>3326</v>
      </c>
    </row>
    <row r="82" spans="3:7">
      <c r="E82" t="s">
        <v>3317</v>
      </c>
      <c r="G82" t="s">
        <v>3327</v>
      </c>
    </row>
    <row r="83" spans="3:7">
      <c r="E83" t="s">
        <v>3234</v>
      </c>
      <c r="G83" t="s">
        <v>3328</v>
      </c>
    </row>
    <row r="84" spans="3:7">
      <c r="E84" t="s">
        <v>3201</v>
      </c>
      <c r="G84" t="s">
        <v>3329</v>
      </c>
    </row>
    <row r="85" spans="3:7">
      <c r="E85" t="s">
        <v>3318</v>
      </c>
      <c r="G85" t="s">
        <v>3330</v>
      </c>
    </row>
    <row r="86" spans="3:7">
      <c r="E86" t="s">
        <v>3319</v>
      </c>
      <c r="G86" t="s">
        <v>3331</v>
      </c>
    </row>
    <row r="87" spans="3:7">
      <c r="E87" t="s">
        <v>3320</v>
      </c>
      <c r="G87" t="s">
        <v>3331</v>
      </c>
    </row>
    <row r="88" spans="3:7">
      <c r="E88" t="s">
        <v>3321</v>
      </c>
      <c r="G88" t="s">
        <v>3332</v>
      </c>
    </row>
    <row r="89" spans="3:7">
      <c r="E89" t="s">
        <v>3322</v>
      </c>
      <c r="G89" t="s">
        <v>3333</v>
      </c>
    </row>
    <row r="90" spans="3:7">
      <c r="E90" t="s">
        <v>3323</v>
      </c>
      <c r="G90" t="s">
        <v>3334</v>
      </c>
    </row>
    <row r="91" spans="3:7">
      <c r="E91" t="s">
        <v>3324</v>
      </c>
    </row>
    <row r="92" spans="3:7">
      <c r="E92" t="s">
        <v>3325</v>
      </c>
      <c r="G92" t="s">
        <v>3335</v>
      </c>
    </row>
    <row r="94" spans="3:7">
      <c r="D94" t="s">
        <v>3278</v>
      </c>
      <c r="G94" t="s">
        <v>3207</v>
      </c>
    </row>
    <row r="96" spans="3:7">
      <c r="C96" t="s">
        <v>3266</v>
      </c>
      <c r="F96" t="s">
        <v>3183</v>
      </c>
    </row>
    <row r="97" spans="3:6">
      <c r="E97" t="s">
        <v>3184</v>
      </c>
    </row>
    <row r="98" spans="3:6">
      <c r="E98" t="s">
        <v>3191</v>
      </c>
    </row>
    <row r="100" spans="3:6">
      <c r="C100" t="s">
        <v>3209</v>
      </c>
      <c r="D100" t="s">
        <v>3241</v>
      </c>
      <c r="F100" t="s">
        <v>3242</v>
      </c>
    </row>
    <row r="101" spans="3:6">
      <c r="E101" t="s">
        <v>3243</v>
      </c>
      <c r="F101" t="s">
        <v>3244</v>
      </c>
    </row>
    <row r="102" spans="3:6">
      <c r="E102" t="s">
        <v>3245</v>
      </c>
      <c r="F102" t="s">
        <v>3246</v>
      </c>
    </row>
    <row r="103" spans="3:6">
      <c r="E103" t="s">
        <v>3247</v>
      </c>
      <c r="F103" t="s">
        <v>3248</v>
      </c>
    </row>
    <row r="104" spans="3:6">
      <c r="E104" t="s">
        <v>3249</v>
      </c>
      <c r="F104" t="s">
        <v>3250</v>
      </c>
    </row>
    <row r="105" spans="3:6">
      <c r="D105" t="s">
        <v>3251</v>
      </c>
      <c r="F105" t="s">
        <v>3252</v>
      </c>
    </row>
    <row r="106" spans="3:6">
      <c r="D106" t="s">
        <v>3253</v>
      </c>
      <c r="F106" t="s">
        <v>3254</v>
      </c>
    </row>
    <row r="107" spans="3:6">
      <c r="D107" t="s">
        <v>3255</v>
      </c>
    </row>
    <row r="108" spans="3:6">
      <c r="E108" t="s">
        <v>3256</v>
      </c>
      <c r="F108" t="s">
        <v>1800</v>
      </c>
    </row>
    <row r="109" spans="3:6">
      <c r="E109" t="s">
        <v>3257</v>
      </c>
      <c r="F109" t="s">
        <v>3259</v>
      </c>
    </row>
    <row r="110" spans="3:6">
      <c r="E110" t="s">
        <v>3258</v>
      </c>
      <c r="F110" t="s">
        <v>3246</v>
      </c>
    </row>
    <row r="111" spans="3:6">
      <c r="D111" t="s">
        <v>3260</v>
      </c>
      <c r="F111" t="s">
        <v>3261</v>
      </c>
    </row>
    <row r="112" spans="3:6">
      <c r="D112" t="s">
        <v>3262</v>
      </c>
      <c r="F112" t="s">
        <v>3263</v>
      </c>
    </row>
    <row r="113" spans="2:6">
      <c r="D113" t="s">
        <v>3264</v>
      </c>
      <c r="F113" t="s">
        <v>3265</v>
      </c>
    </row>
    <row r="116" spans="2:6">
      <c r="B116" t="s">
        <v>3188</v>
      </c>
      <c r="C116" t="s">
        <v>3338</v>
      </c>
      <c r="F116" t="s">
        <v>3337</v>
      </c>
    </row>
    <row r="118" spans="2:6">
      <c r="C118" t="s">
        <v>3209</v>
      </c>
      <c r="D118" t="s">
        <v>3358</v>
      </c>
      <c r="F118" t="s">
        <v>3341</v>
      </c>
    </row>
    <row r="119" spans="2:6">
      <c r="F119" t="s">
        <v>3342</v>
      </c>
    </row>
    <row r="120" spans="2:6">
      <c r="F120" t="s">
        <v>3343</v>
      </c>
    </row>
    <row r="121" spans="2:6">
      <c r="D121" t="s">
        <v>3359</v>
      </c>
      <c r="F121" t="s">
        <v>3360</v>
      </c>
    </row>
    <row r="123" spans="2:6">
      <c r="C123" t="s">
        <v>3339</v>
      </c>
      <c r="F123" t="s">
        <v>3336</v>
      </c>
    </row>
    <row r="125" spans="2:6">
      <c r="C125" t="s">
        <v>3209</v>
      </c>
      <c r="D125" t="s">
        <v>3348</v>
      </c>
      <c r="F125" t="s">
        <v>3340</v>
      </c>
    </row>
    <row r="127" spans="2:6">
      <c r="C127" t="s">
        <v>3357</v>
      </c>
      <c r="F127" t="s">
        <v>3185</v>
      </c>
    </row>
    <row r="129" spans="2:7">
      <c r="D129" t="s">
        <v>3344</v>
      </c>
      <c r="F129" t="s">
        <v>3345</v>
      </c>
    </row>
    <row r="130" spans="2:7">
      <c r="E130" t="s">
        <v>3346</v>
      </c>
      <c r="G130" t="s">
        <v>3347</v>
      </c>
    </row>
    <row r="131" spans="2:7">
      <c r="E131" t="s">
        <v>3349</v>
      </c>
      <c r="G131" t="s">
        <v>3350</v>
      </c>
    </row>
    <row r="132" spans="2:7">
      <c r="E132" t="s">
        <v>3351</v>
      </c>
      <c r="G132" t="s">
        <v>3352</v>
      </c>
    </row>
    <row r="133" spans="2:7">
      <c r="D133" t="s">
        <v>3354</v>
      </c>
      <c r="F133" t="s">
        <v>3355</v>
      </c>
    </row>
    <row r="134" spans="2:7">
      <c r="E134" t="s">
        <v>3346</v>
      </c>
      <c r="G134" t="s">
        <v>3347</v>
      </c>
    </row>
    <row r="135" spans="2:7">
      <c r="E135" t="s">
        <v>3349</v>
      </c>
      <c r="G135" t="s">
        <v>3350</v>
      </c>
    </row>
    <row r="136" spans="2:7">
      <c r="E136" t="s">
        <v>3351</v>
      </c>
      <c r="G136" t="s">
        <v>3352</v>
      </c>
    </row>
    <row r="137" spans="2:7">
      <c r="D137" t="s">
        <v>3353</v>
      </c>
      <c r="F137" t="s">
        <v>3356</v>
      </c>
    </row>
    <row r="139" spans="2:7">
      <c r="B139" t="s">
        <v>3190</v>
      </c>
      <c r="C139" t="s">
        <v>3239</v>
      </c>
      <c r="F139" t="s">
        <v>3240</v>
      </c>
    </row>
    <row r="140" spans="2:7">
      <c r="E140" t="s">
        <v>3186</v>
      </c>
    </row>
    <row r="142" spans="2:7">
      <c r="C142" t="s">
        <v>3209</v>
      </c>
      <c r="D142" t="s">
        <v>3228</v>
      </c>
    </row>
    <row r="143" spans="2:7">
      <c r="D143" t="s">
        <v>2292</v>
      </c>
    </row>
    <row r="144" spans="2:7">
      <c r="D144" t="s">
        <v>3229</v>
      </c>
    </row>
    <row r="145" spans="4:5">
      <c r="D145" t="s">
        <v>3230</v>
      </c>
    </row>
    <row r="146" spans="4:5">
      <c r="D146" t="s">
        <v>3227</v>
      </c>
    </row>
    <row r="147" spans="4:5">
      <c r="D147" t="s">
        <v>3212</v>
      </c>
    </row>
    <row r="148" spans="4:5">
      <c r="D148" t="s">
        <v>3124</v>
      </c>
    </row>
    <row r="149" spans="4:5">
      <c r="D149" t="s">
        <v>3216</v>
      </c>
      <c r="E149" t="s">
        <v>3217</v>
      </c>
    </row>
    <row r="150" spans="4:5">
      <c r="D150" t="s">
        <v>3237</v>
      </c>
      <c r="E150" t="s">
        <v>3238</v>
      </c>
    </row>
    <row r="151" spans="4:5">
      <c r="D151" t="s">
        <v>3234</v>
      </c>
    </row>
    <row r="153" spans="4:5">
      <c r="D153" t="s">
        <v>3213</v>
      </c>
    </row>
    <row r="154" spans="4:5">
      <c r="D154" t="s">
        <v>3214</v>
      </c>
    </row>
    <row r="155" spans="4:5">
      <c r="D155" t="s">
        <v>3215</v>
      </c>
    </row>
    <row r="157" spans="4:5">
      <c r="D157" t="s">
        <v>3226</v>
      </c>
    </row>
    <row r="159" spans="4:5">
      <c r="D159" t="s">
        <v>3218</v>
      </c>
    </row>
    <row r="160" spans="4:5">
      <c r="D160" t="s">
        <v>788</v>
      </c>
    </row>
    <row r="161" spans="4:4">
      <c r="D161" t="s">
        <v>3219</v>
      </c>
    </row>
    <row r="162" spans="4:4">
      <c r="D162" t="s">
        <v>3220</v>
      </c>
    </row>
    <row r="163" spans="4:4">
      <c r="D163" t="s">
        <v>3221</v>
      </c>
    </row>
    <row r="164" spans="4:4">
      <c r="D164" t="s">
        <v>3222</v>
      </c>
    </row>
    <row r="165" spans="4:4">
      <c r="D165" t="s">
        <v>3232</v>
      </c>
    </row>
    <row r="166" spans="4:4">
      <c r="D166" t="s">
        <v>3233</v>
      </c>
    </row>
    <row r="167" spans="4:4">
      <c r="D167" t="s">
        <v>3231</v>
      </c>
    </row>
    <row r="168" spans="4:4">
      <c r="D168" t="s">
        <v>789</v>
      </c>
    </row>
    <row r="170" spans="4:4">
      <c r="D170" t="s">
        <v>3223</v>
      </c>
    </row>
    <row r="171" spans="4:4">
      <c r="D171" t="s">
        <v>3224</v>
      </c>
    </row>
    <row r="172" spans="4:4">
      <c r="D172" t="s">
        <v>3236</v>
      </c>
    </row>
    <row r="173" spans="4:4">
      <c r="D173" t="s">
        <v>3225</v>
      </c>
    </row>
    <row r="174" spans="4:4">
      <c r="D174" t="s">
        <v>3235</v>
      </c>
    </row>
  </sheetData>
  <phoneticPr fontId="2"/>
  <pageMargins left="0.7" right="0.7" top="0.75" bottom="0.75" header="0.3" footer="0.3"/>
  <pageSetup paperSize="9" orientation="portrait" verticalDpi="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C28"/>
  <sheetViews>
    <sheetView topLeftCell="A5" workbookViewId="0">
      <selection activeCell="C7" sqref="C7"/>
    </sheetView>
  </sheetViews>
  <sheetFormatPr defaultRowHeight="13.5"/>
  <cols>
    <col min="1" max="2" width="9" customWidth="1"/>
    <col min="3" max="3" width="35.125" customWidth="1"/>
  </cols>
  <sheetData>
    <row r="1" spans="1:3">
      <c r="A1" t="s">
        <v>1361</v>
      </c>
      <c r="C1" t="s">
        <v>132</v>
      </c>
    </row>
    <row r="3" spans="1:3">
      <c r="B3" s="13" t="s">
        <v>105</v>
      </c>
      <c r="C3" s="13" t="s">
        <v>287</v>
      </c>
    </row>
    <row r="4" spans="1:3">
      <c r="B4" s="13">
        <v>1</v>
      </c>
      <c r="C4" s="13" t="s">
        <v>1362</v>
      </c>
    </row>
    <row r="5" spans="1:3">
      <c r="B5" s="13">
        <v>2</v>
      </c>
      <c r="C5" s="13" t="s">
        <v>962</v>
      </c>
    </row>
    <row r="6" spans="1:3">
      <c r="B6" s="13">
        <v>3</v>
      </c>
      <c r="C6" s="13" t="s">
        <v>3389</v>
      </c>
    </row>
    <row r="7" spans="1:3">
      <c r="B7" s="13">
        <v>4</v>
      </c>
      <c r="C7" s="13" t="s">
        <v>113</v>
      </c>
    </row>
    <row r="8" spans="1:3">
      <c r="B8" s="13">
        <v>5</v>
      </c>
      <c r="C8" s="13" t="s">
        <v>3388</v>
      </c>
    </row>
    <row r="9" spans="1:3">
      <c r="B9" s="13">
        <v>6</v>
      </c>
      <c r="C9" s="13" t="s">
        <v>3387</v>
      </c>
    </row>
    <row r="10" spans="1:3">
      <c r="B10" s="13">
        <v>7</v>
      </c>
      <c r="C10" s="13" t="s">
        <v>114</v>
      </c>
    </row>
    <row r="11" spans="1:3">
      <c r="B11" s="13">
        <v>8</v>
      </c>
      <c r="C11" s="13" t="s">
        <v>89</v>
      </c>
    </row>
    <row r="12" spans="1:3">
      <c r="B12" s="13">
        <v>9</v>
      </c>
      <c r="C12" s="13" t="s">
        <v>115</v>
      </c>
    </row>
    <row r="13" spans="1:3">
      <c r="B13" s="13">
        <v>10</v>
      </c>
      <c r="C13" s="13" t="s">
        <v>116</v>
      </c>
    </row>
    <row r="14" spans="1:3">
      <c r="B14" s="13">
        <v>11</v>
      </c>
      <c r="C14" s="13" t="s">
        <v>117</v>
      </c>
    </row>
    <row r="15" spans="1:3">
      <c r="B15" s="13">
        <v>12</v>
      </c>
      <c r="C15" s="13" t="s">
        <v>118</v>
      </c>
    </row>
    <row r="16" spans="1:3">
      <c r="B16" s="13">
        <v>13</v>
      </c>
      <c r="C16" s="13" t="s">
        <v>119</v>
      </c>
    </row>
    <row r="17" spans="2:3">
      <c r="B17" s="13">
        <v>14</v>
      </c>
      <c r="C17" s="13" t="s">
        <v>120</v>
      </c>
    </row>
    <row r="18" spans="2:3">
      <c r="B18" s="13">
        <v>15</v>
      </c>
      <c r="C18" s="13" t="s">
        <v>121</v>
      </c>
    </row>
    <row r="19" spans="2:3">
      <c r="B19" s="13">
        <v>16</v>
      </c>
      <c r="C19" s="13" t="s">
        <v>122</v>
      </c>
    </row>
    <row r="20" spans="2:3">
      <c r="B20" s="13">
        <v>17</v>
      </c>
      <c r="C20" s="13" t="s">
        <v>123</v>
      </c>
    </row>
    <row r="21" spans="2:3">
      <c r="B21" s="13">
        <v>18</v>
      </c>
      <c r="C21" s="13" t="s">
        <v>124</v>
      </c>
    </row>
    <row r="22" spans="2:3">
      <c r="B22" s="13">
        <v>19</v>
      </c>
      <c r="C22" s="13" t="s">
        <v>125</v>
      </c>
    </row>
    <row r="23" spans="2:3">
      <c r="B23" s="13">
        <v>20</v>
      </c>
      <c r="C23" s="13" t="s">
        <v>126</v>
      </c>
    </row>
    <row r="24" spans="2:3">
      <c r="B24" s="13">
        <v>21</v>
      </c>
      <c r="C24" s="13" t="s">
        <v>127</v>
      </c>
    </row>
    <row r="25" spans="2:3">
      <c r="B25" s="13">
        <v>22</v>
      </c>
      <c r="C25" s="13" t="s">
        <v>128</v>
      </c>
    </row>
    <row r="26" spans="2:3">
      <c r="B26" s="13">
        <v>23</v>
      </c>
      <c r="C26" s="13" t="s">
        <v>129</v>
      </c>
    </row>
    <row r="27" spans="2:3">
      <c r="B27" s="13">
        <v>24</v>
      </c>
      <c r="C27" s="13" t="s">
        <v>130</v>
      </c>
    </row>
    <row r="28" spans="2:3">
      <c r="B28" s="13">
        <v>25</v>
      </c>
      <c r="C28" s="13" t="s">
        <v>131</v>
      </c>
    </row>
  </sheetData>
  <phoneticPr fontId="2"/>
  <pageMargins left="0.75" right="0.75" top="1" bottom="1" header="0.51200000000000001" footer="0.51200000000000001"/>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C13"/>
  <sheetViews>
    <sheetView workbookViewId="0">
      <selection activeCell="E16" sqref="E16"/>
    </sheetView>
  </sheetViews>
  <sheetFormatPr defaultRowHeight="13.5"/>
  <cols>
    <col min="3" max="3" width="12.25" customWidth="1"/>
  </cols>
  <sheetData>
    <row r="1" spans="1:3">
      <c r="A1" t="s">
        <v>140</v>
      </c>
      <c r="C1" t="s">
        <v>141</v>
      </c>
    </row>
    <row r="3" spans="1:3">
      <c r="B3" s="13" t="s">
        <v>142</v>
      </c>
      <c r="C3" s="13" t="s">
        <v>143</v>
      </c>
    </row>
    <row r="4" spans="1:3">
      <c r="B4" s="13">
        <v>0</v>
      </c>
      <c r="C4" s="13" t="s">
        <v>144</v>
      </c>
    </row>
    <row r="5" spans="1:3">
      <c r="B5" s="13">
        <v>1</v>
      </c>
      <c r="C5" s="13" t="s">
        <v>145</v>
      </c>
    </row>
    <row r="6" spans="1:3">
      <c r="B6" s="13">
        <v>2</v>
      </c>
      <c r="C6" s="13" t="s">
        <v>353</v>
      </c>
    </row>
    <row r="7" spans="1:3">
      <c r="B7" s="13">
        <v>3</v>
      </c>
      <c r="C7" s="13" t="s">
        <v>146</v>
      </c>
    </row>
    <row r="8" spans="1:3">
      <c r="B8" s="13">
        <v>4</v>
      </c>
      <c r="C8" s="13" t="s">
        <v>356</v>
      </c>
    </row>
    <row r="9" spans="1:3">
      <c r="B9" s="13">
        <v>5</v>
      </c>
      <c r="C9" s="13" t="s">
        <v>354</v>
      </c>
    </row>
    <row r="10" spans="1:3">
      <c r="B10" s="13">
        <v>6</v>
      </c>
      <c r="C10" s="13" t="s">
        <v>147</v>
      </c>
    </row>
    <row r="11" spans="1:3">
      <c r="B11" s="13">
        <v>7</v>
      </c>
      <c r="C11" s="13" t="s">
        <v>148</v>
      </c>
    </row>
    <row r="12" spans="1:3">
      <c r="B12" s="13">
        <v>8</v>
      </c>
      <c r="C12" s="13" t="s">
        <v>149</v>
      </c>
    </row>
    <row r="13" spans="1:3">
      <c r="B13" s="13">
        <v>9</v>
      </c>
      <c r="C13" s="13" t="s">
        <v>150</v>
      </c>
    </row>
  </sheetData>
  <phoneticPr fontId="2"/>
  <pageMargins left="0.75" right="0.75" top="1" bottom="1" header="0.51200000000000001" footer="0.5120000000000000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R57"/>
  <sheetViews>
    <sheetView workbookViewId="0">
      <selection activeCell="F24" sqref="F24"/>
    </sheetView>
  </sheetViews>
  <sheetFormatPr defaultRowHeight="13.5"/>
  <cols>
    <col min="4" max="4" width="16.625" customWidth="1"/>
    <col min="5" max="5" width="12.25" customWidth="1"/>
    <col min="6" max="6" width="11.75" customWidth="1"/>
    <col min="9" max="9" width="10.75" customWidth="1"/>
    <col min="10" max="10" width="12.625" customWidth="1"/>
  </cols>
  <sheetData>
    <row r="1" spans="1:18">
      <c r="A1" t="s">
        <v>133</v>
      </c>
      <c r="C1" t="s">
        <v>134</v>
      </c>
      <c r="F1" t="s">
        <v>349</v>
      </c>
      <c r="I1" t="s">
        <v>139</v>
      </c>
    </row>
    <row r="2" spans="1:18">
      <c r="F2" t="s">
        <v>350</v>
      </c>
      <c r="I2" t="s">
        <v>138</v>
      </c>
    </row>
    <row r="4" spans="1:18">
      <c r="B4" t="s">
        <v>153</v>
      </c>
      <c r="H4" t="s">
        <v>155</v>
      </c>
      <c r="Q4" t="s">
        <v>710</v>
      </c>
    </row>
    <row r="5" spans="1:18">
      <c r="B5" s="13" t="s">
        <v>135</v>
      </c>
      <c r="C5" s="13" t="s">
        <v>136</v>
      </c>
      <c r="D5" s="13" t="s">
        <v>137</v>
      </c>
      <c r="E5" s="7" t="s">
        <v>140</v>
      </c>
      <c r="F5" s="7" t="s">
        <v>143</v>
      </c>
      <c r="H5" s="13" t="s">
        <v>135</v>
      </c>
      <c r="I5" s="13" t="s">
        <v>137</v>
      </c>
      <c r="J5" s="13" t="s">
        <v>154</v>
      </c>
      <c r="L5" t="s">
        <v>158</v>
      </c>
      <c r="R5" t="s">
        <v>711</v>
      </c>
    </row>
    <row r="6" spans="1:18">
      <c r="B6" s="13">
        <f>ROW()-6</f>
        <v>0</v>
      </c>
      <c r="C6" s="13">
        <v>0</v>
      </c>
      <c r="D6" s="13" t="s">
        <v>1519</v>
      </c>
      <c r="E6" s="13">
        <v>5</v>
      </c>
      <c r="F6" s="13" t="str">
        <f>VLOOKUP(E6,electricity!$B$4:$C$13,2,FALSE)</f>
        <v>関西電力</v>
      </c>
      <c r="H6" s="13">
        <v>0</v>
      </c>
      <c r="I6" s="13" t="str">
        <f t="shared" ref="I6:I23" si="0">VLOOKUP(H6,B$6:D$57,3,FALSE)</f>
        <v>都道府県</v>
      </c>
      <c r="J6" s="21">
        <v>17.399999999999999</v>
      </c>
      <c r="L6" t="s">
        <v>159</v>
      </c>
    </row>
    <row r="7" spans="1:18">
      <c r="B7" s="13">
        <f>B6+1</f>
        <v>1</v>
      </c>
      <c r="C7" s="13">
        <v>1</v>
      </c>
      <c r="D7" s="13" t="s">
        <v>302</v>
      </c>
      <c r="E7" s="13">
        <v>0</v>
      </c>
      <c r="F7" s="13" t="str">
        <f>VLOOKUP(E7,electricity!$B$4:$C$13,2,FALSE)</f>
        <v>北海道電力</v>
      </c>
      <c r="H7" s="13">
        <v>1</v>
      </c>
      <c r="I7" s="13" t="str">
        <f t="shared" si="0"/>
        <v>北海道</v>
      </c>
      <c r="J7" s="21">
        <v>9.4</v>
      </c>
      <c r="L7" t="s">
        <v>160</v>
      </c>
    </row>
    <row r="8" spans="1:18">
      <c r="B8" s="13">
        <f t="shared" ref="B8:B57" si="1">B7+1</f>
        <v>2</v>
      </c>
      <c r="C8" s="13">
        <v>2</v>
      </c>
      <c r="D8" s="13" t="s">
        <v>303</v>
      </c>
      <c r="E8" s="13">
        <v>1</v>
      </c>
      <c r="F8" s="13" t="str">
        <f>VLOOKUP(E8,electricity!$B$4:$C$13,2,FALSE)</f>
        <v>東北電力</v>
      </c>
      <c r="H8" s="13">
        <v>2</v>
      </c>
      <c r="I8" s="13" t="str">
        <f t="shared" si="0"/>
        <v>青森</v>
      </c>
      <c r="J8" s="21">
        <v>11.1</v>
      </c>
      <c r="L8" t="s">
        <v>161</v>
      </c>
    </row>
    <row r="9" spans="1:18">
      <c r="B9" s="13">
        <f t="shared" si="1"/>
        <v>3</v>
      </c>
      <c r="C9" s="13">
        <v>3</v>
      </c>
      <c r="D9" s="13" t="s">
        <v>304</v>
      </c>
      <c r="E9" s="13">
        <v>1</v>
      </c>
      <c r="F9" s="13" t="str">
        <f>VLOOKUP(E9,electricity!$B$4:$C$13,2,FALSE)</f>
        <v>東北電力</v>
      </c>
      <c r="H9" s="13">
        <v>3</v>
      </c>
      <c r="I9" s="13" t="str">
        <f t="shared" si="0"/>
        <v>岩手</v>
      </c>
      <c r="J9" s="21">
        <v>10.7</v>
      </c>
      <c r="L9" t="s">
        <v>162</v>
      </c>
    </row>
    <row r="10" spans="1:18">
      <c r="B10" s="13">
        <f t="shared" si="1"/>
        <v>4</v>
      </c>
      <c r="C10" s="13">
        <v>4</v>
      </c>
      <c r="D10" s="13" t="s">
        <v>305</v>
      </c>
      <c r="E10" s="13">
        <v>1</v>
      </c>
      <c r="F10" s="13" t="str">
        <f>VLOOKUP(E10,electricity!$B$4:$C$13,2,FALSE)</f>
        <v>東北電力</v>
      </c>
      <c r="H10" s="13">
        <v>4</v>
      </c>
      <c r="I10" s="13" t="str">
        <f t="shared" si="0"/>
        <v>宮城</v>
      </c>
      <c r="J10" s="21">
        <v>13.1</v>
      </c>
      <c r="L10" t="s">
        <v>163</v>
      </c>
    </row>
    <row r="11" spans="1:18">
      <c r="B11" s="13">
        <f t="shared" si="1"/>
        <v>5</v>
      </c>
      <c r="C11" s="13">
        <v>5</v>
      </c>
      <c r="D11" s="13" t="s">
        <v>306</v>
      </c>
      <c r="E11" s="13">
        <v>1</v>
      </c>
      <c r="F11" s="13" t="str">
        <f>VLOOKUP(E11,electricity!$B$4:$C$13,2,FALSE)</f>
        <v>東北電力</v>
      </c>
      <c r="H11" s="13">
        <v>5</v>
      </c>
      <c r="I11" s="13" t="str">
        <f t="shared" si="0"/>
        <v>秋田</v>
      </c>
      <c r="J11" s="21">
        <v>12.4</v>
      </c>
    </row>
    <row r="12" spans="1:18">
      <c r="B12" s="13">
        <f t="shared" si="1"/>
        <v>6</v>
      </c>
      <c r="C12" s="13">
        <v>6</v>
      </c>
      <c r="D12" s="13" t="s">
        <v>307</v>
      </c>
      <c r="E12" s="13">
        <v>1</v>
      </c>
      <c r="F12" s="13" t="str">
        <f>VLOOKUP(E12,electricity!$B$4:$C$13,2,FALSE)</f>
        <v>東北電力</v>
      </c>
      <c r="H12" s="13">
        <v>6</v>
      </c>
      <c r="I12" s="13" t="str">
        <f t="shared" si="0"/>
        <v>山形</v>
      </c>
      <c r="J12" s="21">
        <v>12.2</v>
      </c>
    </row>
    <row r="13" spans="1:18">
      <c r="B13" s="13">
        <f t="shared" si="1"/>
        <v>7</v>
      </c>
      <c r="C13" s="13">
        <v>7</v>
      </c>
      <c r="D13" s="13" t="s">
        <v>308</v>
      </c>
      <c r="E13" s="13">
        <v>1</v>
      </c>
      <c r="F13" s="13" t="str">
        <f>VLOOKUP(E13,electricity!$B$4:$C$13,2,FALSE)</f>
        <v>東北電力</v>
      </c>
      <c r="H13" s="13">
        <v>7</v>
      </c>
      <c r="I13" s="13" t="str">
        <f t="shared" si="0"/>
        <v>福島</v>
      </c>
      <c r="J13" s="21">
        <v>13.6</v>
      </c>
    </row>
    <row r="14" spans="1:18">
      <c r="B14" s="13">
        <f t="shared" si="1"/>
        <v>8</v>
      </c>
      <c r="C14" s="13">
        <v>8</v>
      </c>
      <c r="D14" s="13" t="s">
        <v>309</v>
      </c>
      <c r="E14" s="13">
        <v>2</v>
      </c>
      <c r="F14" s="13" t="str">
        <f>VLOOKUP(E14,electricity!$B$4:$C$13,2,FALSE)</f>
        <v>東京電力</v>
      </c>
      <c r="H14" s="13">
        <v>8</v>
      </c>
      <c r="I14" s="13" t="str">
        <f t="shared" si="0"/>
        <v>茨城</v>
      </c>
      <c r="J14" s="21">
        <v>14.4</v>
      </c>
    </row>
    <row r="15" spans="1:18">
      <c r="B15" s="13">
        <f t="shared" si="1"/>
        <v>9</v>
      </c>
      <c r="C15" s="13">
        <v>9</v>
      </c>
      <c r="D15" s="13" t="s">
        <v>310</v>
      </c>
      <c r="E15" s="13">
        <v>2</v>
      </c>
      <c r="F15" s="13" t="str">
        <f>VLOOKUP(E15,electricity!$B$4:$C$13,2,FALSE)</f>
        <v>東京電力</v>
      </c>
      <c r="H15" s="13">
        <v>9</v>
      </c>
      <c r="I15" s="13" t="str">
        <f t="shared" si="0"/>
        <v>栃木</v>
      </c>
      <c r="J15" s="21">
        <v>14.6</v>
      </c>
    </row>
    <row r="16" spans="1:18">
      <c r="B16" s="13">
        <f t="shared" si="1"/>
        <v>10</v>
      </c>
      <c r="C16" s="13">
        <v>10</v>
      </c>
      <c r="D16" s="13" t="s">
        <v>311</v>
      </c>
      <c r="E16" s="13">
        <v>2</v>
      </c>
      <c r="F16" s="13" t="str">
        <f>VLOOKUP(E16,electricity!$B$4:$C$13,2,FALSE)</f>
        <v>東京電力</v>
      </c>
      <c r="H16" s="13">
        <v>10</v>
      </c>
      <c r="I16" s="13" t="str">
        <f t="shared" si="0"/>
        <v>群馬</v>
      </c>
      <c r="J16" s="21">
        <v>15.3</v>
      </c>
    </row>
    <row r="17" spans="2:10">
      <c r="B17" s="13">
        <f t="shared" si="1"/>
        <v>11</v>
      </c>
      <c r="C17" s="13">
        <v>11</v>
      </c>
      <c r="D17" s="13" t="s">
        <v>312</v>
      </c>
      <c r="E17" s="13">
        <v>2</v>
      </c>
      <c r="F17" s="13" t="str">
        <f>VLOOKUP(E17,electricity!$B$4:$C$13,2,FALSE)</f>
        <v>東京電力</v>
      </c>
      <c r="H17" s="13">
        <v>11</v>
      </c>
      <c r="I17" s="13" t="str">
        <f t="shared" si="0"/>
        <v>埼玉</v>
      </c>
      <c r="J17" s="21">
        <v>15.8</v>
      </c>
    </row>
    <row r="18" spans="2:10">
      <c r="B18" s="13">
        <f t="shared" si="1"/>
        <v>12</v>
      </c>
      <c r="C18" s="13">
        <v>12</v>
      </c>
      <c r="D18" s="13" t="s">
        <v>313</v>
      </c>
      <c r="E18" s="13">
        <v>2</v>
      </c>
      <c r="F18" s="13" t="str">
        <f>VLOOKUP(E18,electricity!$B$4:$C$13,2,FALSE)</f>
        <v>東京電力</v>
      </c>
      <c r="H18" s="13">
        <v>12</v>
      </c>
      <c r="I18" s="13" t="str">
        <f t="shared" si="0"/>
        <v>千葉</v>
      </c>
      <c r="J18" s="21">
        <v>16.600000000000001</v>
      </c>
    </row>
    <row r="19" spans="2:10">
      <c r="B19" s="13">
        <f t="shared" si="1"/>
        <v>13</v>
      </c>
      <c r="C19" s="13">
        <v>13</v>
      </c>
      <c r="D19" s="13" t="s">
        <v>314</v>
      </c>
      <c r="E19" s="13">
        <v>2</v>
      </c>
      <c r="F19" s="13" t="str">
        <f>VLOOKUP(E19,electricity!$B$4:$C$13,2,FALSE)</f>
        <v>東京電力</v>
      </c>
      <c r="H19" s="13">
        <v>13</v>
      </c>
      <c r="I19" s="13" t="str">
        <f t="shared" si="0"/>
        <v>東京</v>
      </c>
      <c r="J19" s="21">
        <v>17</v>
      </c>
    </row>
    <row r="20" spans="2:10">
      <c r="B20" s="13">
        <f t="shared" si="1"/>
        <v>14</v>
      </c>
      <c r="C20" s="13">
        <v>14</v>
      </c>
      <c r="D20" s="13" t="s">
        <v>315</v>
      </c>
      <c r="E20" s="13">
        <v>2</v>
      </c>
      <c r="F20" s="13" t="str">
        <f>VLOOKUP(E20,electricity!$B$4:$C$13,2,FALSE)</f>
        <v>東京電力</v>
      </c>
      <c r="H20" s="13">
        <v>14</v>
      </c>
      <c r="I20" s="13" t="str">
        <f t="shared" si="0"/>
        <v>神奈川</v>
      </c>
      <c r="J20" s="21">
        <v>16.5</v>
      </c>
    </row>
    <row r="21" spans="2:10">
      <c r="B21" s="13">
        <f t="shared" si="1"/>
        <v>15</v>
      </c>
      <c r="C21" s="13">
        <v>15</v>
      </c>
      <c r="D21" s="13" t="s">
        <v>316</v>
      </c>
      <c r="E21" s="13">
        <v>4</v>
      </c>
      <c r="F21" s="13" t="str">
        <f>VLOOKUP(E21,electricity!$B$4:$C$13,2,FALSE)</f>
        <v>北陸電力</v>
      </c>
      <c r="H21" s="13">
        <v>15</v>
      </c>
      <c r="I21" s="13" t="str">
        <f t="shared" si="0"/>
        <v>新潟</v>
      </c>
      <c r="J21" s="21">
        <v>14.4</v>
      </c>
    </row>
    <row r="22" spans="2:10">
      <c r="B22" s="13">
        <f t="shared" si="1"/>
        <v>16</v>
      </c>
      <c r="C22" s="13">
        <v>16</v>
      </c>
      <c r="D22" s="13" t="s">
        <v>317</v>
      </c>
      <c r="E22" s="13">
        <v>4</v>
      </c>
      <c r="F22" s="13" t="str">
        <f>VLOOKUP(E22,electricity!$B$4:$C$13,2,FALSE)</f>
        <v>北陸電力</v>
      </c>
      <c r="H22" s="13">
        <v>16</v>
      </c>
      <c r="I22" s="13" t="str">
        <f t="shared" si="0"/>
        <v>富山</v>
      </c>
      <c r="J22" s="21">
        <v>14.9</v>
      </c>
    </row>
    <row r="23" spans="2:10">
      <c r="B23" s="13">
        <f t="shared" si="1"/>
        <v>17</v>
      </c>
      <c r="C23" s="13">
        <v>17</v>
      </c>
      <c r="D23" s="13" t="s">
        <v>318</v>
      </c>
      <c r="E23" s="13">
        <v>4</v>
      </c>
      <c r="F23" s="13" t="str">
        <f>VLOOKUP(E23,electricity!$B$4:$C$13,2,FALSE)</f>
        <v>北陸電力</v>
      </c>
      <c r="H23" s="13">
        <v>17</v>
      </c>
      <c r="I23" s="13" t="str">
        <f t="shared" si="0"/>
        <v>石川</v>
      </c>
      <c r="J23" s="21">
        <v>15.1</v>
      </c>
    </row>
    <row r="24" spans="2:10">
      <c r="B24" s="13">
        <f t="shared" si="1"/>
        <v>18</v>
      </c>
      <c r="C24" s="13">
        <v>18</v>
      </c>
      <c r="D24" s="13" t="s">
        <v>352</v>
      </c>
      <c r="E24" s="13">
        <v>4</v>
      </c>
      <c r="F24" s="13" t="str">
        <f>VLOOKUP(E24,electricity!$B$4:$C$13,2,FALSE)</f>
        <v>北陸電力</v>
      </c>
      <c r="H24" s="13">
        <v>18</v>
      </c>
      <c r="I24" s="13" t="s">
        <v>151</v>
      </c>
      <c r="J24" s="21">
        <v>15</v>
      </c>
    </row>
    <row r="25" spans="2:10">
      <c r="B25" s="13"/>
      <c r="C25" s="13">
        <v>18.5</v>
      </c>
      <c r="D25" s="13" t="s">
        <v>351</v>
      </c>
      <c r="E25" s="13">
        <v>5</v>
      </c>
      <c r="F25" s="13" t="str">
        <f>VLOOKUP(E25,electricity!$B$4:$C$13,2,FALSE)</f>
        <v>関西電力</v>
      </c>
      <c r="H25" s="13">
        <v>19</v>
      </c>
      <c r="I25" s="13" t="str">
        <f>VLOOKUP(H25,B$6:D$57,3,FALSE)</f>
        <v>山梨</v>
      </c>
      <c r="J25" s="21">
        <v>15.3</v>
      </c>
    </row>
    <row r="26" spans="2:10">
      <c r="B26" s="13">
        <f>B24+1</f>
        <v>19</v>
      </c>
      <c r="C26" s="13">
        <v>19</v>
      </c>
      <c r="D26" s="13" t="s">
        <v>319</v>
      </c>
      <c r="E26" s="13">
        <v>2</v>
      </c>
      <c r="F26" s="13" t="str">
        <f>VLOOKUP(E26,electricity!$B$4:$C$13,2,FALSE)</f>
        <v>東京電力</v>
      </c>
      <c r="H26" s="13">
        <v>20</v>
      </c>
      <c r="I26" s="13" t="str">
        <f>VLOOKUP(H26,B$6:D$57,3,FALSE)</f>
        <v>長野</v>
      </c>
      <c r="J26" s="21">
        <v>12.5</v>
      </c>
    </row>
    <row r="27" spans="2:10">
      <c r="B27" s="13">
        <f t="shared" si="1"/>
        <v>20</v>
      </c>
      <c r="C27" s="13">
        <v>20</v>
      </c>
      <c r="D27" s="13" t="s">
        <v>320</v>
      </c>
      <c r="E27" s="13">
        <v>3</v>
      </c>
      <c r="F27" s="13" t="str">
        <f>VLOOKUP(E27,electricity!$B$4:$C$13,2,FALSE)</f>
        <v>中部電力</v>
      </c>
      <c r="H27" s="13">
        <v>21</v>
      </c>
      <c r="I27" s="13" t="str">
        <f>VLOOKUP(H27,B$6:D$57,3,FALSE)</f>
        <v>岐阜</v>
      </c>
      <c r="J27" s="21">
        <v>16.399999999999999</v>
      </c>
    </row>
    <row r="28" spans="2:10">
      <c r="B28" s="13">
        <f t="shared" si="1"/>
        <v>21</v>
      </c>
      <c r="C28" s="13">
        <v>21</v>
      </c>
      <c r="D28" s="13" t="s">
        <v>321</v>
      </c>
      <c r="E28" s="13">
        <v>3</v>
      </c>
      <c r="F28" s="13" t="str">
        <f>VLOOKUP(E28,electricity!$B$4:$C$13,2,FALSE)</f>
        <v>中部電力</v>
      </c>
      <c r="H28" s="13">
        <v>22</v>
      </c>
      <c r="I28" s="13" t="s">
        <v>152</v>
      </c>
      <c r="J28" s="21">
        <v>17.100000000000001</v>
      </c>
    </row>
    <row r="29" spans="2:10">
      <c r="B29" s="13"/>
      <c r="C29" s="13">
        <v>21.4</v>
      </c>
      <c r="D29" s="13" t="s">
        <v>355</v>
      </c>
      <c r="E29" s="13">
        <v>4</v>
      </c>
      <c r="F29" s="13" t="str">
        <f>VLOOKUP(E29,electricity!$B$4:$C$13,2,FALSE)</f>
        <v>北陸電力</v>
      </c>
      <c r="H29" s="13">
        <v>23</v>
      </c>
      <c r="I29" s="13" t="str">
        <f t="shared" ref="I29:I53" si="2">VLOOKUP(H29,B$6:D$57,3,FALSE)</f>
        <v>愛知</v>
      </c>
      <c r="J29" s="21">
        <v>16.600000000000001</v>
      </c>
    </row>
    <row r="30" spans="2:10">
      <c r="B30" s="13">
        <f>B28+1</f>
        <v>22</v>
      </c>
      <c r="C30" s="13">
        <v>22.2</v>
      </c>
      <c r="D30" s="13" t="s">
        <v>347</v>
      </c>
      <c r="E30" s="13">
        <v>2</v>
      </c>
      <c r="F30" s="13" t="str">
        <f>VLOOKUP(E30,electricity!$B$4:$C$13,2,FALSE)</f>
        <v>東京電力</v>
      </c>
      <c r="H30" s="13">
        <v>24</v>
      </c>
      <c r="I30" s="13" t="str">
        <f t="shared" si="2"/>
        <v>三重</v>
      </c>
      <c r="J30" s="21">
        <v>16.600000000000001</v>
      </c>
    </row>
    <row r="31" spans="2:10">
      <c r="B31" s="13"/>
      <c r="C31" s="13">
        <v>22</v>
      </c>
      <c r="D31" s="13" t="s">
        <v>348</v>
      </c>
      <c r="E31" s="13">
        <v>3</v>
      </c>
      <c r="F31" s="13" t="str">
        <f>VLOOKUP(E31,electricity!$B$4:$C$13,2,FALSE)</f>
        <v>中部電力</v>
      </c>
      <c r="H31" s="13">
        <v>25</v>
      </c>
      <c r="I31" s="13" t="str">
        <f t="shared" si="2"/>
        <v>滋賀</v>
      </c>
      <c r="J31" s="21">
        <v>15.2</v>
      </c>
    </row>
    <row r="32" spans="2:10">
      <c r="B32" s="13">
        <f>B30+1</f>
        <v>23</v>
      </c>
      <c r="C32" s="13">
        <v>23</v>
      </c>
      <c r="D32" s="13" t="s">
        <v>322</v>
      </c>
      <c r="E32" s="13">
        <v>3</v>
      </c>
      <c r="F32" s="13" t="str">
        <f>VLOOKUP(E32,electricity!$B$4:$C$13,2,FALSE)</f>
        <v>中部電力</v>
      </c>
      <c r="H32" s="13">
        <v>26</v>
      </c>
      <c r="I32" s="13" t="str">
        <f t="shared" si="2"/>
        <v>京都</v>
      </c>
      <c r="J32" s="21">
        <v>16.3</v>
      </c>
    </row>
    <row r="33" spans="2:10">
      <c r="B33" s="13">
        <f t="shared" si="1"/>
        <v>24</v>
      </c>
      <c r="C33" s="13">
        <v>24</v>
      </c>
      <c r="D33" s="13" t="s">
        <v>323</v>
      </c>
      <c r="E33" s="13">
        <v>3</v>
      </c>
      <c r="F33" s="13" t="str">
        <f>VLOOKUP(E33,electricity!$B$4:$C$13,2,FALSE)</f>
        <v>中部電力</v>
      </c>
      <c r="H33" s="13">
        <v>27</v>
      </c>
      <c r="I33" s="13" t="str">
        <f t="shared" si="2"/>
        <v>大阪</v>
      </c>
      <c r="J33" s="21">
        <v>17.600000000000001</v>
      </c>
    </row>
    <row r="34" spans="2:10">
      <c r="B34" s="13"/>
      <c r="C34" s="13">
        <v>24.5</v>
      </c>
      <c r="D34" s="13" t="s">
        <v>357</v>
      </c>
      <c r="E34" s="13">
        <v>5</v>
      </c>
      <c r="F34" s="13" t="str">
        <f>VLOOKUP(E34,electricity!$B$4:$C$13,2,FALSE)</f>
        <v>関西電力</v>
      </c>
      <c r="H34" s="13">
        <v>28</v>
      </c>
      <c r="I34" s="13" t="str">
        <f t="shared" si="2"/>
        <v>兵庫</v>
      </c>
      <c r="J34" s="21">
        <v>17.399999999999999</v>
      </c>
    </row>
    <row r="35" spans="2:10">
      <c r="B35" s="13">
        <f>B33+1</f>
        <v>25</v>
      </c>
      <c r="C35" s="13">
        <v>25</v>
      </c>
      <c r="D35" s="13" t="s">
        <v>324</v>
      </c>
      <c r="E35" s="13">
        <v>5</v>
      </c>
      <c r="F35" s="13" t="str">
        <f>VLOOKUP(E35,electricity!$B$4:$C$13,2,FALSE)</f>
        <v>関西電力</v>
      </c>
      <c r="H35" s="13">
        <v>29</v>
      </c>
      <c r="I35" s="13" t="str">
        <f t="shared" si="2"/>
        <v>奈良</v>
      </c>
      <c r="J35" s="21">
        <v>15.3</v>
      </c>
    </row>
    <row r="36" spans="2:10">
      <c r="B36" s="13">
        <f t="shared" si="1"/>
        <v>26</v>
      </c>
      <c r="C36" s="13">
        <v>26</v>
      </c>
      <c r="D36" s="13" t="s">
        <v>325</v>
      </c>
      <c r="E36" s="13">
        <v>5</v>
      </c>
      <c r="F36" s="13" t="str">
        <f>VLOOKUP(E36,electricity!$B$4:$C$13,2,FALSE)</f>
        <v>関西電力</v>
      </c>
      <c r="H36" s="13">
        <v>30</v>
      </c>
      <c r="I36" s="13" t="str">
        <f t="shared" si="2"/>
        <v>和歌山</v>
      </c>
      <c r="J36" s="21">
        <v>17.3</v>
      </c>
    </row>
    <row r="37" spans="2:10">
      <c r="B37" s="13">
        <f t="shared" si="1"/>
        <v>27</v>
      </c>
      <c r="C37" s="13">
        <v>27</v>
      </c>
      <c r="D37" s="13" t="s">
        <v>326</v>
      </c>
      <c r="E37" s="13">
        <v>5</v>
      </c>
      <c r="F37" s="13" t="str">
        <f>VLOOKUP(E37,electricity!$B$4:$C$13,2,FALSE)</f>
        <v>関西電力</v>
      </c>
      <c r="H37" s="13">
        <v>31</v>
      </c>
      <c r="I37" s="13" t="str">
        <f t="shared" si="2"/>
        <v>鳥取</v>
      </c>
      <c r="J37" s="21">
        <v>15.5</v>
      </c>
    </row>
    <row r="38" spans="2:10">
      <c r="B38" s="13">
        <f t="shared" si="1"/>
        <v>28</v>
      </c>
      <c r="C38" s="13">
        <v>28</v>
      </c>
      <c r="D38" s="13" t="s">
        <v>327</v>
      </c>
      <c r="E38" s="13">
        <v>5</v>
      </c>
      <c r="F38" s="13" t="str">
        <f>VLOOKUP(E38,electricity!$B$4:$C$13,2,FALSE)</f>
        <v>関西電力</v>
      </c>
      <c r="H38" s="13">
        <v>32</v>
      </c>
      <c r="I38" s="13" t="str">
        <f t="shared" si="2"/>
        <v>島根</v>
      </c>
      <c r="J38" s="21">
        <v>15.7</v>
      </c>
    </row>
    <row r="39" spans="2:10">
      <c r="B39" s="13">
        <f t="shared" si="1"/>
        <v>29</v>
      </c>
      <c r="C39" s="13">
        <v>29</v>
      </c>
      <c r="D39" s="13" t="s">
        <v>328</v>
      </c>
      <c r="E39" s="13">
        <v>5</v>
      </c>
      <c r="F39" s="13" t="str">
        <f>VLOOKUP(E39,electricity!$B$4:$C$13,2,FALSE)</f>
        <v>関西電力</v>
      </c>
      <c r="H39" s="13">
        <v>33</v>
      </c>
      <c r="I39" s="13" t="str">
        <f t="shared" si="2"/>
        <v>岡山</v>
      </c>
      <c r="J39" s="21">
        <v>17</v>
      </c>
    </row>
    <row r="40" spans="2:10">
      <c r="B40" s="13">
        <f t="shared" si="1"/>
        <v>30</v>
      </c>
      <c r="C40" s="13">
        <v>30</v>
      </c>
      <c r="D40" s="13" t="s">
        <v>329</v>
      </c>
      <c r="E40" s="13">
        <v>5</v>
      </c>
      <c r="F40" s="13" t="str">
        <f>VLOOKUP(E40,electricity!$B$4:$C$13,2,FALSE)</f>
        <v>関西電力</v>
      </c>
      <c r="H40" s="13">
        <v>34</v>
      </c>
      <c r="I40" s="13" t="str">
        <f t="shared" si="2"/>
        <v>広島</v>
      </c>
      <c r="J40" s="21">
        <v>17</v>
      </c>
    </row>
    <row r="41" spans="2:10">
      <c r="B41" s="13">
        <f t="shared" si="1"/>
        <v>31</v>
      </c>
      <c r="C41" s="13">
        <v>31</v>
      </c>
      <c r="D41" s="13" t="s">
        <v>330</v>
      </c>
      <c r="E41" s="13">
        <v>6</v>
      </c>
      <c r="F41" s="13" t="str">
        <f>VLOOKUP(E41,electricity!$B$4:$C$13,2,FALSE)</f>
        <v>中国電力</v>
      </c>
      <c r="H41" s="13">
        <v>35</v>
      </c>
      <c r="I41" s="13" t="str">
        <f t="shared" si="2"/>
        <v>山口</v>
      </c>
      <c r="J41" s="21">
        <v>16.2</v>
      </c>
    </row>
    <row r="42" spans="2:10">
      <c r="B42" s="13">
        <f t="shared" si="1"/>
        <v>32</v>
      </c>
      <c r="C42" s="13">
        <v>32</v>
      </c>
      <c r="D42" s="13" t="s">
        <v>331</v>
      </c>
      <c r="E42" s="13">
        <v>6</v>
      </c>
      <c r="F42" s="13" t="str">
        <f>VLOOKUP(E42,electricity!$B$4:$C$13,2,FALSE)</f>
        <v>中国電力</v>
      </c>
      <c r="H42" s="13">
        <v>36</v>
      </c>
      <c r="I42" s="13" t="str">
        <f t="shared" si="2"/>
        <v>徳島</v>
      </c>
      <c r="J42" s="21">
        <v>17.399999999999999</v>
      </c>
    </row>
    <row r="43" spans="2:10">
      <c r="B43" s="13">
        <f t="shared" si="1"/>
        <v>33</v>
      </c>
      <c r="C43" s="13">
        <v>33</v>
      </c>
      <c r="D43" s="13" t="s">
        <v>332</v>
      </c>
      <c r="E43" s="13">
        <v>6</v>
      </c>
      <c r="F43" s="13" t="str">
        <f>VLOOKUP(E43,electricity!$B$4:$C$13,2,FALSE)</f>
        <v>中国電力</v>
      </c>
      <c r="H43" s="13">
        <v>37</v>
      </c>
      <c r="I43" s="13" t="str">
        <f t="shared" si="2"/>
        <v>香川</v>
      </c>
      <c r="J43" s="21">
        <v>17.3</v>
      </c>
    </row>
    <row r="44" spans="2:10">
      <c r="B44" s="13">
        <f t="shared" si="1"/>
        <v>34</v>
      </c>
      <c r="C44" s="13">
        <v>34</v>
      </c>
      <c r="D44" s="13" t="s">
        <v>333</v>
      </c>
      <c r="E44" s="13">
        <v>6</v>
      </c>
      <c r="F44" s="13" t="str">
        <f>VLOOKUP(E44,electricity!$B$4:$C$13,2,FALSE)</f>
        <v>中国電力</v>
      </c>
      <c r="H44" s="13">
        <v>38</v>
      </c>
      <c r="I44" s="13" t="str">
        <f t="shared" si="2"/>
        <v>愛媛</v>
      </c>
      <c r="J44" s="21">
        <v>17.3</v>
      </c>
    </row>
    <row r="45" spans="2:10">
      <c r="B45" s="13">
        <f t="shared" si="1"/>
        <v>35</v>
      </c>
      <c r="C45" s="13">
        <v>35</v>
      </c>
      <c r="D45" s="13" t="s">
        <v>334</v>
      </c>
      <c r="E45" s="13">
        <v>6</v>
      </c>
      <c r="F45" s="13" t="str">
        <f>VLOOKUP(E45,electricity!$B$4:$C$13,2,FALSE)</f>
        <v>中国電力</v>
      </c>
      <c r="H45" s="13">
        <v>39</v>
      </c>
      <c r="I45" s="13" t="str">
        <f t="shared" si="2"/>
        <v>高知</v>
      </c>
      <c r="J45" s="21">
        <v>17.899999999999999</v>
      </c>
    </row>
    <row r="46" spans="2:10">
      <c r="B46" s="13">
        <f t="shared" si="1"/>
        <v>36</v>
      </c>
      <c r="C46" s="13">
        <v>36</v>
      </c>
      <c r="D46" s="13" t="s">
        <v>335</v>
      </c>
      <c r="E46" s="13">
        <v>7</v>
      </c>
      <c r="F46" s="13" t="str">
        <f>VLOOKUP(E46,electricity!$B$4:$C$13,2,FALSE)</f>
        <v>四国電力</v>
      </c>
      <c r="H46" s="13">
        <v>40</v>
      </c>
      <c r="I46" s="13" t="str">
        <f t="shared" si="2"/>
        <v>福岡</v>
      </c>
      <c r="J46" s="21">
        <v>18</v>
      </c>
    </row>
    <row r="47" spans="2:10">
      <c r="B47" s="13">
        <f t="shared" si="1"/>
        <v>37</v>
      </c>
      <c r="C47" s="13">
        <v>37</v>
      </c>
      <c r="D47" s="13" t="s">
        <v>336</v>
      </c>
      <c r="E47" s="13">
        <v>7</v>
      </c>
      <c r="F47" s="13" t="str">
        <f>VLOOKUP(E47,electricity!$B$4:$C$13,2,FALSE)</f>
        <v>四国電力</v>
      </c>
      <c r="H47" s="13">
        <v>41</v>
      </c>
      <c r="I47" s="13" t="str">
        <f t="shared" si="2"/>
        <v>佐賀</v>
      </c>
      <c r="J47" s="21">
        <v>17.399999999999999</v>
      </c>
    </row>
    <row r="48" spans="2:10">
      <c r="B48" s="13">
        <f t="shared" si="1"/>
        <v>38</v>
      </c>
      <c r="C48" s="13">
        <v>38</v>
      </c>
      <c r="D48" s="13" t="s">
        <v>337</v>
      </c>
      <c r="E48" s="13">
        <v>7</v>
      </c>
      <c r="F48" s="13" t="str">
        <f>VLOOKUP(E48,electricity!$B$4:$C$13,2,FALSE)</f>
        <v>四国電力</v>
      </c>
      <c r="H48" s="13">
        <v>42</v>
      </c>
      <c r="I48" s="13" t="str">
        <f t="shared" si="2"/>
        <v>長崎</v>
      </c>
      <c r="J48" s="21">
        <v>18</v>
      </c>
    </row>
    <row r="49" spans="2:10">
      <c r="B49" s="13">
        <f t="shared" si="1"/>
        <v>39</v>
      </c>
      <c r="C49" s="13">
        <v>39</v>
      </c>
      <c r="D49" s="13" t="s">
        <v>338</v>
      </c>
      <c r="E49" s="13">
        <v>7</v>
      </c>
      <c r="F49" s="13" t="str">
        <f>VLOOKUP(E49,electricity!$B$4:$C$13,2,FALSE)</f>
        <v>四国電力</v>
      </c>
      <c r="H49" s="13">
        <v>43</v>
      </c>
      <c r="I49" s="13" t="str">
        <f t="shared" si="2"/>
        <v>熊本</v>
      </c>
      <c r="J49" s="21">
        <v>18</v>
      </c>
    </row>
    <row r="50" spans="2:10">
      <c r="B50" s="13">
        <f t="shared" si="1"/>
        <v>40</v>
      </c>
      <c r="C50" s="13">
        <v>40</v>
      </c>
      <c r="D50" s="13" t="s">
        <v>339</v>
      </c>
      <c r="E50" s="13">
        <v>8</v>
      </c>
      <c r="F50" s="13" t="str">
        <f>VLOOKUP(E50,electricity!$B$4:$C$13,2,FALSE)</f>
        <v>九州電力</v>
      </c>
      <c r="H50" s="13">
        <v>44</v>
      </c>
      <c r="I50" s="13" t="str">
        <f t="shared" si="2"/>
        <v>大分</v>
      </c>
      <c r="J50" s="21">
        <v>17.399999999999999</v>
      </c>
    </row>
    <row r="51" spans="2:10">
      <c r="B51" s="13">
        <f t="shared" si="1"/>
        <v>41</v>
      </c>
      <c r="C51" s="13">
        <v>41</v>
      </c>
      <c r="D51" s="13" t="s">
        <v>340</v>
      </c>
      <c r="E51" s="13">
        <v>8</v>
      </c>
      <c r="F51" s="13" t="str">
        <f>VLOOKUP(E51,electricity!$B$4:$C$13,2,FALSE)</f>
        <v>九州電力</v>
      </c>
      <c r="H51" s="13">
        <v>45</v>
      </c>
      <c r="I51" s="13" t="str">
        <f t="shared" si="2"/>
        <v>宮崎</v>
      </c>
      <c r="J51" s="21">
        <v>18.100000000000001</v>
      </c>
    </row>
    <row r="52" spans="2:10">
      <c r="B52" s="13">
        <f t="shared" si="1"/>
        <v>42</v>
      </c>
      <c r="C52" s="13">
        <v>42</v>
      </c>
      <c r="D52" s="13" t="s">
        <v>341</v>
      </c>
      <c r="E52" s="13">
        <v>8</v>
      </c>
      <c r="F52" s="13" t="str">
        <f>VLOOKUP(E52,electricity!$B$4:$C$13,2,FALSE)</f>
        <v>九州電力</v>
      </c>
      <c r="H52" s="13">
        <v>46</v>
      </c>
      <c r="I52" s="13" t="str">
        <f t="shared" si="2"/>
        <v>鹿児島</v>
      </c>
      <c r="J52" s="21">
        <v>19.3</v>
      </c>
    </row>
    <row r="53" spans="2:10">
      <c r="B53" s="13">
        <f t="shared" si="1"/>
        <v>43</v>
      </c>
      <c r="C53" s="13">
        <v>43</v>
      </c>
      <c r="D53" s="13" t="s">
        <v>342</v>
      </c>
      <c r="E53" s="13">
        <v>8</v>
      </c>
      <c r="F53" s="13" t="str">
        <f>VLOOKUP(E53,electricity!$B$4:$C$13,2,FALSE)</f>
        <v>九州電力</v>
      </c>
      <c r="H53" s="13">
        <v>47</v>
      </c>
      <c r="I53" s="13" t="str">
        <f t="shared" si="2"/>
        <v>沖縄</v>
      </c>
      <c r="J53" s="21">
        <v>23.5</v>
      </c>
    </row>
    <row r="54" spans="2:10">
      <c r="B54" s="13">
        <f t="shared" si="1"/>
        <v>44</v>
      </c>
      <c r="C54" s="13">
        <v>44</v>
      </c>
      <c r="D54" s="13" t="s">
        <v>343</v>
      </c>
      <c r="E54" s="13">
        <v>8</v>
      </c>
      <c r="F54" s="13" t="str">
        <f>VLOOKUP(E54,electricity!$B$4:$C$13,2,FALSE)</f>
        <v>九州電力</v>
      </c>
    </row>
    <row r="55" spans="2:10">
      <c r="B55" s="13">
        <f t="shared" si="1"/>
        <v>45</v>
      </c>
      <c r="C55" s="13">
        <v>45</v>
      </c>
      <c r="D55" s="13" t="s">
        <v>344</v>
      </c>
      <c r="E55" s="13">
        <v>8</v>
      </c>
      <c r="F55" s="13" t="str">
        <f>VLOOKUP(E55,electricity!$B$4:$C$13,2,FALSE)</f>
        <v>九州電力</v>
      </c>
    </row>
    <row r="56" spans="2:10">
      <c r="B56" s="13">
        <f t="shared" si="1"/>
        <v>46</v>
      </c>
      <c r="C56" s="13">
        <v>46</v>
      </c>
      <c r="D56" s="13" t="s">
        <v>345</v>
      </c>
      <c r="E56" s="13">
        <v>8</v>
      </c>
      <c r="F56" s="13" t="str">
        <f>VLOOKUP(E56,electricity!$B$4:$C$13,2,FALSE)</f>
        <v>九州電力</v>
      </c>
    </row>
    <row r="57" spans="2:10">
      <c r="B57" s="13">
        <f t="shared" si="1"/>
        <v>47</v>
      </c>
      <c r="C57" s="13">
        <v>47</v>
      </c>
      <c r="D57" s="13" t="s">
        <v>346</v>
      </c>
      <c r="E57" s="13">
        <v>9</v>
      </c>
      <c r="F57" s="13" t="str">
        <f>VLOOKUP(E57,electricity!$B$4:$C$13,2,FALSE)</f>
        <v>沖縄電力</v>
      </c>
    </row>
  </sheetData>
  <phoneticPr fontId="2"/>
  <pageMargins left="0.75" right="0.75" top="1" bottom="1" header="0.51200000000000001" footer="0.5120000000000000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4"/>
  <sheetViews>
    <sheetView workbookViewId="0">
      <selection activeCell="A19" sqref="A19:XFD20"/>
    </sheetView>
  </sheetViews>
  <sheetFormatPr defaultRowHeight="13.5"/>
  <cols>
    <col min="1" max="1" width="10.125" customWidth="1"/>
    <col min="2" max="2" width="34.25" customWidth="1"/>
    <col min="3" max="3" width="21.875" customWidth="1"/>
  </cols>
  <sheetData>
    <row r="1" spans="1:5" ht="21">
      <c r="A1" s="167" t="s">
        <v>4685</v>
      </c>
    </row>
    <row r="3" spans="1:5">
      <c r="A3" s="168" t="s">
        <v>4686</v>
      </c>
    </row>
    <row r="4" spans="1:5" ht="22.5">
      <c r="A4" t="s">
        <v>4687</v>
      </c>
      <c r="D4" s="136" t="s">
        <v>4688</v>
      </c>
      <c r="E4" s="169" t="s">
        <v>4689</v>
      </c>
    </row>
    <row r="5" spans="1:5">
      <c r="A5" t="s">
        <v>4690</v>
      </c>
    </row>
    <row r="7" spans="1:5">
      <c r="A7" s="170" t="s">
        <v>4691</v>
      </c>
      <c r="B7" s="170" t="s">
        <v>4692</v>
      </c>
      <c r="C7" s="170" t="s">
        <v>4693</v>
      </c>
    </row>
    <row r="8" spans="1:5">
      <c r="A8" s="13" t="s">
        <v>4694</v>
      </c>
      <c r="B8" s="13" t="s">
        <v>4695</v>
      </c>
      <c r="C8" s="13" t="s">
        <v>4696</v>
      </c>
    </row>
    <row r="9" spans="1:5">
      <c r="A9" s="13" t="s">
        <v>4697</v>
      </c>
      <c r="B9" s="13" t="s">
        <v>4698</v>
      </c>
      <c r="C9" s="13" t="s">
        <v>4699</v>
      </c>
    </row>
    <row r="10" spans="1:5">
      <c r="A10" s="13" t="s">
        <v>4700</v>
      </c>
      <c r="B10" s="13" t="s">
        <v>4701</v>
      </c>
      <c r="C10" s="13" t="s">
        <v>4702</v>
      </c>
    </row>
    <row r="11" spans="1:5" ht="27">
      <c r="A11" s="15" t="s">
        <v>4703</v>
      </c>
      <c r="B11" s="171" t="s">
        <v>4704</v>
      </c>
      <c r="C11" s="13" t="s">
        <v>4702</v>
      </c>
    </row>
    <row r="12" spans="1:5">
      <c r="A12" s="15" t="s">
        <v>4705</v>
      </c>
      <c r="B12" s="15" t="s">
        <v>4698</v>
      </c>
      <c r="C12" s="15" t="s">
        <v>4706</v>
      </c>
    </row>
    <row r="13" spans="1:5">
      <c r="A13" s="172"/>
      <c r="B13" s="172"/>
      <c r="C13" s="172" t="s">
        <v>4707</v>
      </c>
    </row>
    <row r="14" spans="1:5" ht="27">
      <c r="A14" s="13" t="s">
        <v>4708</v>
      </c>
      <c r="B14" s="173" t="s">
        <v>4709</v>
      </c>
      <c r="C14" s="173" t="s">
        <v>4710</v>
      </c>
    </row>
  </sheetData>
  <phoneticPr fontId="2"/>
  <pageMargins left="0.7" right="0.7" top="0.75" bottom="0.75" header="0.3" footer="0.3"/>
  <pageSetup paperSize="9" orientation="portrait" horizontalDpi="1200" verticalDpi="120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Z337"/>
  <sheetViews>
    <sheetView workbookViewId="0">
      <pane xSplit="3" ySplit="7" topLeftCell="D138" activePane="bottomRight" state="frozen"/>
      <selection pane="topRight" activeCell="D1" sqref="D1"/>
      <selection pane="bottomLeft" activeCell="A8" sqref="A8"/>
      <selection pane="bottomRight" activeCell="C2" sqref="C2"/>
    </sheetView>
  </sheetViews>
  <sheetFormatPr defaultRowHeight="13.5"/>
  <cols>
    <col min="1" max="1" width="7" style="2" customWidth="1"/>
    <col min="2" max="2" width="9.75" style="2" customWidth="1"/>
    <col min="3" max="3" width="29.375" style="2" customWidth="1"/>
    <col min="4" max="4" width="5.25" style="2" customWidth="1"/>
    <col min="5" max="5" width="41.125" style="2" customWidth="1"/>
    <col min="6" max="6" width="6.375" style="2" customWidth="1"/>
    <col min="7" max="8" width="6.375" style="2" hidden="1" customWidth="1"/>
    <col min="9" max="9" width="13.5" style="2" customWidth="1"/>
    <col min="10" max="11" width="12.125" style="2" customWidth="1"/>
    <col min="12" max="12" width="10.25" style="2" customWidth="1"/>
    <col min="13" max="13" width="7.125" style="2" customWidth="1"/>
    <col min="14" max="15" width="8.5" style="2" customWidth="1"/>
    <col min="16" max="16384" width="9" style="2"/>
  </cols>
  <sheetData>
    <row r="1" spans="1:26">
      <c r="A1" s="2" t="s">
        <v>1438</v>
      </c>
      <c r="C1" s="2" t="s">
        <v>893</v>
      </c>
    </row>
    <row r="2" spans="1:26">
      <c r="B2" s="2" t="s">
        <v>1439</v>
      </c>
    </row>
    <row r="3" spans="1:26">
      <c r="B3" s="2" t="s">
        <v>801</v>
      </c>
    </row>
    <row r="4" spans="1:26">
      <c r="B4" s="2" t="s">
        <v>1440</v>
      </c>
    </row>
    <row r="5" spans="1:26">
      <c r="B5" s="2" t="s">
        <v>3</v>
      </c>
    </row>
    <row r="6" spans="1:26">
      <c r="A6" s="7"/>
      <c r="B6" s="7"/>
      <c r="C6" s="7"/>
      <c r="D6" s="7"/>
      <c r="E6" s="7"/>
      <c r="F6" s="7"/>
      <c r="G6" s="7" t="s">
        <v>893</v>
      </c>
      <c r="H6" s="7" t="s">
        <v>891</v>
      </c>
      <c r="I6" s="7" t="s">
        <v>167</v>
      </c>
      <c r="J6" s="7"/>
      <c r="K6" s="7" t="s">
        <v>181</v>
      </c>
      <c r="L6" s="8"/>
      <c r="M6" s="8"/>
      <c r="N6" s="8" t="s">
        <v>169</v>
      </c>
      <c r="O6" s="8"/>
      <c r="Q6" s="9"/>
      <c r="R6" s="9"/>
      <c r="S6" s="9"/>
      <c r="T6" s="9"/>
      <c r="U6" s="9"/>
      <c r="V6" s="9"/>
      <c r="W6" s="9"/>
      <c r="X6" s="9"/>
      <c r="Y6" s="10"/>
    </row>
    <row r="7" spans="1:26">
      <c r="A7" s="7" t="s">
        <v>164</v>
      </c>
      <c r="B7" s="7" t="s">
        <v>547</v>
      </c>
      <c r="C7" s="7" t="s">
        <v>835</v>
      </c>
      <c r="D7" s="7" t="s">
        <v>171</v>
      </c>
      <c r="E7" s="7" t="s">
        <v>172</v>
      </c>
      <c r="F7" s="7" t="s">
        <v>228</v>
      </c>
      <c r="G7" s="7"/>
      <c r="H7" s="7"/>
      <c r="I7" s="7" t="s">
        <v>168</v>
      </c>
      <c r="J7" s="7" t="s">
        <v>211</v>
      </c>
      <c r="K7" s="7" t="s">
        <v>182</v>
      </c>
      <c r="L7" s="11" t="s">
        <v>166</v>
      </c>
      <c r="M7" s="11" t="s">
        <v>165</v>
      </c>
      <c r="N7" s="11">
        <v>-1</v>
      </c>
      <c r="O7" s="11">
        <v>0</v>
      </c>
      <c r="P7" s="11">
        <v>1</v>
      </c>
      <c r="Q7" s="11">
        <v>2</v>
      </c>
      <c r="R7" s="11">
        <v>3</v>
      </c>
      <c r="S7" s="11">
        <v>4</v>
      </c>
      <c r="T7" s="11">
        <v>5</v>
      </c>
      <c r="U7" s="11">
        <v>6</v>
      </c>
      <c r="V7" s="11">
        <v>7</v>
      </c>
      <c r="W7" s="11">
        <v>8</v>
      </c>
      <c r="X7" s="11">
        <v>9</v>
      </c>
      <c r="Y7" s="11">
        <v>10</v>
      </c>
    </row>
    <row r="8" spans="1:26" s="35" customFormat="1" ht="27.75" thickBot="1">
      <c r="A8" s="35" t="s">
        <v>212</v>
      </c>
      <c r="B8" s="35" t="s">
        <v>213</v>
      </c>
      <c r="C8" s="35" t="s">
        <v>215</v>
      </c>
      <c r="E8" s="35" t="s">
        <v>214</v>
      </c>
      <c r="I8" s="35" t="s">
        <v>215</v>
      </c>
      <c r="K8" s="35" t="s">
        <v>183</v>
      </c>
      <c r="M8" s="35">
        <v>2084</v>
      </c>
    </row>
    <row r="9" spans="1:26" s="19" customFormat="1" ht="54.75" thickTop="1">
      <c r="A9" s="19" t="s">
        <v>202</v>
      </c>
      <c r="B9" s="19" t="s">
        <v>1136</v>
      </c>
      <c r="C9" s="19" t="s">
        <v>802</v>
      </c>
      <c r="D9" s="19">
        <v>1</v>
      </c>
      <c r="F9" s="19" t="s">
        <v>1299</v>
      </c>
      <c r="H9" s="19" t="s">
        <v>892</v>
      </c>
      <c r="I9" s="19" t="s">
        <v>1225</v>
      </c>
      <c r="J9" s="19" t="s">
        <v>173</v>
      </c>
      <c r="K9" s="19" t="s">
        <v>183</v>
      </c>
      <c r="M9" s="19">
        <v>0</v>
      </c>
    </row>
    <row r="10" spans="1:26" s="19" customFormat="1">
      <c r="B10" s="19" t="s">
        <v>1137</v>
      </c>
      <c r="C10" s="19" t="s">
        <v>803</v>
      </c>
      <c r="I10" s="19" t="s">
        <v>1226</v>
      </c>
      <c r="K10" s="19" t="s">
        <v>184</v>
      </c>
    </row>
    <row r="11" spans="1:26" s="19" customFormat="1">
      <c r="B11" s="19" t="s">
        <v>1094</v>
      </c>
      <c r="C11" s="19" t="s">
        <v>804</v>
      </c>
      <c r="I11" s="19" t="s">
        <v>1226</v>
      </c>
      <c r="K11" s="19" t="s">
        <v>184</v>
      </c>
    </row>
    <row r="12" spans="1:26" s="19" customFormat="1" ht="27">
      <c r="B12" s="19" t="s">
        <v>869</v>
      </c>
      <c r="C12" s="19" t="s">
        <v>805</v>
      </c>
      <c r="I12" s="19" t="s">
        <v>1226</v>
      </c>
      <c r="K12" s="19" t="s">
        <v>184</v>
      </c>
    </row>
    <row r="13" spans="1:26" s="19" customFormat="1" ht="27">
      <c r="B13" s="22" t="s">
        <v>1518</v>
      </c>
      <c r="C13" s="22" t="s">
        <v>1519</v>
      </c>
      <c r="D13" s="22">
        <v>1</v>
      </c>
      <c r="E13" s="19" t="s">
        <v>1567</v>
      </c>
      <c r="I13" s="22" t="s">
        <v>809</v>
      </c>
      <c r="K13" s="22" t="s">
        <v>186</v>
      </c>
      <c r="L13" s="22" t="s">
        <v>185</v>
      </c>
      <c r="M13" s="22">
        <v>0</v>
      </c>
      <c r="N13" s="22"/>
      <c r="O13" s="22" t="s">
        <v>179</v>
      </c>
      <c r="P13" s="19" t="s">
        <v>1520</v>
      </c>
      <c r="Q13" s="19" t="s">
        <v>1521</v>
      </c>
      <c r="R13" s="19" t="s">
        <v>1522</v>
      </c>
      <c r="S13" s="19" t="s">
        <v>1522</v>
      </c>
      <c r="T13" s="19" t="s">
        <v>1522</v>
      </c>
      <c r="U13" s="19" t="s">
        <v>1522</v>
      </c>
      <c r="V13" s="19" t="s">
        <v>1522</v>
      </c>
      <c r="Z13" s="19" t="s">
        <v>180</v>
      </c>
    </row>
    <row r="14" spans="1:26" s="19" customFormat="1">
      <c r="B14" s="22" t="s">
        <v>216</v>
      </c>
      <c r="C14" s="12" t="s">
        <v>215</v>
      </c>
      <c r="D14" s="22"/>
      <c r="E14" s="19" t="s">
        <v>217</v>
      </c>
      <c r="I14" s="12" t="s">
        <v>215</v>
      </c>
      <c r="K14" s="22"/>
      <c r="L14" s="22"/>
      <c r="M14" s="22"/>
      <c r="N14" s="22"/>
      <c r="O14" s="22"/>
    </row>
    <row r="15" spans="1:26" s="19" customFormat="1" ht="27">
      <c r="B15" s="22" t="s">
        <v>753</v>
      </c>
      <c r="C15" s="22" t="s">
        <v>754</v>
      </c>
      <c r="D15" s="22"/>
      <c r="E15" s="19" t="s">
        <v>755</v>
      </c>
      <c r="I15" s="22" t="s">
        <v>809</v>
      </c>
      <c r="K15" s="19" t="s">
        <v>186</v>
      </c>
      <c r="L15" s="19" t="s">
        <v>187</v>
      </c>
      <c r="M15" s="19">
        <v>0</v>
      </c>
      <c r="O15" s="19" t="s">
        <v>189</v>
      </c>
      <c r="P15" s="19" t="s">
        <v>756</v>
      </c>
      <c r="Q15" s="19" t="s">
        <v>757</v>
      </c>
    </row>
    <row r="16" spans="1:26" s="19" customFormat="1" ht="27">
      <c r="B16" s="19" t="s">
        <v>1073</v>
      </c>
      <c r="C16" s="19" t="s">
        <v>1074</v>
      </c>
      <c r="E16" s="19" t="s">
        <v>438</v>
      </c>
      <c r="I16" s="19" t="s">
        <v>702</v>
      </c>
      <c r="K16" s="19" t="s">
        <v>192</v>
      </c>
      <c r="L16" s="19" t="s">
        <v>1442</v>
      </c>
      <c r="M16" s="19" t="b">
        <v>0</v>
      </c>
      <c r="P16" s="19" t="s">
        <v>1460</v>
      </c>
      <c r="Q16" s="19" t="s">
        <v>1461</v>
      </c>
    </row>
    <row r="17" spans="2:23" s="19" customFormat="1">
      <c r="B17" s="19" t="s">
        <v>1441</v>
      </c>
      <c r="C17" s="19" t="s">
        <v>1443</v>
      </c>
      <c r="I17" s="19" t="s">
        <v>703</v>
      </c>
      <c r="K17" s="19" t="s">
        <v>192</v>
      </c>
      <c r="L17" s="19" t="s">
        <v>1442</v>
      </c>
      <c r="M17" s="19" t="b">
        <v>0</v>
      </c>
    </row>
    <row r="18" spans="2:23" s="19" customFormat="1">
      <c r="B18" s="19" t="s">
        <v>1450</v>
      </c>
      <c r="C18" s="19" t="s">
        <v>1444</v>
      </c>
      <c r="I18" s="19" t="s">
        <v>703</v>
      </c>
      <c r="K18" s="19" t="s">
        <v>192</v>
      </c>
      <c r="L18" s="19" t="s">
        <v>1442</v>
      </c>
      <c r="M18" s="19" t="b">
        <v>0</v>
      </c>
    </row>
    <row r="19" spans="2:23" s="19" customFormat="1">
      <c r="B19" s="19" t="s">
        <v>1451</v>
      </c>
      <c r="C19" s="19" t="s">
        <v>1445</v>
      </c>
      <c r="I19" s="19" t="s">
        <v>703</v>
      </c>
      <c r="K19" s="19" t="s">
        <v>192</v>
      </c>
      <c r="L19" s="19" t="s">
        <v>1442</v>
      </c>
      <c r="M19" s="19" t="b">
        <v>0</v>
      </c>
    </row>
    <row r="20" spans="2:23" s="19" customFormat="1">
      <c r="B20" s="19" t="s">
        <v>1452</v>
      </c>
      <c r="C20" s="19" t="s">
        <v>1446</v>
      </c>
      <c r="I20" s="19" t="s">
        <v>703</v>
      </c>
      <c r="K20" s="19" t="s">
        <v>192</v>
      </c>
      <c r="L20" s="19" t="s">
        <v>1442</v>
      </c>
      <c r="M20" s="19" t="b">
        <v>0</v>
      </c>
    </row>
    <row r="21" spans="2:23" s="19" customFormat="1">
      <c r="B21" s="19" t="s">
        <v>1453</v>
      </c>
      <c r="C21" s="19" t="s">
        <v>1449</v>
      </c>
      <c r="I21" s="19" t="s">
        <v>703</v>
      </c>
      <c r="K21" s="19" t="s">
        <v>192</v>
      </c>
      <c r="L21" s="19" t="s">
        <v>1442</v>
      </c>
      <c r="M21" s="19" t="b">
        <v>0</v>
      </c>
    </row>
    <row r="22" spans="2:23" s="19" customFormat="1">
      <c r="B22" s="19" t="s">
        <v>1454</v>
      </c>
      <c r="C22" s="19" t="s">
        <v>1447</v>
      </c>
      <c r="I22" s="19" t="s">
        <v>703</v>
      </c>
      <c r="K22" s="19" t="s">
        <v>192</v>
      </c>
      <c r="L22" s="19" t="s">
        <v>1442</v>
      </c>
      <c r="M22" s="19" t="b">
        <v>0</v>
      </c>
    </row>
    <row r="23" spans="2:23" s="19" customFormat="1">
      <c r="B23" s="19" t="s">
        <v>1455</v>
      </c>
      <c r="C23" s="19" t="s">
        <v>1448</v>
      </c>
      <c r="I23" s="19" t="s">
        <v>703</v>
      </c>
      <c r="K23" s="19" t="s">
        <v>192</v>
      </c>
      <c r="L23" s="19" t="s">
        <v>1442</v>
      </c>
      <c r="M23" s="19" t="b">
        <v>0</v>
      </c>
    </row>
    <row r="24" spans="2:23" s="19" customFormat="1">
      <c r="B24" s="19" t="s">
        <v>1456</v>
      </c>
      <c r="C24" s="19" t="s">
        <v>1457</v>
      </c>
      <c r="I24" s="19" t="s">
        <v>401</v>
      </c>
      <c r="K24" s="19" t="s">
        <v>184</v>
      </c>
    </row>
    <row r="25" spans="2:23" s="19" customFormat="1">
      <c r="B25" s="19" t="s">
        <v>1458</v>
      </c>
      <c r="C25" s="19" t="s">
        <v>1459</v>
      </c>
      <c r="I25" s="19" t="s">
        <v>401</v>
      </c>
      <c r="K25" s="19" t="s">
        <v>184</v>
      </c>
    </row>
    <row r="26" spans="2:23" s="19" customFormat="1">
      <c r="B26" s="19" t="s">
        <v>1065</v>
      </c>
      <c r="C26" s="19" t="s">
        <v>1224</v>
      </c>
      <c r="E26" s="19" t="s">
        <v>176</v>
      </c>
      <c r="I26" s="19" t="s">
        <v>810</v>
      </c>
      <c r="K26" s="19" t="s">
        <v>186</v>
      </c>
      <c r="L26" s="19" t="s">
        <v>190</v>
      </c>
      <c r="M26" s="19">
        <v>1</v>
      </c>
      <c r="P26" s="19" t="s">
        <v>1554</v>
      </c>
      <c r="Q26" s="19" t="s">
        <v>1555</v>
      </c>
      <c r="S26" s="19" t="s">
        <v>560</v>
      </c>
    </row>
    <row r="27" spans="2:23" s="19" customFormat="1" ht="27">
      <c r="B27" s="19" t="s">
        <v>1231</v>
      </c>
      <c r="C27" s="19" t="s">
        <v>1227</v>
      </c>
      <c r="E27" s="19" t="str">
        <f>P27&amp;","&amp;Q27</f>
        <v>持ち家,持ち家でない</v>
      </c>
      <c r="I27" s="19" t="s">
        <v>810</v>
      </c>
      <c r="K27" s="19" t="s">
        <v>186</v>
      </c>
      <c r="L27" s="19" t="s">
        <v>178</v>
      </c>
      <c r="M27" s="19">
        <v>1</v>
      </c>
      <c r="P27" s="19" t="s">
        <v>1101</v>
      </c>
      <c r="Q27" s="19" t="s">
        <v>74</v>
      </c>
    </row>
    <row r="28" spans="2:23" s="19" customFormat="1">
      <c r="B28" s="19" t="s">
        <v>1230</v>
      </c>
      <c r="C28" s="19" t="s">
        <v>1232</v>
      </c>
      <c r="E28" s="19" t="str">
        <f>P28&amp;","&amp;Q28&amp;","&amp;R28</f>
        <v>よい,少し陰る,悪い</v>
      </c>
      <c r="I28" s="19" t="s">
        <v>810</v>
      </c>
      <c r="K28" s="19" t="s">
        <v>186</v>
      </c>
      <c r="L28" s="34" t="s">
        <v>191</v>
      </c>
      <c r="M28" s="19">
        <v>1</v>
      </c>
      <c r="P28" s="19" t="s">
        <v>1228</v>
      </c>
      <c r="Q28" s="19" t="s">
        <v>1140</v>
      </c>
      <c r="R28" s="19" t="s">
        <v>1229</v>
      </c>
    </row>
    <row r="29" spans="2:23" s="19" customFormat="1" ht="27">
      <c r="B29" s="19" t="s">
        <v>849</v>
      </c>
      <c r="C29" s="19" t="s">
        <v>5</v>
      </c>
      <c r="E29" s="19" t="s">
        <v>953</v>
      </c>
      <c r="I29" s="19" t="s">
        <v>810</v>
      </c>
      <c r="K29" s="19" t="s">
        <v>192</v>
      </c>
      <c r="L29" s="19" t="s">
        <v>177</v>
      </c>
      <c r="M29" s="19" t="b">
        <v>0</v>
      </c>
      <c r="P29" s="19" t="s">
        <v>193</v>
      </c>
      <c r="Q29" s="19" t="s">
        <v>194</v>
      </c>
    </row>
    <row r="30" spans="2:23" s="19" customFormat="1">
      <c r="B30" s="19" t="s">
        <v>656</v>
      </c>
      <c r="C30" s="19" t="s">
        <v>658</v>
      </c>
      <c r="F30" s="19" t="s">
        <v>659</v>
      </c>
      <c r="I30" s="19" t="s">
        <v>1225</v>
      </c>
      <c r="J30" s="19" t="s">
        <v>173</v>
      </c>
      <c r="K30" s="19" t="s">
        <v>186</v>
      </c>
      <c r="M30" s="19">
        <v>0</v>
      </c>
    </row>
    <row r="31" spans="2:23" s="19" customFormat="1" ht="40.5">
      <c r="B31" s="19" t="s">
        <v>1179</v>
      </c>
      <c r="C31" s="19" t="s">
        <v>76</v>
      </c>
      <c r="D31" s="19">
        <v>1</v>
      </c>
      <c r="E31" s="19" t="s">
        <v>200</v>
      </c>
      <c r="F31" s="19" t="s">
        <v>77</v>
      </c>
      <c r="H31" s="19" t="s">
        <v>894</v>
      </c>
      <c r="I31" s="19" t="s">
        <v>809</v>
      </c>
      <c r="K31" s="19" t="s">
        <v>186</v>
      </c>
      <c r="L31" s="33" t="s">
        <v>1181</v>
      </c>
      <c r="M31" s="19">
        <v>0</v>
      </c>
      <c r="O31" s="19" t="s">
        <v>189</v>
      </c>
      <c r="P31" s="19" t="s">
        <v>1233</v>
      </c>
      <c r="Q31" s="19" t="s">
        <v>1234</v>
      </c>
      <c r="R31" s="19" t="s">
        <v>195</v>
      </c>
      <c r="S31" s="19" t="s">
        <v>196</v>
      </c>
      <c r="T31" s="19" t="s">
        <v>197</v>
      </c>
      <c r="U31" s="19" t="s">
        <v>198</v>
      </c>
      <c r="V31" s="19" t="s">
        <v>199</v>
      </c>
      <c r="W31" s="33" t="s">
        <v>1180</v>
      </c>
    </row>
    <row r="32" spans="2:23" s="19" customFormat="1" ht="67.5">
      <c r="B32" s="19" t="s">
        <v>657</v>
      </c>
      <c r="C32" s="19" t="s">
        <v>546</v>
      </c>
      <c r="E32" s="19" t="str">
        <f>P32&amp;","&amp;Q32&amp;","&amp;R32&amp;","&amp;S32&amp;","&amp;R32</f>
        <v>昭和52（1977）年以前,昭和53（1978）年～平成3（1991）年,平成4（1992）年～平成12(2000)年,平成13（2001）年以降,平成4（1992）年～平成12(2000)年</v>
      </c>
      <c r="I32" s="19" t="s">
        <v>809</v>
      </c>
      <c r="K32" s="19" t="s">
        <v>186</v>
      </c>
      <c r="L32" s="19" t="s">
        <v>201</v>
      </c>
      <c r="M32" s="19">
        <v>0</v>
      </c>
      <c r="O32" s="19" t="s">
        <v>189</v>
      </c>
      <c r="P32" s="19" t="s">
        <v>1235</v>
      </c>
      <c r="Q32" s="19" t="s">
        <v>952</v>
      </c>
      <c r="R32" s="19" t="s">
        <v>300</v>
      </c>
      <c r="S32" s="19" t="s">
        <v>301</v>
      </c>
      <c r="T32" s="19" t="s">
        <v>1008</v>
      </c>
    </row>
    <row r="33" spans="1:25" s="23" customFormat="1" ht="54">
      <c r="A33" s="19"/>
      <c r="B33" s="23" t="s">
        <v>174</v>
      </c>
      <c r="C33" s="23" t="s">
        <v>1236</v>
      </c>
      <c r="E33" s="23" t="s">
        <v>175</v>
      </c>
      <c r="I33" s="23" t="s">
        <v>809</v>
      </c>
      <c r="K33" s="23" t="s">
        <v>186</v>
      </c>
      <c r="L33" s="23" t="s">
        <v>188</v>
      </c>
      <c r="M33" s="23">
        <v>0</v>
      </c>
      <c r="O33" s="23" t="s">
        <v>204</v>
      </c>
      <c r="P33" s="23" t="s">
        <v>795</v>
      </c>
      <c r="Q33" s="23" t="s">
        <v>1089</v>
      </c>
      <c r="R33" s="23" t="s">
        <v>1090</v>
      </c>
      <c r="S33" s="23" t="s">
        <v>1008</v>
      </c>
    </row>
    <row r="34" spans="1:25" s="35" customFormat="1" ht="27.75" thickBot="1">
      <c r="B34" s="35" t="s">
        <v>288</v>
      </c>
      <c r="C34" s="35" t="s">
        <v>289</v>
      </c>
      <c r="E34" s="35" t="str">
        <f>P34&amp;","&amp;Q34&amp;","&amp;R34&amp;","&amp;S34&amp;","&amp;R34</f>
        <v>とても配慮した,一定配慮した,少し配慮した,考えなかった,少し配慮した</v>
      </c>
      <c r="I34" s="35" t="s">
        <v>809</v>
      </c>
      <c r="K34" s="35" t="s">
        <v>186</v>
      </c>
      <c r="L34" s="35" t="s">
        <v>201</v>
      </c>
      <c r="M34" s="35">
        <v>0</v>
      </c>
      <c r="O34" s="35" t="s">
        <v>189</v>
      </c>
      <c r="P34" s="35" t="s">
        <v>290</v>
      </c>
      <c r="Q34" s="35" t="s">
        <v>291</v>
      </c>
      <c r="R34" s="35" t="s">
        <v>292</v>
      </c>
      <c r="S34" s="35" t="s">
        <v>293</v>
      </c>
      <c r="T34" s="35" t="s">
        <v>294</v>
      </c>
    </row>
    <row r="35" spans="1:25" s="19" customFormat="1" ht="54.75" thickTop="1">
      <c r="A35" s="19" t="s">
        <v>203</v>
      </c>
      <c r="B35" s="19" t="s">
        <v>814</v>
      </c>
      <c r="C35" s="19" t="s">
        <v>818</v>
      </c>
      <c r="E35" s="19" t="str">
        <f>P35&amp;","&amp;Q35&amp;","&amp;R35</f>
        <v>都市ガス,LPガス,使っていない</v>
      </c>
      <c r="H35" s="19" t="s">
        <v>892</v>
      </c>
      <c r="I35" s="19" t="s">
        <v>809</v>
      </c>
      <c r="K35" s="19" t="s">
        <v>186</v>
      </c>
      <c r="L35" s="19" t="s">
        <v>206</v>
      </c>
      <c r="M35" s="19">
        <v>0</v>
      </c>
      <c r="O35" s="19" t="s">
        <v>189</v>
      </c>
      <c r="P35" s="19" t="s">
        <v>1615</v>
      </c>
      <c r="Q35" s="19" t="s">
        <v>1616</v>
      </c>
      <c r="R35" s="19" t="s">
        <v>1300</v>
      </c>
    </row>
    <row r="36" spans="1:25" s="19" customFormat="1" ht="27">
      <c r="B36" s="19" t="s">
        <v>225</v>
      </c>
      <c r="C36" s="19" t="s">
        <v>226</v>
      </c>
      <c r="E36" s="19" t="str">
        <f>P36&amp;","&amp;Q36</f>
        <v>ガス,電気</v>
      </c>
      <c r="I36" s="19" t="s">
        <v>809</v>
      </c>
      <c r="K36" s="19" t="s">
        <v>186</v>
      </c>
      <c r="L36" s="19" t="s">
        <v>187</v>
      </c>
      <c r="M36" s="19">
        <v>0</v>
      </c>
      <c r="O36" s="19" t="s">
        <v>189</v>
      </c>
      <c r="P36" s="19" t="s">
        <v>1617</v>
      </c>
      <c r="Q36" s="19" t="s">
        <v>1618</v>
      </c>
    </row>
    <row r="37" spans="1:25" s="19" customFormat="1" ht="27">
      <c r="B37" s="19" t="s">
        <v>847</v>
      </c>
      <c r="C37" s="19" t="s">
        <v>817</v>
      </c>
      <c r="D37" s="19">
        <v>1</v>
      </c>
      <c r="E37" s="19" t="str">
        <f>P37&amp;","&amp;Q37&amp;","&amp;R37&amp;","&amp;S37&amp;","&amp;T37&amp;","&amp;U37&amp;"　★5-6は未実装"</f>
        <v>ガス,電気,灯油,薪,地域熱,ない　★5-6は未実装</v>
      </c>
      <c r="H37" s="19" t="s">
        <v>892</v>
      </c>
      <c r="I37" s="19" t="s">
        <v>809</v>
      </c>
      <c r="K37" s="19" t="s">
        <v>186</v>
      </c>
      <c r="L37" s="19" t="s">
        <v>188</v>
      </c>
      <c r="M37" s="19">
        <v>0</v>
      </c>
      <c r="O37" s="19" t="s">
        <v>189</v>
      </c>
      <c r="P37" s="19" t="s">
        <v>1617</v>
      </c>
      <c r="Q37" s="19" t="s">
        <v>1618</v>
      </c>
      <c r="R37" s="19" t="s">
        <v>1619</v>
      </c>
      <c r="S37" s="19" t="s">
        <v>1620</v>
      </c>
      <c r="T37" s="24" t="s">
        <v>1621</v>
      </c>
      <c r="U37" s="24" t="s">
        <v>1622</v>
      </c>
    </row>
    <row r="38" spans="1:25" s="19" customFormat="1" ht="27">
      <c r="B38" s="19" t="s">
        <v>848</v>
      </c>
      <c r="C38" s="19" t="s">
        <v>1563</v>
      </c>
      <c r="D38" s="19">
        <v>1</v>
      </c>
      <c r="E38" s="19" t="str">
        <f>P38&amp;","&amp;Q38&amp;""</f>
        <v>True:している,False:していない</v>
      </c>
      <c r="H38" s="19" t="s">
        <v>892</v>
      </c>
      <c r="I38" s="19" t="s">
        <v>810</v>
      </c>
      <c r="K38" s="19" t="s">
        <v>192</v>
      </c>
      <c r="L38" s="19" t="s">
        <v>177</v>
      </c>
      <c r="M38" s="19" t="b">
        <v>0</v>
      </c>
      <c r="P38" s="19" t="s">
        <v>209</v>
      </c>
      <c r="Q38" s="19" t="s">
        <v>210</v>
      </c>
    </row>
    <row r="39" spans="1:25" s="19" customFormat="1">
      <c r="B39" s="23" t="s">
        <v>843</v>
      </c>
      <c r="C39" s="23" t="s">
        <v>218</v>
      </c>
      <c r="D39" s="23"/>
      <c r="E39" s="23" t="s">
        <v>205</v>
      </c>
      <c r="F39" s="23" t="s">
        <v>227</v>
      </c>
      <c r="G39" s="23"/>
      <c r="H39" s="23"/>
      <c r="I39" s="23"/>
      <c r="J39" s="23"/>
      <c r="K39" s="23" t="s">
        <v>1721</v>
      </c>
      <c r="L39" s="23"/>
      <c r="M39" s="23"/>
      <c r="N39" s="23"/>
      <c r="O39" s="23"/>
      <c r="P39" s="23"/>
      <c r="Q39" s="23"/>
      <c r="R39" s="23"/>
      <c r="S39" s="23"/>
      <c r="T39" s="23"/>
      <c r="U39" s="23"/>
      <c r="V39" s="23"/>
      <c r="W39" s="23"/>
      <c r="X39" s="23"/>
      <c r="Y39" s="23"/>
    </row>
    <row r="40" spans="1:25" s="19" customFormat="1">
      <c r="B40" s="23" t="s">
        <v>1376</v>
      </c>
      <c r="C40" s="23" t="s">
        <v>1377</v>
      </c>
      <c r="D40" s="23"/>
      <c r="E40" s="23" t="s">
        <v>205</v>
      </c>
      <c r="F40" s="23" t="s">
        <v>227</v>
      </c>
      <c r="G40" s="23"/>
      <c r="H40" s="23"/>
      <c r="I40" s="23"/>
      <c r="J40" s="23"/>
      <c r="K40" s="23" t="s">
        <v>1721</v>
      </c>
      <c r="L40" s="23"/>
      <c r="M40" s="23"/>
      <c r="N40" s="23"/>
      <c r="O40" s="23"/>
      <c r="P40" s="23"/>
      <c r="Q40" s="23"/>
      <c r="R40" s="23"/>
      <c r="S40" s="23"/>
      <c r="T40" s="23"/>
      <c r="U40" s="23"/>
      <c r="V40" s="23"/>
      <c r="W40" s="23"/>
      <c r="X40" s="23"/>
      <c r="Y40" s="23"/>
    </row>
    <row r="41" spans="1:25" s="19" customFormat="1">
      <c r="B41" s="23" t="s">
        <v>1108</v>
      </c>
      <c r="C41" s="23" t="s">
        <v>1112</v>
      </c>
      <c r="D41" s="23"/>
      <c r="E41" s="23" t="s">
        <v>205</v>
      </c>
      <c r="F41" s="23" t="s">
        <v>227</v>
      </c>
      <c r="G41" s="23"/>
      <c r="H41" s="23"/>
      <c r="I41" s="23"/>
      <c r="J41" s="23"/>
      <c r="K41" s="23" t="s">
        <v>1721</v>
      </c>
      <c r="L41" s="23"/>
      <c r="M41" s="23"/>
      <c r="N41" s="23"/>
      <c r="O41" s="23"/>
      <c r="P41" s="23"/>
      <c r="Q41" s="23"/>
      <c r="R41" s="23"/>
      <c r="S41" s="23"/>
      <c r="T41" s="23"/>
      <c r="U41" s="23"/>
      <c r="V41" s="23"/>
      <c r="W41" s="23"/>
      <c r="X41" s="23"/>
      <c r="Y41" s="23"/>
    </row>
    <row r="42" spans="1:25" s="19" customFormat="1">
      <c r="B42" s="23" t="s">
        <v>1293</v>
      </c>
      <c r="C42" s="23" t="s">
        <v>1296</v>
      </c>
      <c r="D42" s="23"/>
      <c r="E42" s="23" t="s">
        <v>205</v>
      </c>
      <c r="F42" s="23" t="s">
        <v>227</v>
      </c>
      <c r="G42" s="23"/>
      <c r="H42" s="23"/>
      <c r="I42" s="23"/>
      <c r="J42" s="23"/>
      <c r="K42" s="23" t="s">
        <v>1721</v>
      </c>
      <c r="L42" s="23"/>
      <c r="M42" s="23"/>
      <c r="N42" s="23"/>
      <c r="O42" s="23"/>
      <c r="P42" s="23"/>
      <c r="Q42" s="23"/>
      <c r="R42" s="23"/>
      <c r="S42" s="23"/>
      <c r="T42" s="23"/>
      <c r="U42" s="23"/>
      <c r="V42" s="23"/>
      <c r="W42" s="23"/>
      <c r="X42" s="23"/>
      <c r="Y42" s="23"/>
    </row>
    <row r="43" spans="1:25" s="19" customFormat="1">
      <c r="B43" s="23" t="s">
        <v>1294</v>
      </c>
      <c r="C43" s="23" t="s">
        <v>1297</v>
      </c>
      <c r="D43" s="23"/>
      <c r="E43" s="23" t="s">
        <v>205</v>
      </c>
      <c r="F43" s="23" t="s">
        <v>227</v>
      </c>
      <c r="G43" s="23"/>
      <c r="H43" s="23"/>
      <c r="I43" s="23"/>
      <c r="J43" s="23"/>
      <c r="K43" s="23" t="s">
        <v>1721</v>
      </c>
      <c r="L43" s="23"/>
      <c r="M43" s="23"/>
      <c r="N43" s="23"/>
      <c r="O43" s="23"/>
      <c r="P43" s="23"/>
      <c r="Q43" s="23"/>
      <c r="R43" s="23"/>
      <c r="S43" s="23"/>
      <c r="T43" s="23"/>
      <c r="U43" s="23"/>
      <c r="V43" s="23"/>
      <c r="W43" s="23"/>
      <c r="X43" s="23"/>
      <c r="Y43" s="23"/>
    </row>
    <row r="44" spans="1:25" s="19" customFormat="1">
      <c r="B44" s="23" t="s">
        <v>1295</v>
      </c>
      <c r="C44" s="23" t="s">
        <v>1298</v>
      </c>
      <c r="D44" s="23"/>
      <c r="E44" s="23" t="s">
        <v>205</v>
      </c>
      <c r="F44" s="23" t="s">
        <v>227</v>
      </c>
      <c r="G44" s="23"/>
      <c r="H44" s="23"/>
      <c r="I44" s="23"/>
      <c r="J44" s="23"/>
      <c r="K44" s="23" t="s">
        <v>1721</v>
      </c>
      <c r="L44" s="23"/>
      <c r="M44" s="23"/>
      <c r="N44" s="23"/>
      <c r="O44" s="23"/>
      <c r="P44" s="23"/>
      <c r="Q44" s="23"/>
      <c r="R44" s="23"/>
      <c r="S44" s="23"/>
      <c r="T44" s="23"/>
      <c r="U44" s="23"/>
      <c r="V44" s="23"/>
      <c r="W44" s="23"/>
      <c r="X44" s="23"/>
      <c r="Y44" s="23"/>
    </row>
    <row r="45" spans="1:25" s="19" customFormat="1" ht="27">
      <c r="B45" s="19" t="s">
        <v>219</v>
      </c>
      <c r="C45" s="19" t="s">
        <v>222</v>
      </c>
      <c r="D45" s="19">
        <v>1</v>
      </c>
      <c r="E45" s="19" t="s">
        <v>207</v>
      </c>
      <c r="F45" s="19" t="s">
        <v>227</v>
      </c>
      <c r="I45" s="19" t="s">
        <v>1225</v>
      </c>
      <c r="J45" s="19" t="s">
        <v>208</v>
      </c>
      <c r="K45" s="19" t="s">
        <v>186</v>
      </c>
      <c r="M45" s="19">
        <v>-1</v>
      </c>
    </row>
    <row r="46" spans="1:25" s="19" customFormat="1" ht="27">
      <c r="B46" s="19" t="s">
        <v>220</v>
      </c>
      <c r="C46" s="19" t="s">
        <v>223</v>
      </c>
      <c r="D46" s="19">
        <v>1</v>
      </c>
      <c r="E46" s="19" t="s">
        <v>207</v>
      </c>
      <c r="F46" s="19" t="s">
        <v>227</v>
      </c>
      <c r="H46" s="19" t="s">
        <v>892</v>
      </c>
      <c r="I46" s="19" t="s">
        <v>1225</v>
      </c>
      <c r="J46" s="19" t="s">
        <v>208</v>
      </c>
      <c r="K46" s="19" t="s">
        <v>186</v>
      </c>
      <c r="M46" s="19">
        <v>-1</v>
      </c>
    </row>
    <row r="47" spans="1:25" s="19" customFormat="1" ht="27">
      <c r="B47" s="19" t="s">
        <v>221</v>
      </c>
      <c r="C47" s="19" t="s">
        <v>224</v>
      </c>
      <c r="D47" s="19">
        <v>1</v>
      </c>
      <c r="E47" s="19" t="s">
        <v>207</v>
      </c>
      <c r="F47" s="19" t="s">
        <v>227</v>
      </c>
      <c r="I47" s="19" t="s">
        <v>1225</v>
      </c>
      <c r="J47" s="19" t="s">
        <v>208</v>
      </c>
      <c r="K47" s="19" t="s">
        <v>186</v>
      </c>
      <c r="M47" s="19">
        <v>-1</v>
      </c>
    </row>
    <row r="48" spans="1:25" s="19" customFormat="1">
      <c r="B48" s="19" t="s">
        <v>846</v>
      </c>
      <c r="C48" s="19" t="s">
        <v>1105</v>
      </c>
      <c r="D48" s="19">
        <v>1</v>
      </c>
      <c r="F48" s="19" t="s">
        <v>227</v>
      </c>
      <c r="I48" s="19" t="s">
        <v>1225</v>
      </c>
      <c r="J48" s="19" t="s">
        <v>173</v>
      </c>
      <c r="K48" s="19" t="s">
        <v>186</v>
      </c>
      <c r="M48" s="19">
        <v>-1</v>
      </c>
    </row>
    <row r="49" spans="2:23" s="19" customFormat="1">
      <c r="B49" s="19" t="s">
        <v>1103</v>
      </c>
      <c r="C49" s="19" t="s">
        <v>1106</v>
      </c>
      <c r="D49" s="19">
        <v>1</v>
      </c>
      <c r="F49" s="19" t="s">
        <v>227</v>
      </c>
      <c r="H49" s="19" t="s">
        <v>892</v>
      </c>
      <c r="I49" s="19" t="s">
        <v>1225</v>
      </c>
      <c r="J49" s="19" t="s">
        <v>173</v>
      </c>
      <c r="K49" s="19" t="s">
        <v>186</v>
      </c>
      <c r="M49" s="19">
        <v>-1</v>
      </c>
    </row>
    <row r="50" spans="2:23" s="19" customFormat="1">
      <c r="B50" s="19" t="s">
        <v>1104</v>
      </c>
      <c r="C50" s="19" t="s">
        <v>1107</v>
      </c>
      <c r="D50" s="19">
        <v>1</v>
      </c>
      <c r="F50" s="19" t="s">
        <v>227</v>
      </c>
      <c r="I50" s="19" t="s">
        <v>1225</v>
      </c>
      <c r="J50" s="19" t="s">
        <v>173</v>
      </c>
      <c r="K50" s="19" t="s">
        <v>186</v>
      </c>
      <c r="M50" s="19">
        <v>-1</v>
      </c>
    </row>
    <row r="51" spans="2:23" s="19" customFormat="1">
      <c r="B51" s="19" t="s">
        <v>1109</v>
      </c>
      <c r="C51" s="19" t="s">
        <v>298</v>
      </c>
      <c r="D51" s="19">
        <v>1</v>
      </c>
      <c r="F51" s="19" t="s">
        <v>227</v>
      </c>
      <c r="H51" s="19" t="s">
        <v>892</v>
      </c>
      <c r="I51" s="19" t="s">
        <v>1225</v>
      </c>
      <c r="J51" s="19" t="s">
        <v>173</v>
      </c>
      <c r="K51" s="19" t="s">
        <v>186</v>
      </c>
      <c r="M51" s="19">
        <v>-1</v>
      </c>
    </row>
    <row r="52" spans="2:23" s="19" customFormat="1">
      <c r="B52" s="19" t="s">
        <v>1110</v>
      </c>
      <c r="C52" s="19" t="s">
        <v>299</v>
      </c>
      <c r="F52" s="19" t="s">
        <v>227</v>
      </c>
      <c r="I52" s="19" t="s">
        <v>1225</v>
      </c>
      <c r="J52" s="19" t="s">
        <v>173</v>
      </c>
      <c r="K52" s="19" t="s">
        <v>186</v>
      </c>
      <c r="M52" s="19">
        <v>-1</v>
      </c>
    </row>
    <row r="53" spans="2:23" s="19" customFormat="1">
      <c r="B53" s="19" t="s">
        <v>1111</v>
      </c>
      <c r="C53" s="19" t="s">
        <v>1590</v>
      </c>
      <c r="F53" s="19" t="s">
        <v>227</v>
      </c>
      <c r="I53" s="19" t="s">
        <v>1225</v>
      </c>
      <c r="J53" s="19" t="s">
        <v>173</v>
      </c>
      <c r="K53" s="19" t="s">
        <v>186</v>
      </c>
      <c r="M53" s="19">
        <v>-1</v>
      </c>
    </row>
    <row r="54" spans="2:23" s="19" customFormat="1">
      <c r="B54" s="19" t="s">
        <v>844</v>
      </c>
      <c r="C54" s="19" t="s">
        <v>295</v>
      </c>
      <c r="D54" s="19">
        <v>1</v>
      </c>
      <c r="F54" s="19" t="s">
        <v>227</v>
      </c>
      <c r="H54" s="19" t="s">
        <v>892</v>
      </c>
      <c r="I54" s="19" t="s">
        <v>1225</v>
      </c>
      <c r="J54" s="19" t="s">
        <v>173</v>
      </c>
      <c r="K54" s="19" t="s">
        <v>186</v>
      </c>
      <c r="M54" s="19">
        <v>-1</v>
      </c>
    </row>
    <row r="55" spans="2:23" s="19" customFormat="1">
      <c r="B55" s="19" t="s">
        <v>568</v>
      </c>
      <c r="C55" s="19" t="s">
        <v>569</v>
      </c>
      <c r="I55" s="19" t="s">
        <v>809</v>
      </c>
      <c r="K55" s="25" t="s">
        <v>186</v>
      </c>
      <c r="L55" s="25" t="s">
        <v>187</v>
      </c>
      <c r="M55" s="19">
        <v>0</v>
      </c>
      <c r="N55" s="25"/>
      <c r="O55" s="25" t="s">
        <v>1589</v>
      </c>
      <c r="P55" s="19" t="s">
        <v>1667</v>
      </c>
      <c r="Q55" s="19" t="s">
        <v>227</v>
      </c>
    </row>
    <row r="56" spans="2:23" s="19" customFormat="1">
      <c r="B56" s="19" t="s">
        <v>296</v>
      </c>
      <c r="C56" s="19" t="s">
        <v>297</v>
      </c>
      <c r="I56" s="19" t="s">
        <v>809</v>
      </c>
      <c r="K56" s="25" t="s">
        <v>186</v>
      </c>
      <c r="L56" s="25" t="s">
        <v>187</v>
      </c>
      <c r="M56" s="19">
        <v>0</v>
      </c>
      <c r="N56" s="25"/>
      <c r="O56" s="25" t="s">
        <v>1589</v>
      </c>
      <c r="P56" s="19" t="s">
        <v>1667</v>
      </c>
      <c r="Q56" s="19" t="s">
        <v>227</v>
      </c>
    </row>
    <row r="57" spans="2:23" s="19" customFormat="1" ht="27">
      <c r="B57" s="19" t="s">
        <v>564</v>
      </c>
      <c r="C57" s="19" t="s">
        <v>565</v>
      </c>
      <c r="E57" s="19" t="str">
        <f>P57&amp;","&amp;Q57&amp;","&amp;R57</f>
        <v>ガソリン,軽油,使っていない</v>
      </c>
      <c r="I57" s="19" t="s">
        <v>1584</v>
      </c>
      <c r="K57" s="19" t="s">
        <v>186</v>
      </c>
      <c r="L57" s="34" t="s">
        <v>191</v>
      </c>
      <c r="M57" s="19">
        <v>1</v>
      </c>
      <c r="P57" s="19" t="s">
        <v>566</v>
      </c>
      <c r="Q57" s="19" t="s">
        <v>567</v>
      </c>
      <c r="R57" s="19" t="s">
        <v>1300</v>
      </c>
    </row>
    <row r="58" spans="2:23" s="19" customFormat="1" ht="27">
      <c r="B58" s="19" t="s">
        <v>1719</v>
      </c>
      <c r="C58" s="19" t="s">
        <v>1720</v>
      </c>
      <c r="E58" s="19" t="str">
        <f>P58&amp;","&amp;Q58&amp;","&amp;R58&amp;","&amp;S58</f>
        <v>1:選んで下さい,200:1人用,300:1.5人用,400:それ以上</v>
      </c>
      <c r="F58" s="19" t="s">
        <v>1202</v>
      </c>
      <c r="I58" s="19" t="s">
        <v>809</v>
      </c>
      <c r="K58" s="26" t="s">
        <v>186</v>
      </c>
      <c r="L58" s="26" t="s">
        <v>1591</v>
      </c>
      <c r="M58" s="26">
        <v>1</v>
      </c>
      <c r="N58" s="26"/>
      <c r="O58" s="26"/>
      <c r="P58" s="19" t="s">
        <v>382</v>
      </c>
      <c r="Q58" s="19" t="s">
        <v>385</v>
      </c>
      <c r="R58" s="19" t="s">
        <v>384</v>
      </c>
      <c r="S58" s="19" t="s">
        <v>383</v>
      </c>
    </row>
    <row r="59" spans="2:23" s="19" customFormat="1" ht="27">
      <c r="B59" s="19" t="s">
        <v>1716</v>
      </c>
      <c r="C59" s="19" t="s">
        <v>1302</v>
      </c>
      <c r="E59" s="19" t="s">
        <v>954</v>
      </c>
      <c r="F59" s="19" t="s">
        <v>1715</v>
      </c>
      <c r="I59" s="19" t="s">
        <v>809</v>
      </c>
      <c r="K59" s="19" t="s">
        <v>186</v>
      </c>
      <c r="L59" s="19" t="s">
        <v>386</v>
      </c>
      <c r="M59" s="19">
        <v>7</v>
      </c>
      <c r="P59" s="19" t="s">
        <v>1564</v>
      </c>
      <c r="Q59" s="19" t="s">
        <v>1565</v>
      </c>
      <c r="R59" s="19" t="s">
        <v>1566</v>
      </c>
      <c r="S59" s="19" t="s">
        <v>989</v>
      </c>
      <c r="T59" s="19" t="s">
        <v>990</v>
      </c>
    </row>
    <row r="60" spans="2:23" s="19" customFormat="1" ht="27">
      <c r="B60" s="19" t="s">
        <v>1717</v>
      </c>
      <c r="C60" s="19" t="s">
        <v>1718</v>
      </c>
      <c r="D60" s="19">
        <v>1</v>
      </c>
      <c r="E60" s="19" t="s">
        <v>954</v>
      </c>
      <c r="F60" s="19" t="s">
        <v>1715</v>
      </c>
      <c r="H60" s="19" t="s">
        <v>894</v>
      </c>
      <c r="I60" s="19" t="s">
        <v>809</v>
      </c>
      <c r="K60" s="19" t="s">
        <v>186</v>
      </c>
      <c r="L60" s="19" t="s">
        <v>386</v>
      </c>
      <c r="M60" s="19">
        <v>7</v>
      </c>
      <c r="P60" s="19" t="s">
        <v>1564</v>
      </c>
      <c r="Q60" s="19" t="s">
        <v>1565</v>
      </c>
      <c r="R60" s="19" t="s">
        <v>1566</v>
      </c>
      <c r="S60" s="19" t="s">
        <v>989</v>
      </c>
      <c r="T60" s="19" t="s">
        <v>990</v>
      </c>
    </row>
    <row r="61" spans="2:23" s="19" customFormat="1" ht="27">
      <c r="B61" s="19" t="s">
        <v>1237</v>
      </c>
      <c r="C61" s="19" t="s">
        <v>1238</v>
      </c>
      <c r="E61" s="19" t="s">
        <v>388</v>
      </c>
      <c r="F61" s="19" t="s">
        <v>1241</v>
      </c>
      <c r="I61" s="19" t="s">
        <v>809</v>
      </c>
      <c r="K61" s="19" t="s">
        <v>186</v>
      </c>
      <c r="L61" s="19" t="s">
        <v>387</v>
      </c>
      <c r="M61" s="19">
        <v>15</v>
      </c>
      <c r="P61" s="19" t="s">
        <v>991</v>
      </c>
      <c r="Q61" s="19" t="s">
        <v>992</v>
      </c>
      <c r="R61" s="19" t="s">
        <v>993</v>
      </c>
      <c r="S61" s="19" t="s">
        <v>994</v>
      </c>
      <c r="T61" s="19" t="s">
        <v>780</v>
      </c>
      <c r="U61" s="19" t="s">
        <v>781</v>
      </c>
      <c r="V61" s="19" t="s">
        <v>782</v>
      </c>
      <c r="W61" s="19" t="s">
        <v>1724</v>
      </c>
    </row>
    <row r="62" spans="2:23" s="19" customFormat="1" ht="27">
      <c r="B62" s="19" t="s">
        <v>1240</v>
      </c>
      <c r="C62" s="19" t="s">
        <v>1239</v>
      </c>
      <c r="D62" s="19">
        <v>1</v>
      </c>
      <c r="E62" s="19" t="s">
        <v>389</v>
      </c>
      <c r="F62" s="19" t="s">
        <v>1241</v>
      </c>
      <c r="H62" s="19" t="s">
        <v>894</v>
      </c>
      <c r="I62" s="19" t="s">
        <v>809</v>
      </c>
      <c r="K62" s="19" t="s">
        <v>186</v>
      </c>
      <c r="L62" s="19" t="s">
        <v>387</v>
      </c>
      <c r="M62" s="19">
        <v>15</v>
      </c>
      <c r="P62" s="19" t="s">
        <v>991</v>
      </c>
      <c r="Q62" s="19" t="s">
        <v>992</v>
      </c>
      <c r="R62" s="19" t="s">
        <v>993</v>
      </c>
      <c r="S62" s="19" t="s">
        <v>994</v>
      </c>
      <c r="T62" s="19" t="s">
        <v>780</v>
      </c>
      <c r="U62" s="19" t="s">
        <v>781</v>
      </c>
      <c r="V62" s="19" t="s">
        <v>782</v>
      </c>
      <c r="W62" s="19" t="s">
        <v>1724</v>
      </c>
    </row>
    <row r="63" spans="2:23" s="19" customFormat="1" ht="27">
      <c r="B63" s="19" t="s">
        <v>857</v>
      </c>
      <c r="C63" s="19" t="s">
        <v>859</v>
      </c>
      <c r="E63" s="19" t="s">
        <v>389</v>
      </c>
      <c r="F63" s="19" t="s">
        <v>1241</v>
      </c>
      <c r="I63" s="19" t="s">
        <v>809</v>
      </c>
      <c r="K63" s="19" t="s">
        <v>186</v>
      </c>
      <c r="L63" s="19" t="s">
        <v>387</v>
      </c>
      <c r="M63" s="19">
        <v>10</v>
      </c>
      <c r="P63" s="19" t="s">
        <v>991</v>
      </c>
      <c r="Q63" s="19" t="s">
        <v>992</v>
      </c>
      <c r="R63" s="19" t="s">
        <v>993</v>
      </c>
      <c r="S63" s="19" t="s">
        <v>994</v>
      </c>
      <c r="T63" s="19" t="s">
        <v>780</v>
      </c>
      <c r="U63" s="19" t="s">
        <v>781</v>
      </c>
      <c r="V63" s="19" t="s">
        <v>782</v>
      </c>
      <c r="W63" s="19" t="s">
        <v>1724</v>
      </c>
    </row>
    <row r="64" spans="2:23" s="19" customFormat="1" ht="27">
      <c r="B64" s="19" t="s">
        <v>634</v>
      </c>
      <c r="C64" s="19" t="s">
        <v>858</v>
      </c>
      <c r="E64" s="19" t="s">
        <v>391</v>
      </c>
      <c r="F64" s="19" t="s">
        <v>812</v>
      </c>
      <c r="I64" s="19" t="s">
        <v>809</v>
      </c>
      <c r="K64" s="19" t="s">
        <v>186</v>
      </c>
      <c r="L64" s="19" t="s">
        <v>390</v>
      </c>
      <c r="M64" s="19">
        <v>0</v>
      </c>
      <c r="P64" s="19" t="s">
        <v>991</v>
      </c>
      <c r="Q64" s="19" t="s">
        <v>860</v>
      </c>
      <c r="R64" s="19" t="s">
        <v>861</v>
      </c>
      <c r="S64" s="19" t="s">
        <v>1734</v>
      </c>
      <c r="T64" s="19" t="s">
        <v>1735</v>
      </c>
      <c r="U64" s="19" t="s">
        <v>862</v>
      </c>
      <c r="V64" s="19" t="s">
        <v>863</v>
      </c>
    </row>
    <row r="65" spans="1:22" s="19" customFormat="1" ht="27">
      <c r="B65" s="19" t="s">
        <v>1102</v>
      </c>
      <c r="C65" s="19" t="s">
        <v>532</v>
      </c>
      <c r="E65" s="19" t="s">
        <v>392</v>
      </c>
      <c r="I65" s="19" t="s">
        <v>1226</v>
      </c>
      <c r="K65" s="19" t="s">
        <v>184</v>
      </c>
    </row>
    <row r="66" spans="1:22" s="19" customFormat="1" ht="27">
      <c r="B66" s="19" t="s">
        <v>502</v>
      </c>
      <c r="C66" s="19" t="s">
        <v>532</v>
      </c>
      <c r="I66" s="19" t="s">
        <v>1226</v>
      </c>
      <c r="K66" s="19" t="s">
        <v>184</v>
      </c>
    </row>
    <row r="67" spans="1:22" s="19" customFormat="1" ht="27">
      <c r="B67" s="19" t="s">
        <v>503</v>
      </c>
      <c r="C67" s="19" t="s">
        <v>532</v>
      </c>
      <c r="I67" s="19" t="s">
        <v>1226</v>
      </c>
      <c r="K67" s="19" t="s">
        <v>184</v>
      </c>
    </row>
    <row r="68" spans="1:22" s="19" customFormat="1" ht="27">
      <c r="B68" s="19" t="s">
        <v>1198</v>
      </c>
      <c r="C68" s="19" t="s">
        <v>1197</v>
      </c>
      <c r="E68" s="19" t="s">
        <v>953</v>
      </c>
      <c r="H68" s="19" t="s">
        <v>895</v>
      </c>
      <c r="I68" s="19" t="s">
        <v>702</v>
      </c>
      <c r="K68" s="19" t="s">
        <v>192</v>
      </c>
      <c r="L68" s="19" t="s">
        <v>1301</v>
      </c>
      <c r="M68" s="19" t="b">
        <v>0</v>
      </c>
      <c r="P68" s="19" t="s">
        <v>393</v>
      </c>
      <c r="Q68" s="19" t="s">
        <v>394</v>
      </c>
    </row>
    <row r="69" spans="1:22" s="35" customFormat="1" ht="27.75" thickBot="1">
      <c r="B69" s="35" t="s">
        <v>1199</v>
      </c>
      <c r="C69" s="35" t="s">
        <v>531</v>
      </c>
      <c r="E69" s="35" t="s">
        <v>953</v>
      </c>
      <c r="H69" s="35" t="s">
        <v>895</v>
      </c>
      <c r="I69" s="35" t="s">
        <v>702</v>
      </c>
      <c r="K69" s="35" t="s">
        <v>192</v>
      </c>
      <c r="L69" s="35" t="s">
        <v>1301</v>
      </c>
      <c r="M69" s="35" t="b">
        <v>0</v>
      </c>
      <c r="P69" s="35" t="s">
        <v>393</v>
      </c>
      <c r="Q69" s="35" t="s">
        <v>394</v>
      </c>
    </row>
    <row r="70" spans="1:22" s="19" customFormat="1" ht="54.75" thickTop="1">
      <c r="A70" s="19" t="s">
        <v>395</v>
      </c>
      <c r="B70" s="19" t="s">
        <v>75</v>
      </c>
      <c r="C70" s="19" t="s">
        <v>1510</v>
      </c>
      <c r="D70" s="19">
        <v>1</v>
      </c>
      <c r="E70" s="19" t="str">
        <f>P70&amp;","&amp;U70&amp;","&amp;Q70&amp;","&amp;R70&amp;","&amp;S70</f>
        <v>家全体,家全体（セントラル）,半分くらい,一部の部屋,1部屋のみ</v>
      </c>
      <c r="H70" s="19" t="s">
        <v>894</v>
      </c>
      <c r="I70" s="19" t="s">
        <v>809</v>
      </c>
      <c r="K70" s="19" t="s">
        <v>186</v>
      </c>
      <c r="L70" s="19" t="s">
        <v>397</v>
      </c>
      <c r="M70" s="19">
        <v>0</v>
      </c>
      <c r="O70" s="19" t="s">
        <v>189</v>
      </c>
      <c r="P70" s="19" t="s">
        <v>1725</v>
      </c>
      <c r="Q70" s="19" t="s">
        <v>1726</v>
      </c>
      <c r="R70" s="19" t="s">
        <v>1727</v>
      </c>
      <c r="S70" s="19" t="s">
        <v>1728</v>
      </c>
      <c r="T70" s="19" t="s">
        <v>1729</v>
      </c>
      <c r="U70" s="19" t="s">
        <v>396</v>
      </c>
    </row>
    <row r="71" spans="1:22" s="19" customFormat="1">
      <c r="B71" s="19" t="s">
        <v>1242</v>
      </c>
      <c r="C71" s="19" t="s">
        <v>4</v>
      </c>
      <c r="E71" s="19" t="s">
        <v>836</v>
      </c>
      <c r="I71" s="19" t="s">
        <v>703</v>
      </c>
      <c r="K71" s="19" t="s">
        <v>192</v>
      </c>
      <c r="L71" s="19" t="s">
        <v>1301</v>
      </c>
      <c r="M71" s="19" t="b">
        <v>0</v>
      </c>
    </row>
    <row r="72" spans="1:22" s="19" customFormat="1" ht="27">
      <c r="B72" s="19" t="s">
        <v>1244</v>
      </c>
      <c r="C72" s="19" t="s">
        <v>263</v>
      </c>
      <c r="E72" s="19" t="s">
        <v>837</v>
      </c>
      <c r="I72" s="19" t="s">
        <v>703</v>
      </c>
      <c r="K72" s="19" t="s">
        <v>192</v>
      </c>
      <c r="L72" s="19" t="s">
        <v>1301</v>
      </c>
      <c r="M72" s="19" t="b">
        <v>0</v>
      </c>
    </row>
    <row r="73" spans="1:22" s="19" customFormat="1" ht="27">
      <c r="B73" s="19" t="s">
        <v>845</v>
      </c>
      <c r="C73" s="19" t="s">
        <v>258</v>
      </c>
      <c r="E73" s="19" t="s">
        <v>837</v>
      </c>
      <c r="I73" s="19" t="s">
        <v>703</v>
      </c>
      <c r="K73" s="19" t="s">
        <v>192</v>
      </c>
      <c r="L73" s="19" t="s">
        <v>1301</v>
      </c>
      <c r="M73" s="19" t="b">
        <v>0</v>
      </c>
    </row>
    <row r="74" spans="1:22" s="19" customFormat="1" ht="27">
      <c r="B74" s="19" t="s">
        <v>1100</v>
      </c>
      <c r="C74" s="19" t="s">
        <v>262</v>
      </c>
      <c r="E74" s="19" t="s">
        <v>837</v>
      </c>
      <c r="I74" s="19" t="s">
        <v>703</v>
      </c>
      <c r="K74" s="19" t="s">
        <v>192</v>
      </c>
      <c r="L74" s="19" t="s">
        <v>1301</v>
      </c>
      <c r="M74" s="19" t="b">
        <v>0</v>
      </c>
    </row>
    <row r="75" spans="1:22" s="19" customFormat="1" ht="27">
      <c r="B75" s="50" t="s">
        <v>1243</v>
      </c>
      <c r="C75" s="50" t="s">
        <v>234</v>
      </c>
      <c r="E75" s="19" t="s">
        <v>837</v>
      </c>
      <c r="I75" s="19" t="s">
        <v>703</v>
      </c>
      <c r="K75" s="19" t="s">
        <v>192</v>
      </c>
      <c r="L75" s="19" t="s">
        <v>1301</v>
      </c>
      <c r="M75" s="19" t="b">
        <v>0</v>
      </c>
    </row>
    <row r="76" spans="1:22" s="19" customFormat="1">
      <c r="B76" s="50" t="s">
        <v>256</v>
      </c>
      <c r="C76" s="50" t="s">
        <v>255</v>
      </c>
    </row>
    <row r="77" spans="1:22" s="19" customFormat="1">
      <c r="B77" s="50" t="s">
        <v>257</v>
      </c>
      <c r="C77" s="50" t="s">
        <v>259</v>
      </c>
    </row>
    <row r="78" spans="1:22" s="19" customFormat="1">
      <c r="B78" s="50" t="s">
        <v>260</v>
      </c>
      <c r="C78" s="50" t="s">
        <v>261</v>
      </c>
    </row>
    <row r="79" spans="1:22" s="19" customFormat="1" ht="27">
      <c r="B79" s="19" t="s">
        <v>951</v>
      </c>
      <c r="C79" s="19" t="s">
        <v>1195</v>
      </c>
      <c r="E79" s="19" t="s">
        <v>837</v>
      </c>
      <c r="I79" s="19" t="s">
        <v>703</v>
      </c>
      <c r="K79" s="19" t="s">
        <v>192</v>
      </c>
      <c r="L79" s="19" t="s">
        <v>1301</v>
      </c>
      <c r="M79" s="19" t="b">
        <v>0</v>
      </c>
    </row>
    <row r="80" spans="1:22" s="19" customFormat="1" ht="27">
      <c r="B80" s="19" t="s">
        <v>1200</v>
      </c>
      <c r="C80" s="19" t="s">
        <v>811</v>
      </c>
      <c r="E80" s="19" t="s">
        <v>838</v>
      </c>
      <c r="F80" s="19" t="s">
        <v>812</v>
      </c>
      <c r="I80" s="19" t="s">
        <v>809</v>
      </c>
      <c r="K80" s="19" t="s">
        <v>186</v>
      </c>
      <c r="L80" s="19" t="s">
        <v>398</v>
      </c>
      <c r="M80" s="19">
        <v>-1</v>
      </c>
      <c r="N80" s="19" t="s">
        <v>189</v>
      </c>
      <c r="O80" s="19" t="s">
        <v>991</v>
      </c>
      <c r="P80" s="19" t="s">
        <v>1730</v>
      </c>
      <c r="Q80" s="19" t="s">
        <v>1731</v>
      </c>
      <c r="R80" s="19" t="s">
        <v>1732</v>
      </c>
      <c r="S80" s="19" t="s">
        <v>1733</v>
      </c>
      <c r="T80" s="19" t="s">
        <v>1071</v>
      </c>
      <c r="U80" s="19" t="s">
        <v>1734</v>
      </c>
      <c r="V80" s="19" t="s">
        <v>1735</v>
      </c>
    </row>
    <row r="81" spans="2:24" s="19" customFormat="1" ht="27">
      <c r="B81" s="19" t="s">
        <v>1509</v>
      </c>
      <c r="C81" s="19" t="s">
        <v>1143</v>
      </c>
      <c r="D81" s="19">
        <v>1</v>
      </c>
      <c r="E81" s="19" t="s">
        <v>400</v>
      </c>
      <c r="F81" s="19" t="s">
        <v>813</v>
      </c>
      <c r="I81" s="19" t="s">
        <v>809</v>
      </c>
      <c r="K81" s="19" t="s">
        <v>186</v>
      </c>
      <c r="L81" s="19" t="s">
        <v>399</v>
      </c>
      <c r="M81" s="19">
        <v>-1</v>
      </c>
      <c r="N81" s="19" t="s">
        <v>189</v>
      </c>
      <c r="O81" s="19" t="s">
        <v>991</v>
      </c>
      <c r="P81" s="19" t="s">
        <v>1736</v>
      </c>
      <c r="Q81" s="19" t="s">
        <v>1737</v>
      </c>
      <c r="R81" s="19" t="s">
        <v>1738</v>
      </c>
      <c r="S81" s="19" t="s">
        <v>1739</v>
      </c>
      <c r="T81" s="19" t="s">
        <v>1740</v>
      </c>
      <c r="U81" s="19" t="s">
        <v>1741</v>
      </c>
      <c r="V81" s="19" t="s">
        <v>1742</v>
      </c>
      <c r="W81" s="19" t="s">
        <v>1743</v>
      </c>
      <c r="X81" s="19" t="s">
        <v>1744</v>
      </c>
    </row>
    <row r="82" spans="2:24" s="19" customFormat="1" ht="27">
      <c r="B82" s="19" t="s">
        <v>1512</v>
      </c>
      <c r="C82" s="19" t="s">
        <v>1147</v>
      </c>
      <c r="E82" s="19" t="s">
        <v>838</v>
      </c>
      <c r="F82" s="19" t="s">
        <v>812</v>
      </c>
      <c r="I82" s="19" t="s">
        <v>809</v>
      </c>
      <c r="K82" s="19" t="s">
        <v>186</v>
      </c>
      <c r="L82" s="19" t="s">
        <v>398</v>
      </c>
      <c r="M82" s="19">
        <v>-1</v>
      </c>
      <c r="N82" s="19" t="s">
        <v>189</v>
      </c>
      <c r="O82" s="19" t="s">
        <v>991</v>
      </c>
      <c r="P82" s="19" t="s">
        <v>2</v>
      </c>
      <c r="Q82" s="19" t="s">
        <v>1730</v>
      </c>
      <c r="R82" s="19" t="s">
        <v>1731</v>
      </c>
      <c r="S82" s="19" t="s">
        <v>1732</v>
      </c>
      <c r="T82" s="19" t="s">
        <v>1733</v>
      </c>
      <c r="U82" s="19" t="s">
        <v>1734</v>
      </c>
      <c r="V82" s="24" t="s">
        <v>1735</v>
      </c>
    </row>
    <row r="83" spans="2:24" s="19" customFormat="1" ht="27">
      <c r="B83" s="19" t="s">
        <v>1511</v>
      </c>
      <c r="C83" s="19" t="s">
        <v>1204</v>
      </c>
      <c r="D83" s="19">
        <v>1</v>
      </c>
      <c r="E83" s="19" t="s">
        <v>400</v>
      </c>
      <c r="F83" s="19" t="s">
        <v>813</v>
      </c>
      <c r="I83" s="19" t="s">
        <v>809</v>
      </c>
      <c r="K83" s="19" t="s">
        <v>186</v>
      </c>
      <c r="L83" s="19" t="s">
        <v>399</v>
      </c>
      <c r="M83" s="19">
        <v>-1</v>
      </c>
      <c r="N83" s="19" t="s">
        <v>189</v>
      </c>
      <c r="O83" s="19" t="s">
        <v>991</v>
      </c>
      <c r="P83" s="19" t="s">
        <v>1736</v>
      </c>
      <c r="Q83" s="19" t="s">
        <v>1737</v>
      </c>
      <c r="R83" s="19" t="s">
        <v>1738</v>
      </c>
      <c r="S83" s="19" t="s">
        <v>1739</v>
      </c>
      <c r="T83" s="19" t="s">
        <v>1740</v>
      </c>
      <c r="U83" s="19" t="s">
        <v>1741</v>
      </c>
      <c r="V83" s="19" t="s">
        <v>1742</v>
      </c>
      <c r="W83" s="19" t="s">
        <v>1743</v>
      </c>
      <c r="X83" s="19" t="s">
        <v>1744</v>
      </c>
    </row>
    <row r="84" spans="2:24" s="19" customFormat="1" ht="27">
      <c r="B84" s="19" t="s">
        <v>1429</v>
      </c>
      <c r="C84" s="19" t="s">
        <v>414</v>
      </c>
      <c r="D84" s="19">
        <v>1</v>
      </c>
      <c r="E84" s="19" t="s">
        <v>415</v>
      </c>
      <c r="F84" s="19" t="s">
        <v>813</v>
      </c>
      <c r="I84" s="19" t="s">
        <v>809</v>
      </c>
      <c r="K84" s="19" t="s">
        <v>186</v>
      </c>
      <c r="L84" s="33" t="s">
        <v>416</v>
      </c>
      <c r="M84" s="19">
        <v>-1</v>
      </c>
      <c r="N84" s="19" t="s">
        <v>189</v>
      </c>
      <c r="O84" s="19" t="s">
        <v>991</v>
      </c>
      <c r="P84" s="19" t="s">
        <v>1736</v>
      </c>
      <c r="Q84" s="19" t="s">
        <v>1737</v>
      </c>
      <c r="R84" s="19" t="s">
        <v>1738</v>
      </c>
      <c r="S84" s="19" t="s">
        <v>1739</v>
      </c>
      <c r="T84" s="19" t="s">
        <v>1740</v>
      </c>
      <c r="U84" s="19" t="s">
        <v>1741</v>
      </c>
      <c r="V84" s="19" t="s">
        <v>1742</v>
      </c>
      <c r="W84" s="19" t="s">
        <v>1743</v>
      </c>
      <c r="X84" s="19" t="s">
        <v>1744</v>
      </c>
    </row>
    <row r="85" spans="2:24" s="19" customFormat="1">
      <c r="B85" s="19" t="s">
        <v>1201</v>
      </c>
      <c r="C85" s="19" t="s">
        <v>1196</v>
      </c>
      <c r="E85" s="19" t="s">
        <v>841</v>
      </c>
      <c r="I85" s="19" t="s">
        <v>702</v>
      </c>
      <c r="K85" s="19" t="s">
        <v>192</v>
      </c>
      <c r="L85" s="19" t="s">
        <v>1301</v>
      </c>
      <c r="M85" s="19" t="b">
        <v>0</v>
      </c>
    </row>
    <row r="86" spans="2:24" s="19" customFormat="1" ht="27">
      <c r="B86" s="19" t="s">
        <v>1432</v>
      </c>
      <c r="C86" s="19" t="s">
        <v>1542</v>
      </c>
      <c r="D86" s="19">
        <v>1</v>
      </c>
      <c r="E86" s="19" t="str">
        <f>P86&amp;","&amp;Q86&amp;","&amp;R86&amp;","&amp;S86&amp;","&amp;T86</f>
        <v>1：毎日,2：2日に1回,3：週1～2回,4：月1～3回,5：使わない</v>
      </c>
      <c r="I86" s="19" t="s">
        <v>809</v>
      </c>
      <c r="K86" s="19" t="s">
        <v>186</v>
      </c>
      <c r="L86" s="19" t="s">
        <v>397</v>
      </c>
      <c r="M86" s="19">
        <v>0</v>
      </c>
      <c r="O86" s="19" t="s">
        <v>189</v>
      </c>
      <c r="P86" s="19" t="s">
        <v>1653</v>
      </c>
      <c r="Q86" s="19" t="s">
        <v>1654</v>
      </c>
      <c r="R86" s="19" t="s">
        <v>1655</v>
      </c>
      <c r="S86" s="19" t="s">
        <v>1656</v>
      </c>
      <c r="T86" s="19" t="s">
        <v>1305</v>
      </c>
      <c r="U86" s="19" t="s">
        <v>1306</v>
      </c>
    </row>
    <row r="87" spans="2:24" s="19" customFormat="1" ht="27">
      <c r="B87" s="19" t="s">
        <v>1514</v>
      </c>
      <c r="C87" s="19" t="s">
        <v>1513</v>
      </c>
      <c r="D87" s="19">
        <v>1</v>
      </c>
      <c r="E87" s="19" t="s">
        <v>408</v>
      </c>
      <c r="F87" s="19" t="s">
        <v>1517</v>
      </c>
      <c r="I87" s="19" t="s">
        <v>809</v>
      </c>
      <c r="K87" s="19" t="s">
        <v>186</v>
      </c>
      <c r="L87" s="19" t="s">
        <v>397</v>
      </c>
      <c r="M87" s="19">
        <v>0</v>
      </c>
      <c r="O87" s="19" t="s">
        <v>189</v>
      </c>
      <c r="P87" s="19" t="s">
        <v>402</v>
      </c>
      <c r="Q87" s="19" t="s">
        <v>403</v>
      </c>
      <c r="R87" s="19" t="s">
        <v>404</v>
      </c>
      <c r="S87" s="19" t="s">
        <v>405</v>
      </c>
      <c r="T87" s="19" t="s">
        <v>406</v>
      </c>
      <c r="U87" s="19" t="s">
        <v>407</v>
      </c>
    </row>
    <row r="88" spans="2:24" s="19" customFormat="1">
      <c r="B88" s="19" t="s">
        <v>1220</v>
      </c>
      <c r="C88" s="19" t="s">
        <v>1037</v>
      </c>
      <c r="E88" s="19" t="s">
        <v>409</v>
      </c>
      <c r="F88" s="19" t="s">
        <v>828</v>
      </c>
      <c r="I88" s="19" t="s">
        <v>1225</v>
      </c>
      <c r="J88" s="19" t="s">
        <v>411</v>
      </c>
      <c r="K88" s="19" t="s">
        <v>186</v>
      </c>
      <c r="M88" s="19">
        <v>-1</v>
      </c>
    </row>
    <row r="89" spans="2:24" s="19" customFormat="1">
      <c r="B89" s="19" t="s">
        <v>1221</v>
      </c>
      <c r="C89" s="19" t="s">
        <v>1037</v>
      </c>
      <c r="E89" s="19" t="s">
        <v>410</v>
      </c>
      <c r="F89" s="19" t="s">
        <v>828</v>
      </c>
      <c r="I89" s="19" t="s">
        <v>1225</v>
      </c>
      <c r="J89" s="19" t="s">
        <v>411</v>
      </c>
      <c r="K89" s="19" t="s">
        <v>186</v>
      </c>
      <c r="M89" s="19">
        <v>-1</v>
      </c>
    </row>
    <row r="90" spans="2:24" s="19" customFormat="1" ht="27">
      <c r="B90" s="19" t="s">
        <v>1009</v>
      </c>
      <c r="C90" s="19" t="s">
        <v>1666</v>
      </c>
      <c r="E90" s="19" t="s">
        <v>412</v>
      </c>
      <c r="F90" s="19" t="s">
        <v>1667</v>
      </c>
      <c r="I90" s="19" t="s">
        <v>1225</v>
      </c>
      <c r="J90" s="19" t="s">
        <v>411</v>
      </c>
      <c r="K90" s="19" t="s">
        <v>186</v>
      </c>
      <c r="M90" s="19">
        <v>-1</v>
      </c>
    </row>
    <row r="91" spans="2:24" s="19" customFormat="1" ht="27">
      <c r="B91" s="19" t="s">
        <v>1010</v>
      </c>
      <c r="C91" s="19" t="s">
        <v>1666</v>
      </c>
      <c r="E91" s="19" t="s">
        <v>413</v>
      </c>
      <c r="F91" s="19" t="s">
        <v>1667</v>
      </c>
      <c r="I91" s="19" t="s">
        <v>1225</v>
      </c>
      <c r="J91" s="19" t="s">
        <v>411</v>
      </c>
      <c r="K91" s="19" t="s">
        <v>186</v>
      </c>
      <c r="M91" s="19">
        <v>-1</v>
      </c>
    </row>
    <row r="92" spans="2:24" s="19" customFormat="1" ht="27">
      <c r="B92" s="19" t="s">
        <v>1515</v>
      </c>
      <c r="C92" s="19" t="s">
        <v>1516</v>
      </c>
      <c r="E92" s="19" t="s">
        <v>842</v>
      </c>
      <c r="F92" s="19" t="s">
        <v>1517</v>
      </c>
      <c r="I92" s="19" t="s">
        <v>809</v>
      </c>
      <c r="K92" s="19" t="s">
        <v>186</v>
      </c>
      <c r="L92" s="33" t="s">
        <v>418</v>
      </c>
      <c r="M92" s="19">
        <v>-1</v>
      </c>
      <c r="N92" s="19" t="s">
        <v>189</v>
      </c>
      <c r="O92" s="19" t="s">
        <v>417</v>
      </c>
      <c r="P92" s="19" t="s">
        <v>402</v>
      </c>
      <c r="Q92" s="19" t="s">
        <v>403</v>
      </c>
      <c r="R92" s="19" t="s">
        <v>404</v>
      </c>
      <c r="S92" s="19" t="s">
        <v>405</v>
      </c>
      <c r="T92" s="19" t="s">
        <v>406</v>
      </c>
      <c r="U92" s="19" t="s">
        <v>407</v>
      </c>
    </row>
    <row r="93" spans="2:24" s="19" customFormat="1">
      <c r="B93" s="19" t="s">
        <v>1601</v>
      </c>
      <c r="C93" s="19" t="s">
        <v>419</v>
      </c>
      <c r="E93" s="19" t="s">
        <v>420</v>
      </c>
      <c r="I93" s="19" t="s">
        <v>401</v>
      </c>
      <c r="K93" s="19" t="s">
        <v>184</v>
      </c>
    </row>
    <row r="94" spans="2:24" s="19" customFormat="1">
      <c r="B94" s="19" t="s">
        <v>1602</v>
      </c>
      <c r="C94" s="19" t="s">
        <v>419</v>
      </c>
      <c r="E94" s="19" t="s">
        <v>421</v>
      </c>
      <c r="I94" s="19" t="s">
        <v>401</v>
      </c>
      <c r="K94" s="19" t="s">
        <v>184</v>
      </c>
    </row>
    <row r="95" spans="2:24" s="19" customFormat="1">
      <c r="B95" s="19" t="s">
        <v>1603</v>
      </c>
      <c r="C95" s="19" t="s">
        <v>419</v>
      </c>
      <c r="E95" s="19" t="s">
        <v>422</v>
      </c>
      <c r="I95" s="19" t="s">
        <v>401</v>
      </c>
      <c r="K95" s="19" t="s">
        <v>184</v>
      </c>
    </row>
    <row r="96" spans="2:24" s="19" customFormat="1">
      <c r="B96" s="19" t="s">
        <v>428</v>
      </c>
      <c r="C96" s="19" t="s">
        <v>419</v>
      </c>
      <c r="E96" s="19" t="s">
        <v>430</v>
      </c>
      <c r="I96" s="19" t="s">
        <v>401</v>
      </c>
      <c r="K96" s="19" t="s">
        <v>184</v>
      </c>
    </row>
    <row r="97" spans="1:21" s="19" customFormat="1">
      <c r="B97" s="19" t="s">
        <v>429</v>
      </c>
      <c r="C97" s="19" t="s">
        <v>419</v>
      </c>
      <c r="E97" s="19" t="s">
        <v>431</v>
      </c>
      <c r="I97" s="19" t="s">
        <v>401</v>
      </c>
      <c r="K97" s="19" t="s">
        <v>184</v>
      </c>
    </row>
    <row r="98" spans="1:21" s="19" customFormat="1" ht="27">
      <c r="B98" s="19" t="s">
        <v>1604</v>
      </c>
      <c r="C98" s="19" t="s">
        <v>1605</v>
      </c>
      <c r="E98" s="19" t="s">
        <v>420</v>
      </c>
      <c r="I98" s="19" t="s">
        <v>809</v>
      </c>
      <c r="K98" s="19" t="s">
        <v>186</v>
      </c>
      <c r="L98" s="19" t="s">
        <v>397</v>
      </c>
      <c r="M98" s="19">
        <v>0</v>
      </c>
      <c r="O98" s="19" t="s">
        <v>189</v>
      </c>
      <c r="P98" s="19" t="s">
        <v>1653</v>
      </c>
      <c r="Q98" s="19" t="s">
        <v>1499</v>
      </c>
      <c r="R98" s="19" t="s">
        <v>1498</v>
      </c>
      <c r="S98" s="19" t="s">
        <v>1497</v>
      </c>
      <c r="T98" s="19" t="s">
        <v>1496</v>
      </c>
      <c r="U98" s="19" t="s">
        <v>1495</v>
      </c>
    </row>
    <row r="99" spans="1:21" s="19" customFormat="1" ht="27">
      <c r="B99" s="19" t="s">
        <v>1606</v>
      </c>
      <c r="C99" s="19" t="s">
        <v>1605</v>
      </c>
      <c r="E99" s="19" t="s">
        <v>421</v>
      </c>
      <c r="I99" s="19" t="s">
        <v>809</v>
      </c>
      <c r="K99" s="19" t="s">
        <v>186</v>
      </c>
      <c r="L99" s="19" t="s">
        <v>397</v>
      </c>
      <c r="M99" s="19">
        <v>0</v>
      </c>
      <c r="O99" s="19" t="s">
        <v>189</v>
      </c>
      <c r="P99" s="19" t="s">
        <v>1653</v>
      </c>
      <c r="Q99" s="19" t="s">
        <v>1499</v>
      </c>
      <c r="R99" s="19" t="s">
        <v>1498</v>
      </c>
      <c r="S99" s="19" t="s">
        <v>1497</v>
      </c>
      <c r="T99" s="19" t="s">
        <v>1496</v>
      </c>
      <c r="U99" s="19" t="s">
        <v>1495</v>
      </c>
    </row>
    <row r="100" spans="1:21" s="19" customFormat="1" ht="27">
      <c r="B100" s="19" t="s">
        <v>1607</v>
      </c>
      <c r="C100" s="19" t="s">
        <v>1605</v>
      </c>
      <c r="E100" s="19" t="s">
        <v>422</v>
      </c>
      <c r="I100" s="19" t="s">
        <v>809</v>
      </c>
      <c r="K100" s="19" t="s">
        <v>186</v>
      </c>
      <c r="L100" s="19" t="s">
        <v>397</v>
      </c>
      <c r="M100" s="19">
        <v>0</v>
      </c>
      <c r="O100" s="19" t="s">
        <v>189</v>
      </c>
      <c r="P100" s="19" t="s">
        <v>1653</v>
      </c>
      <c r="Q100" s="19" t="s">
        <v>1499</v>
      </c>
      <c r="R100" s="19" t="s">
        <v>1498</v>
      </c>
      <c r="S100" s="19" t="s">
        <v>1497</v>
      </c>
      <c r="T100" s="19" t="s">
        <v>1496</v>
      </c>
      <c r="U100" s="19" t="s">
        <v>1495</v>
      </c>
    </row>
    <row r="101" spans="1:21" s="19" customFormat="1" ht="27">
      <c r="B101" s="19" t="s">
        <v>432</v>
      </c>
      <c r="C101" s="19" t="s">
        <v>1605</v>
      </c>
      <c r="E101" s="19" t="s">
        <v>430</v>
      </c>
      <c r="I101" s="19" t="s">
        <v>809</v>
      </c>
      <c r="K101" s="19" t="s">
        <v>186</v>
      </c>
      <c r="L101" s="19" t="s">
        <v>397</v>
      </c>
      <c r="M101" s="19">
        <v>0</v>
      </c>
      <c r="O101" s="19" t="s">
        <v>189</v>
      </c>
      <c r="P101" s="19" t="s">
        <v>1653</v>
      </c>
      <c r="Q101" s="19" t="s">
        <v>1499</v>
      </c>
      <c r="R101" s="19" t="s">
        <v>1498</v>
      </c>
      <c r="S101" s="19" t="s">
        <v>1497</v>
      </c>
      <c r="T101" s="19" t="s">
        <v>1496</v>
      </c>
      <c r="U101" s="19" t="s">
        <v>1495</v>
      </c>
    </row>
    <row r="102" spans="1:21" s="19" customFormat="1" ht="27">
      <c r="B102" s="19" t="s">
        <v>433</v>
      </c>
      <c r="C102" s="19" t="s">
        <v>1605</v>
      </c>
      <c r="E102" s="19" t="s">
        <v>431</v>
      </c>
      <c r="I102" s="19" t="s">
        <v>809</v>
      </c>
      <c r="K102" s="19" t="s">
        <v>186</v>
      </c>
      <c r="L102" s="19" t="s">
        <v>397</v>
      </c>
      <c r="M102" s="19">
        <v>0</v>
      </c>
      <c r="O102" s="19" t="s">
        <v>189</v>
      </c>
      <c r="P102" s="19" t="s">
        <v>1653</v>
      </c>
      <c r="Q102" s="19" t="s">
        <v>1499</v>
      </c>
      <c r="R102" s="19" t="s">
        <v>1498</v>
      </c>
      <c r="S102" s="19" t="s">
        <v>1497</v>
      </c>
      <c r="T102" s="19" t="s">
        <v>1496</v>
      </c>
      <c r="U102" s="19" t="s">
        <v>1495</v>
      </c>
    </row>
    <row r="103" spans="1:21" s="19" customFormat="1" ht="27">
      <c r="B103" s="19" t="s">
        <v>1614</v>
      </c>
      <c r="C103" s="19" t="s">
        <v>996</v>
      </c>
      <c r="I103" s="19" t="s">
        <v>401</v>
      </c>
      <c r="K103" s="19" t="s">
        <v>184</v>
      </c>
    </row>
    <row r="104" spans="1:21" s="19" customFormat="1">
      <c r="B104" s="19" t="s">
        <v>423</v>
      </c>
      <c r="C104" s="19" t="s">
        <v>434</v>
      </c>
      <c r="E104" s="19" t="s">
        <v>420</v>
      </c>
      <c r="F104" s="19" t="s">
        <v>435</v>
      </c>
      <c r="I104" s="19" t="s">
        <v>1225</v>
      </c>
      <c r="J104" s="19" t="s">
        <v>173</v>
      </c>
      <c r="K104" s="19" t="s">
        <v>186</v>
      </c>
    </row>
    <row r="105" spans="1:21" s="19" customFormat="1">
      <c r="B105" s="19" t="s">
        <v>424</v>
      </c>
      <c r="C105" s="19" t="s">
        <v>434</v>
      </c>
      <c r="E105" s="19" t="s">
        <v>421</v>
      </c>
      <c r="F105" s="19" t="s">
        <v>435</v>
      </c>
      <c r="I105" s="19" t="s">
        <v>1225</v>
      </c>
      <c r="J105" s="19" t="s">
        <v>173</v>
      </c>
      <c r="K105" s="19" t="s">
        <v>186</v>
      </c>
    </row>
    <row r="106" spans="1:21" s="19" customFormat="1">
      <c r="B106" s="19" t="s">
        <v>425</v>
      </c>
      <c r="C106" s="19" t="s">
        <v>434</v>
      </c>
      <c r="E106" s="19" t="s">
        <v>422</v>
      </c>
      <c r="F106" s="19" t="s">
        <v>435</v>
      </c>
      <c r="I106" s="19" t="s">
        <v>1225</v>
      </c>
      <c r="J106" s="19" t="s">
        <v>173</v>
      </c>
      <c r="K106" s="19" t="s">
        <v>186</v>
      </c>
    </row>
    <row r="107" spans="1:21" s="19" customFormat="1">
      <c r="B107" s="19" t="s">
        <v>426</v>
      </c>
      <c r="C107" s="19" t="s">
        <v>434</v>
      </c>
      <c r="E107" s="19" t="s">
        <v>430</v>
      </c>
      <c r="F107" s="19" t="s">
        <v>435</v>
      </c>
      <c r="I107" s="19" t="s">
        <v>1225</v>
      </c>
      <c r="J107" s="19" t="s">
        <v>173</v>
      </c>
      <c r="K107" s="19" t="s">
        <v>186</v>
      </c>
    </row>
    <row r="108" spans="1:21" s="19" customFormat="1">
      <c r="B108" s="19" t="s">
        <v>427</v>
      </c>
      <c r="C108" s="19" t="s">
        <v>434</v>
      </c>
      <c r="E108" s="19" t="s">
        <v>431</v>
      </c>
      <c r="F108" s="19" t="s">
        <v>435</v>
      </c>
      <c r="I108" s="19" t="s">
        <v>1225</v>
      </c>
      <c r="J108" s="19" t="s">
        <v>173</v>
      </c>
      <c r="K108" s="19" t="s">
        <v>186</v>
      </c>
    </row>
    <row r="109" spans="1:21" s="35" customFormat="1" ht="54.75" thickBot="1">
      <c r="B109" s="35" t="s">
        <v>726</v>
      </c>
      <c r="C109" s="35" t="s">
        <v>1677</v>
      </c>
      <c r="E109" s="35" t="s">
        <v>436</v>
      </c>
      <c r="I109" s="35" t="s">
        <v>809</v>
      </c>
      <c r="K109" s="35" t="s">
        <v>186</v>
      </c>
      <c r="L109" s="35" t="s">
        <v>397</v>
      </c>
      <c r="M109" s="35">
        <v>0</v>
      </c>
      <c r="O109" s="35" t="s">
        <v>189</v>
      </c>
      <c r="P109" s="35" t="s">
        <v>1608</v>
      </c>
      <c r="Q109" s="35" t="s">
        <v>1609</v>
      </c>
      <c r="R109" s="35" t="s">
        <v>1610</v>
      </c>
      <c r="S109" s="35" t="s">
        <v>1611</v>
      </c>
      <c r="T109" s="35" t="s">
        <v>1612</v>
      </c>
      <c r="U109" s="35" t="s">
        <v>1613</v>
      </c>
    </row>
    <row r="110" spans="1:21" s="19" customFormat="1" ht="54.75" thickTop="1">
      <c r="A110" s="19" t="s">
        <v>1583</v>
      </c>
      <c r="B110" s="19" t="s">
        <v>1568</v>
      </c>
      <c r="C110" s="19" t="s">
        <v>1572</v>
      </c>
      <c r="E110" s="19" t="s">
        <v>1573</v>
      </c>
      <c r="I110" s="19" t="s">
        <v>1584</v>
      </c>
      <c r="K110" s="19" t="s">
        <v>1569</v>
      </c>
      <c r="L110" s="19" t="s">
        <v>177</v>
      </c>
      <c r="M110" s="19" t="b">
        <v>1</v>
      </c>
      <c r="P110" s="19" t="s">
        <v>1571</v>
      </c>
      <c r="Q110" s="19" t="s">
        <v>1570</v>
      </c>
    </row>
    <row r="111" spans="1:21" s="19" customFormat="1">
      <c r="B111" s="22" t="s">
        <v>1722</v>
      </c>
      <c r="C111" s="22" t="s">
        <v>1723</v>
      </c>
      <c r="D111" s="22"/>
      <c r="E111" s="19" t="s">
        <v>170</v>
      </c>
      <c r="I111" s="19" t="s">
        <v>1320</v>
      </c>
      <c r="K111" s="19" t="s">
        <v>184</v>
      </c>
    </row>
    <row r="112" spans="1:21" s="19" customFormat="1">
      <c r="B112" s="19" t="s">
        <v>1574</v>
      </c>
      <c r="C112" s="19" t="s">
        <v>1576</v>
      </c>
      <c r="E112" s="19" t="s">
        <v>1588</v>
      </c>
      <c r="I112" s="19" t="s">
        <v>1320</v>
      </c>
      <c r="K112" s="19" t="s">
        <v>186</v>
      </c>
      <c r="M112" s="19">
        <v>-1</v>
      </c>
    </row>
    <row r="113" spans="1:25" s="19" customFormat="1">
      <c r="B113" s="19" t="s">
        <v>1575</v>
      </c>
      <c r="C113" s="19" t="s">
        <v>1577</v>
      </c>
      <c r="I113" s="19" t="s">
        <v>1320</v>
      </c>
      <c r="K113" s="19" t="s">
        <v>184</v>
      </c>
    </row>
    <row r="114" spans="1:25" s="19" customFormat="1">
      <c r="B114" s="19" t="s">
        <v>1578</v>
      </c>
      <c r="C114" s="19" t="s">
        <v>1582</v>
      </c>
      <c r="I114" s="19" t="s">
        <v>1320</v>
      </c>
      <c r="K114" s="19" t="s">
        <v>184</v>
      </c>
    </row>
    <row r="115" spans="1:25" s="19" customFormat="1">
      <c r="B115" s="19" t="s">
        <v>1579</v>
      </c>
      <c r="C115" s="19" t="s">
        <v>1580</v>
      </c>
      <c r="E115" s="19" t="s">
        <v>1581</v>
      </c>
      <c r="I115" s="19" t="s">
        <v>1584</v>
      </c>
      <c r="K115" s="19" t="s">
        <v>186</v>
      </c>
      <c r="M115" s="19">
        <v>3</v>
      </c>
      <c r="P115" s="19" t="s">
        <v>1585</v>
      </c>
      <c r="Q115" s="19" t="s">
        <v>1587</v>
      </c>
      <c r="R115" s="19" t="s">
        <v>1586</v>
      </c>
    </row>
    <row r="116" spans="1:25" s="19" customFormat="1" ht="27">
      <c r="A116" s="19" t="s">
        <v>997</v>
      </c>
      <c r="B116" s="19" t="s">
        <v>1095</v>
      </c>
      <c r="C116" s="19" t="s">
        <v>806</v>
      </c>
      <c r="E116" s="19" t="s">
        <v>439</v>
      </c>
      <c r="I116" s="19" t="s">
        <v>544</v>
      </c>
      <c r="K116" s="19" t="s">
        <v>184</v>
      </c>
    </row>
    <row r="117" spans="1:25" s="35" customFormat="1" ht="27.75" thickBot="1">
      <c r="B117" s="35" t="s">
        <v>500</v>
      </c>
      <c r="C117" s="35" t="s">
        <v>501</v>
      </c>
      <c r="E117" s="35" t="s">
        <v>440</v>
      </c>
      <c r="I117" s="35" t="s">
        <v>544</v>
      </c>
      <c r="J117" s="35">
        <f>4.5*0.9*0.9</f>
        <v>3.645</v>
      </c>
      <c r="K117" s="35" t="s">
        <v>184</v>
      </c>
    </row>
    <row r="118" spans="1:25" s="19" customFormat="1" ht="27.75" thickTop="1">
      <c r="A118" s="19" t="s">
        <v>825</v>
      </c>
      <c r="B118" s="19" t="s">
        <v>1096</v>
      </c>
      <c r="C118" s="19" t="s">
        <v>807</v>
      </c>
      <c r="E118" s="19" t="s">
        <v>449</v>
      </c>
      <c r="F118" s="19" t="s">
        <v>808</v>
      </c>
      <c r="I118" s="19" t="s">
        <v>809</v>
      </c>
      <c r="K118" s="19" t="s">
        <v>186</v>
      </c>
      <c r="L118" s="19" t="s">
        <v>444</v>
      </c>
      <c r="M118" s="19">
        <v>0</v>
      </c>
      <c r="O118" s="19" t="s">
        <v>189</v>
      </c>
      <c r="P118" s="19" t="s">
        <v>504</v>
      </c>
      <c r="Q118" s="19" t="s">
        <v>505</v>
      </c>
      <c r="R118" s="19" t="s">
        <v>506</v>
      </c>
      <c r="S118" s="19" t="s">
        <v>507</v>
      </c>
      <c r="T118" s="19" t="s">
        <v>508</v>
      </c>
      <c r="U118" s="19" t="s">
        <v>509</v>
      </c>
      <c r="V118" s="19" t="s">
        <v>510</v>
      </c>
      <c r="W118" s="19" t="s">
        <v>511</v>
      </c>
      <c r="X118" s="19" t="s">
        <v>512</v>
      </c>
      <c r="Y118" s="19" t="s">
        <v>443</v>
      </c>
    </row>
    <row r="119" spans="1:25" s="19" customFormat="1" ht="27">
      <c r="B119" s="19" t="s">
        <v>1097</v>
      </c>
      <c r="C119" s="19" t="s">
        <v>807</v>
      </c>
      <c r="E119" s="19" t="s">
        <v>464</v>
      </c>
      <c r="F119" s="19" t="s">
        <v>808</v>
      </c>
      <c r="I119" s="19" t="s">
        <v>809</v>
      </c>
      <c r="K119" s="19" t="s">
        <v>186</v>
      </c>
      <c r="L119" s="19" t="s">
        <v>442</v>
      </c>
      <c r="M119" s="19">
        <v>0</v>
      </c>
      <c r="O119" s="19" t="s">
        <v>189</v>
      </c>
      <c r="P119" s="19" t="s">
        <v>504</v>
      </c>
      <c r="Q119" s="19" t="s">
        <v>505</v>
      </c>
      <c r="R119" s="19" t="s">
        <v>506</v>
      </c>
      <c r="S119" s="19" t="s">
        <v>507</v>
      </c>
      <c r="T119" s="19" t="s">
        <v>508</v>
      </c>
      <c r="U119" s="19" t="s">
        <v>509</v>
      </c>
      <c r="V119" s="19" t="s">
        <v>510</v>
      </c>
      <c r="W119" s="19" t="s">
        <v>511</v>
      </c>
      <c r="X119" s="19" t="s">
        <v>512</v>
      </c>
    </row>
    <row r="120" spans="1:25" s="19" customFormat="1" ht="27">
      <c r="B120" s="19" t="s">
        <v>1098</v>
      </c>
      <c r="C120" s="19" t="s">
        <v>807</v>
      </c>
      <c r="E120" s="19" t="s">
        <v>465</v>
      </c>
      <c r="F120" s="19" t="s">
        <v>808</v>
      </c>
      <c r="I120" s="19" t="s">
        <v>809</v>
      </c>
      <c r="K120" s="19" t="s">
        <v>186</v>
      </c>
      <c r="L120" s="19" t="s">
        <v>442</v>
      </c>
      <c r="M120" s="19">
        <v>0</v>
      </c>
      <c r="O120" s="19" t="s">
        <v>189</v>
      </c>
      <c r="P120" s="19" t="s">
        <v>504</v>
      </c>
      <c r="Q120" s="19" t="s">
        <v>505</v>
      </c>
      <c r="R120" s="19" t="s">
        <v>506</v>
      </c>
      <c r="S120" s="19" t="s">
        <v>507</v>
      </c>
      <c r="T120" s="19" t="s">
        <v>508</v>
      </c>
      <c r="U120" s="19" t="s">
        <v>509</v>
      </c>
      <c r="V120" s="19" t="s">
        <v>510</v>
      </c>
      <c r="W120" s="19" t="s">
        <v>511</v>
      </c>
      <c r="X120" s="19" t="s">
        <v>512</v>
      </c>
    </row>
    <row r="121" spans="1:25" s="19" customFormat="1" ht="27">
      <c r="B121" s="19" t="s">
        <v>534</v>
      </c>
      <c r="C121" s="19" t="s">
        <v>533</v>
      </c>
      <c r="I121" s="19" t="s">
        <v>810</v>
      </c>
      <c r="K121" s="19" t="s">
        <v>192</v>
      </c>
      <c r="L121" s="19" t="s">
        <v>1301</v>
      </c>
      <c r="M121" s="19" t="b">
        <v>0</v>
      </c>
      <c r="P121" s="19" t="s">
        <v>445</v>
      </c>
      <c r="Q121" s="19" t="s">
        <v>446</v>
      </c>
    </row>
    <row r="122" spans="1:25" s="19" customFormat="1">
      <c r="B122" s="19" t="s">
        <v>535</v>
      </c>
      <c r="C122" s="19" t="s">
        <v>533</v>
      </c>
      <c r="I122" s="19" t="s">
        <v>810</v>
      </c>
      <c r="K122" s="19" t="s">
        <v>192</v>
      </c>
      <c r="L122" s="19" t="s">
        <v>1301</v>
      </c>
      <c r="M122" s="19" t="b">
        <v>0</v>
      </c>
    </row>
    <row r="123" spans="1:25" s="19" customFormat="1">
      <c r="B123" s="19" t="s">
        <v>536</v>
      </c>
      <c r="C123" s="19" t="s">
        <v>533</v>
      </c>
      <c r="I123" s="19" t="s">
        <v>810</v>
      </c>
      <c r="K123" s="19" t="s">
        <v>192</v>
      </c>
      <c r="L123" s="19" t="s">
        <v>1301</v>
      </c>
      <c r="M123" s="19" t="b">
        <v>0</v>
      </c>
    </row>
    <row r="124" spans="1:25" s="19" customFormat="1" ht="27">
      <c r="B124" s="19" t="s">
        <v>539</v>
      </c>
      <c r="C124" s="19" t="s">
        <v>542</v>
      </c>
      <c r="E124" s="19" t="s">
        <v>450</v>
      </c>
      <c r="I124" s="19" t="s">
        <v>809</v>
      </c>
      <c r="K124" s="19" t="s">
        <v>186</v>
      </c>
      <c r="L124" s="19" t="s">
        <v>397</v>
      </c>
      <c r="M124" s="19">
        <v>0</v>
      </c>
      <c r="P124" s="27" t="s">
        <v>537</v>
      </c>
      <c r="Q124" s="19" t="s">
        <v>538</v>
      </c>
      <c r="R124" s="19" t="s">
        <v>231</v>
      </c>
      <c r="S124" s="19" t="s">
        <v>230</v>
      </c>
      <c r="T124" s="19" t="s">
        <v>232</v>
      </c>
      <c r="U124" s="19" t="s">
        <v>233</v>
      </c>
      <c r="V124" s="19" t="s">
        <v>911</v>
      </c>
    </row>
    <row r="125" spans="1:25" s="19" customFormat="1" ht="27">
      <c r="B125" s="19" t="s">
        <v>540</v>
      </c>
      <c r="C125" s="19" t="s">
        <v>542</v>
      </c>
      <c r="E125" s="19" t="s">
        <v>450</v>
      </c>
      <c r="I125" s="19" t="s">
        <v>809</v>
      </c>
      <c r="K125" s="19" t="s">
        <v>186</v>
      </c>
      <c r="L125" s="19" t="s">
        <v>397</v>
      </c>
      <c r="M125" s="19">
        <v>0</v>
      </c>
      <c r="P125" s="27" t="s">
        <v>537</v>
      </c>
      <c r="Q125" s="19" t="s">
        <v>538</v>
      </c>
      <c r="R125" s="19" t="s">
        <v>231</v>
      </c>
      <c r="S125" s="19" t="s">
        <v>230</v>
      </c>
      <c r="T125" s="19" t="s">
        <v>232</v>
      </c>
      <c r="U125" s="19" t="s">
        <v>233</v>
      </c>
      <c r="V125" s="19" t="s">
        <v>911</v>
      </c>
    </row>
    <row r="126" spans="1:25" s="19" customFormat="1" ht="27">
      <c r="B126" s="19" t="s">
        <v>541</v>
      </c>
      <c r="C126" s="19" t="s">
        <v>542</v>
      </c>
      <c r="E126" s="19" t="s">
        <v>450</v>
      </c>
      <c r="I126" s="19" t="s">
        <v>809</v>
      </c>
      <c r="K126" s="19" t="s">
        <v>186</v>
      </c>
      <c r="L126" s="19" t="s">
        <v>397</v>
      </c>
      <c r="M126" s="19">
        <v>0</v>
      </c>
      <c r="P126" s="27" t="s">
        <v>537</v>
      </c>
      <c r="Q126" s="19" t="s">
        <v>538</v>
      </c>
      <c r="R126" s="19" t="s">
        <v>231</v>
      </c>
      <c r="S126" s="19" t="s">
        <v>230</v>
      </c>
      <c r="T126" s="19" t="s">
        <v>232</v>
      </c>
      <c r="U126" s="19" t="s">
        <v>233</v>
      </c>
      <c r="V126" s="19" t="s">
        <v>911</v>
      </c>
    </row>
    <row r="127" spans="1:25" s="28" customFormat="1" ht="27">
      <c r="B127" s="28" t="s">
        <v>1099</v>
      </c>
      <c r="C127" s="28" t="s">
        <v>811</v>
      </c>
      <c r="E127" s="28" t="s">
        <v>447</v>
      </c>
      <c r="F127" s="28" t="s">
        <v>812</v>
      </c>
      <c r="I127" s="28" t="s">
        <v>809</v>
      </c>
      <c r="K127" s="19" t="s">
        <v>186</v>
      </c>
      <c r="L127" s="33" t="s">
        <v>451</v>
      </c>
      <c r="M127" s="28">
        <v>-1</v>
      </c>
      <c r="N127" s="19" t="s">
        <v>189</v>
      </c>
      <c r="P127" s="28" t="s">
        <v>991</v>
      </c>
      <c r="Q127" s="28" t="s">
        <v>1730</v>
      </c>
      <c r="R127" s="28" t="s">
        <v>1731</v>
      </c>
      <c r="S127" s="28" t="s">
        <v>1732</v>
      </c>
      <c r="T127" s="28" t="s">
        <v>1733</v>
      </c>
      <c r="U127" s="28" t="s">
        <v>1072</v>
      </c>
      <c r="V127" s="28" t="s">
        <v>1734</v>
      </c>
      <c r="W127" s="28" t="s">
        <v>1735</v>
      </c>
    </row>
    <row r="128" spans="1:25" s="28" customFormat="1" ht="27">
      <c r="B128" s="28" t="s">
        <v>276</v>
      </c>
      <c r="C128" s="28" t="s">
        <v>811</v>
      </c>
      <c r="E128" s="28" t="s">
        <v>447</v>
      </c>
      <c r="F128" s="28" t="s">
        <v>812</v>
      </c>
      <c r="I128" s="28" t="s">
        <v>809</v>
      </c>
      <c r="K128" s="19" t="s">
        <v>186</v>
      </c>
      <c r="L128" s="33" t="s">
        <v>451</v>
      </c>
      <c r="M128" s="28">
        <v>-1</v>
      </c>
      <c r="N128" s="19" t="s">
        <v>189</v>
      </c>
      <c r="P128" s="28" t="s">
        <v>991</v>
      </c>
      <c r="Q128" s="28" t="s">
        <v>1730</v>
      </c>
      <c r="R128" s="28" t="s">
        <v>1731</v>
      </c>
      <c r="S128" s="28" t="s">
        <v>1732</v>
      </c>
      <c r="T128" s="28" t="s">
        <v>1733</v>
      </c>
      <c r="U128" s="28" t="s">
        <v>1072</v>
      </c>
      <c r="V128" s="28" t="s">
        <v>1734</v>
      </c>
      <c r="W128" s="28" t="s">
        <v>1735</v>
      </c>
    </row>
    <row r="129" spans="2:25" s="28" customFormat="1" ht="27">
      <c r="B129" s="28" t="s">
        <v>277</v>
      </c>
      <c r="C129" s="28" t="s">
        <v>811</v>
      </c>
      <c r="E129" s="28" t="s">
        <v>447</v>
      </c>
      <c r="F129" s="28" t="s">
        <v>812</v>
      </c>
      <c r="I129" s="28" t="s">
        <v>809</v>
      </c>
      <c r="K129" s="19" t="s">
        <v>186</v>
      </c>
      <c r="L129" s="33" t="s">
        <v>451</v>
      </c>
      <c r="M129" s="28">
        <v>-1</v>
      </c>
      <c r="N129" s="19" t="s">
        <v>189</v>
      </c>
      <c r="P129" s="28" t="s">
        <v>991</v>
      </c>
      <c r="Q129" s="28" t="s">
        <v>1730</v>
      </c>
      <c r="R129" s="28" t="s">
        <v>1731</v>
      </c>
      <c r="S129" s="28" t="s">
        <v>1732</v>
      </c>
      <c r="T129" s="28" t="s">
        <v>1733</v>
      </c>
      <c r="U129" s="28" t="s">
        <v>1072</v>
      </c>
      <c r="V129" s="28" t="s">
        <v>1734</v>
      </c>
      <c r="W129" s="28" t="s">
        <v>1735</v>
      </c>
    </row>
    <row r="130" spans="2:25" s="19" customFormat="1" ht="27">
      <c r="B130" s="19" t="s">
        <v>278</v>
      </c>
      <c r="C130" s="19" t="s">
        <v>1143</v>
      </c>
      <c r="E130" s="19" t="s">
        <v>400</v>
      </c>
      <c r="F130" s="19" t="s">
        <v>813</v>
      </c>
      <c r="I130" s="19" t="s">
        <v>809</v>
      </c>
      <c r="K130" s="19" t="s">
        <v>186</v>
      </c>
      <c r="L130" s="33" t="s">
        <v>416</v>
      </c>
      <c r="M130" s="28">
        <v>-1</v>
      </c>
      <c r="N130" s="19" t="s">
        <v>189</v>
      </c>
      <c r="P130" s="19" t="s">
        <v>991</v>
      </c>
      <c r="Q130" s="19" t="s">
        <v>1736</v>
      </c>
      <c r="R130" s="19" t="s">
        <v>1737</v>
      </c>
      <c r="S130" s="19" t="s">
        <v>1738</v>
      </c>
      <c r="T130" s="19" t="s">
        <v>1739</v>
      </c>
      <c r="U130" s="19" t="s">
        <v>1740</v>
      </c>
      <c r="V130" s="19" t="s">
        <v>1741</v>
      </c>
      <c r="W130" s="19" t="s">
        <v>1742</v>
      </c>
      <c r="X130" s="19" t="s">
        <v>1743</v>
      </c>
      <c r="Y130" s="19" t="s">
        <v>1744</v>
      </c>
    </row>
    <row r="131" spans="2:25" s="19" customFormat="1" ht="27">
      <c r="B131" s="19" t="s">
        <v>279</v>
      </c>
      <c r="C131" s="19" t="s">
        <v>1143</v>
      </c>
      <c r="E131" s="19" t="s">
        <v>400</v>
      </c>
      <c r="F131" s="19" t="s">
        <v>813</v>
      </c>
      <c r="I131" s="19" t="s">
        <v>809</v>
      </c>
      <c r="K131" s="19" t="s">
        <v>186</v>
      </c>
      <c r="L131" s="33" t="s">
        <v>416</v>
      </c>
      <c r="M131" s="28">
        <v>-1</v>
      </c>
      <c r="N131" s="19" t="s">
        <v>189</v>
      </c>
      <c r="P131" s="19" t="s">
        <v>991</v>
      </c>
      <c r="Q131" s="19" t="s">
        <v>1736</v>
      </c>
      <c r="R131" s="19" t="s">
        <v>1737</v>
      </c>
      <c r="S131" s="19" t="s">
        <v>1738</v>
      </c>
      <c r="T131" s="19" t="s">
        <v>1739</v>
      </c>
      <c r="U131" s="19" t="s">
        <v>1740</v>
      </c>
      <c r="V131" s="19" t="s">
        <v>1741</v>
      </c>
      <c r="W131" s="19" t="s">
        <v>1742</v>
      </c>
      <c r="X131" s="19" t="s">
        <v>1743</v>
      </c>
      <c r="Y131" s="19" t="s">
        <v>1744</v>
      </c>
    </row>
    <row r="132" spans="2:25" s="19" customFormat="1" ht="27">
      <c r="B132" s="19" t="s">
        <v>280</v>
      </c>
      <c r="C132" s="19" t="s">
        <v>1143</v>
      </c>
      <c r="E132" s="19" t="s">
        <v>400</v>
      </c>
      <c r="F132" s="19" t="s">
        <v>813</v>
      </c>
      <c r="I132" s="19" t="s">
        <v>809</v>
      </c>
      <c r="K132" s="19" t="s">
        <v>186</v>
      </c>
      <c r="L132" s="33" t="s">
        <v>416</v>
      </c>
      <c r="M132" s="28">
        <v>-1</v>
      </c>
      <c r="N132" s="19" t="s">
        <v>189</v>
      </c>
      <c r="P132" s="19" t="s">
        <v>991</v>
      </c>
      <c r="Q132" s="19" t="s">
        <v>1736</v>
      </c>
      <c r="R132" s="19" t="s">
        <v>1737</v>
      </c>
      <c r="S132" s="19" t="s">
        <v>1738</v>
      </c>
      <c r="T132" s="19" t="s">
        <v>1739</v>
      </c>
      <c r="U132" s="19" t="s">
        <v>1740</v>
      </c>
      <c r="V132" s="19" t="s">
        <v>1741</v>
      </c>
      <c r="W132" s="19" t="s">
        <v>1742</v>
      </c>
      <c r="X132" s="19" t="s">
        <v>1743</v>
      </c>
      <c r="Y132" s="19" t="s">
        <v>1744</v>
      </c>
    </row>
    <row r="133" spans="2:25" s="19" customFormat="1" ht="27">
      <c r="B133" s="19" t="s">
        <v>1144</v>
      </c>
      <c r="C133" s="19" t="s">
        <v>1147</v>
      </c>
      <c r="E133" s="19" t="s">
        <v>448</v>
      </c>
      <c r="F133" s="19" t="s">
        <v>812</v>
      </c>
      <c r="I133" s="19" t="s">
        <v>809</v>
      </c>
      <c r="K133" s="19" t="s">
        <v>186</v>
      </c>
      <c r="L133" s="33" t="s">
        <v>418</v>
      </c>
      <c r="M133" s="28">
        <v>-1</v>
      </c>
      <c r="N133" s="19" t="s">
        <v>189</v>
      </c>
      <c r="P133" s="19" t="s">
        <v>991</v>
      </c>
      <c r="Q133" s="19" t="s">
        <v>2</v>
      </c>
      <c r="R133" s="19" t="s">
        <v>1730</v>
      </c>
      <c r="S133" s="19" t="s">
        <v>1731</v>
      </c>
      <c r="T133" s="19" t="s">
        <v>1732</v>
      </c>
      <c r="U133" s="19" t="s">
        <v>1733</v>
      </c>
      <c r="V133" s="19" t="s">
        <v>1734</v>
      </c>
    </row>
    <row r="134" spans="2:25" s="19" customFormat="1" ht="27">
      <c r="B134" s="19" t="s">
        <v>1145</v>
      </c>
      <c r="C134" s="19" t="s">
        <v>1147</v>
      </c>
      <c r="E134" s="19" t="s">
        <v>448</v>
      </c>
      <c r="F134" s="19" t="s">
        <v>812</v>
      </c>
      <c r="I134" s="19" t="s">
        <v>809</v>
      </c>
      <c r="K134" s="19" t="s">
        <v>186</v>
      </c>
      <c r="L134" s="33" t="s">
        <v>418</v>
      </c>
      <c r="M134" s="28">
        <v>-1</v>
      </c>
      <c r="N134" s="19" t="s">
        <v>189</v>
      </c>
      <c r="P134" s="19" t="s">
        <v>991</v>
      </c>
      <c r="Q134" s="19" t="s">
        <v>2</v>
      </c>
      <c r="R134" s="19" t="s">
        <v>1730</v>
      </c>
      <c r="S134" s="19" t="s">
        <v>1731</v>
      </c>
      <c r="T134" s="19" t="s">
        <v>1732</v>
      </c>
      <c r="U134" s="19" t="s">
        <v>1733</v>
      </c>
      <c r="V134" s="19" t="s">
        <v>1734</v>
      </c>
    </row>
    <row r="135" spans="2:25" s="19" customFormat="1" ht="27">
      <c r="B135" s="19" t="s">
        <v>1146</v>
      </c>
      <c r="C135" s="19" t="s">
        <v>1147</v>
      </c>
      <c r="E135" s="19" t="s">
        <v>448</v>
      </c>
      <c r="F135" s="19" t="s">
        <v>812</v>
      </c>
      <c r="I135" s="19" t="s">
        <v>809</v>
      </c>
      <c r="K135" s="19" t="s">
        <v>186</v>
      </c>
      <c r="L135" s="33" t="s">
        <v>418</v>
      </c>
      <c r="M135" s="28">
        <v>-1</v>
      </c>
      <c r="N135" s="19" t="s">
        <v>189</v>
      </c>
      <c r="P135" s="19" t="s">
        <v>991</v>
      </c>
      <c r="Q135" s="19" t="s">
        <v>2</v>
      </c>
      <c r="R135" s="19" t="s">
        <v>1730</v>
      </c>
      <c r="S135" s="19" t="s">
        <v>1731</v>
      </c>
      <c r="T135" s="19" t="s">
        <v>1732</v>
      </c>
      <c r="U135" s="19" t="s">
        <v>1733</v>
      </c>
      <c r="V135" s="19" t="s">
        <v>1734</v>
      </c>
    </row>
    <row r="136" spans="2:25" s="19" customFormat="1" ht="27">
      <c r="B136" s="19" t="s">
        <v>1203</v>
      </c>
      <c r="C136" s="19" t="s">
        <v>1204</v>
      </c>
      <c r="E136" s="19" t="s">
        <v>400</v>
      </c>
      <c r="F136" s="19" t="s">
        <v>813</v>
      </c>
      <c r="I136" s="19" t="s">
        <v>809</v>
      </c>
      <c r="K136" s="19" t="s">
        <v>186</v>
      </c>
      <c r="L136" s="33" t="s">
        <v>416</v>
      </c>
      <c r="M136" s="28">
        <v>-1</v>
      </c>
      <c r="N136" s="19" t="s">
        <v>189</v>
      </c>
      <c r="P136" s="19" t="s">
        <v>991</v>
      </c>
      <c r="Q136" s="19" t="s">
        <v>1736</v>
      </c>
      <c r="R136" s="19" t="s">
        <v>1737</v>
      </c>
      <c r="S136" s="19" t="s">
        <v>1738</v>
      </c>
      <c r="T136" s="19" t="s">
        <v>1739</v>
      </c>
      <c r="U136" s="19" t="s">
        <v>1740</v>
      </c>
      <c r="V136" s="19" t="s">
        <v>1741</v>
      </c>
      <c r="W136" s="19" t="s">
        <v>1742</v>
      </c>
      <c r="X136" s="19" t="s">
        <v>1743</v>
      </c>
      <c r="Y136" s="19" t="s">
        <v>1744</v>
      </c>
    </row>
    <row r="137" spans="2:25" s="19" customFormat="1" ht="27">
      <c r="B137" s="19" t="s">
        <v>1205</v>
      </c>
      <c r="C137" s="19" t="s">
        <v>1204</v>
      </c>
      <c r="E137" s="19" t="s">
        <v>400</v>
      </c>
      <c r="F137" s="19" t="s">
        <v>813</v>
      </c>
      <c r="I137" s="19" t="s">
        <v>809</v>
      </c>
      <c r="K137" s="19" t="s">
        <v>186</v>
      </c>
      <c r="L137" s="33" t="s">
        <v>416</v>
      </c>
      <c r="M137" s="28">
        <v>-1</v>
      </c>
      <c r="N137" s="19" t="s">
        <v>189</v>
      </c>
      <c r="P137" s="19" t="s">
        <v>991</v>
      </c>
      <c r="Q137" s="19" t="s">
        <v>1736</v>
      </c>
      <c r="R137" s="19" t="s">
        <v>1737</v>
      </c>
      <c r="S137" s="19" t="s">
        <v>1738</v>
      </c>
      <c r="T137" s="19" t="s">
        <v>1739</v>
      </c>
      <c r="U137" s="19" t="s">
        <v>1740</v>
      </c>
      <c r="V137" s="19" t="s">
        <v>1741</v>
      </c>
      <c r="W137" s="19" t="s">
        <v>1742</v>
      </c>
      <c r="X137" s="19" t="s">
        <v>1743</v>
      </c>
      <c r="Y137" s="19" t="s">
        <v>1744</v>
      </c>
    </row>
    <row r="138" spans="2:25" s="19" customFormat="1" ht="27">
      <c r="B138" s="19" t="s">
        <v>1206</v>
      </c>
      <c r="C138" s="19" t="s">
        <v>1204</v>
      </c>
      <c r="E138" s="19" t="s">
        <v>400</v>
      </c>
      <c r="F138" s="19" t="s">
        <v>813</v>
      </c>
      <c r="I138" s="19" t="s">
        <v>809</v>
      </c>
      <c r="K138" s="19" t="s">
        <v>186</v>
      </c>
      <c r="L138" s="33" t="s">
        <v>416</v>
      </c>
      <c r="M138" s="28">
        <v>-1</v>
      </c>
      <c r="N138" s="19" t="s">
        <v>189</v>
      </c>
      <c r="P138" s="19" t="s">
        <v>991</v>
      </c>
      <c r="Q138" s="19" t="s">
        <v>1736</v>
      </c>
      <c r="R138" s="19" t="s">
        <v>1737</v>
      </c>
      <c r="S138" s="19" t="s">
        <v>1738</v>
      </c>
      <c r="T138" s="19" t="s">
        <v>1739</v>
      </c>
      <c r="U138" s="19" t="s">
        <v>1740</v>
      </c>
      <c r="V138" s="19" t="s">
        <v>1741</v>
      </c>
      <c r="W138" s="19" t="s">
        <v>1742</v>
      </c>
      <c r="X138" s="19" t="s">
        <v>1743</v>
      </c>
      <c r="Y138" s="19" t="s">
        <v>1744</v>
      </c>
    </row>
    <row r="139" spans="2:25" s="19" customFormat="1" ht="27">
      <c r="B139" s="19" t="s">
        <v>699</v>
      </c>
      <c r="C139" s="19" t="s">
        <v>1372</v>
      </c>
      <c r="E139" s="19" t="s">
        <v>452</v>
      </c>
      <c r="F139" s="19" t="s">
        <v>1373</v>
      </c>
      <c r="I139" s="19" t="s">
        <v>809</v>
      </c>
      <c r="K139" s="19" t="s">
        <v>186</v>
      </c>
      <c r="L139" s="19" t="s">
        <v>454</v>
      </c>
      <c r="M139" s="19">
        <v>0</v>
      </c>
      <c r="O139" s="19" t="s">
        <v>189</v>
      </c>
      <c r="P139" s="19" t="s">
        <v>543</v>
      </c>
      <c r="Q139" s="19" t="s">
        <v>583</v>
      </c>
      <c r="R139" s="19" t="s">
        <v>584</v>
      </c>
      <c r="S139" s="19" t="s">
        <v>585</v>
      </c>
      <c r="T139" s="19" t="s">
        <v>586</v>
      </c>
      <c r="U139" s="19" t="s">
        <v>587</v>
      </c>
      <c r="V139" s="19" t="s">
        <v>588</v>
      </c>
      <c r="W139" s="19" t="s">
        <v>589</v>
      </c>
      <c r="X139" s="19" t="s">
        <v>590</v>
      </c>
      <c r="Y139" s="19" t="s">
        <v>453</v>
      </c>
    </row>
    <row r="140" spans="2:25" s="19" customFormat="1" ht="27">
      <c r="B140" s="19" t="s">
        <v>700</v>
      </c>
      <c r="C140" s="19" t="s">
        <v>1372</v>
      </c>
      <c r="E140" s="19" t="s">
        <v>452</v>
      </c>
      <c r="F140" s="19" t="s">
        <v>1373</v>
      </c>
      <c r="I140" s="19" t="s">
        <v>809</v>
      </c>
      <c r="K140" s="19" t="s">
        <v>186</v>
      </c>
      <c r="L140" s="19" t="s">
        <v>454</v>
      </c>
      <c r="M140" s="19">
        <v>0</v>
      </c>
      <c r="O140" s="19" t="s">
        <v>189</v>
      </c>
      <c r="P140" s="19" t="s">
        <v>543</v>
      </c>
      <c r="Q140" s="19" t="s">
        <v>583</v>
      </c>
      <c r="R140" s="19" t="s">
        <v>584</v>
      </c>
      <c r="S140" s="19" t="s">
        <v>585</v>
      </c>
      <c r="T140" s="19" t="s">
        <v>586</v>
      </c>
      <c r="U140" s="19" t="s">
        <v>587</v>
      </c>
      <c r="V140" s="19" t="s">
        <v>588</v>
      </c>
      <c r="W140" s="19" t="s">
        <v>589</v>
      </c>
      <c r="X140" s="19" t="s">
        <v>590</v>
      </c>
      <c r="Y140" s="19" t="s">
        <v>453</v>
      </c>
    </row>
    <row r="141" spans="2:25" s="19" customFormat="1" ht="27">
      <c r="B141" s="19" t="s">
        <v>701</v>
      </c>
      <c r="C141" s="19" t="s">
        <v>1372</v>
      </c>
      <c r="E141" s="19" t="s">
        <v>452</v>
      </c>
      <c r="F141" s="19" t="s">
        <v>1373</v>
      </c>
      <c r="I141" s="19" t="s">
        <v>809</v>
      </c>
      <c r="K141" s="19" t="s">
        <v>186</v>
      </c>
      <c r="L141" s="19" t="s">
        <v>454</v>
      </c>
      <c r="M141" s="19">
        <v>0</v>
      </c>
      <c r="O141" s="19" t="s">
        <v>189</v>
      </c>
      <c r="P141" s="19" t="s">
        <v>543</v>
      </c>
      <c r="Q141" s="19" t="s">
        <v>583</v>
      </c>
      <c r="R141" s="19" t="s">
        <v>584</v>
      </c>
      <c r="S141" s="19" t="s">
        <v>585</v>
      </c>
      <c r="T141" s="19" t="s">
        <v>586</v>
      </c>
      <c r="U141" s="19" t="s">
        <v>587</v>
      </c>
      <c r="V141" s="19" t="s">
        <v>588</v>
      </c>
      <c r="W141" s="19" t="s">
        <v>589</v>
      </c>
      <c r="X141" s="19" t="s">
        <v>590</v>
      </c>
      <c r="Y141" s="19" t="s">
        <v>453</v>
      </c>
    </row>
    <row r="142" spans="2:25" s="19" customFormat="1">
      <c r="B142" s="19" t="s">
        <v>1207</v>
      </c>
      <c r="C142" s="19" t="s">
        <v>827</v>
      </c>
      <c r="F142" s="19" t="s">
        <v>828</v>
      </c>
      <c r="I142" s="19" t="s">
        <v>1225</v>
      </c>
      <c r="J142" s="19" t="s">
        <v>173</v>
      </c>
      <c r="K142" s="19" t="s">
        <v>186</v>
      </c>
      <c r="M142" s="19">
        <v>-1</v>
      </c>
    </row>
    <row r="143" spans="2:25" s="19" customFormat="1">
      <c r="B143" s="19" t="s">
        <v>1208</v>
      </c>
      <c r="C143" s="19" t="s">
        <v>827</v>
      </c>
      <c r="F143" s="19" t="s">
        <v>828</v>
      </c>
      <c r="I143" s="19" t="s">
        <v>1225</v>
      </c>
      <c r="J143" s="19" t="s">
        <v>173</v>
      </c>
      <c r="K143" s="19" t="s">
        <v>186</v>
      </c>
      <c r="M143" s="19">
        <v>-1</v>
      </c>
    </row>
    <row r="144" spans="2:25" s="19" customFormat="1">
      <c r="B144" s="19" t="s">
        <v>1209</v>
      </c>
      <c r="C144" s="19" t="s">
        <v>827</v>
      </c>
      <c r="F144" s="19" t="s">
        <v>828</v>
      </c>
      <c r="I144" s="19" t="s">
        <v>1225</v>
      </c>
      <c r="J144" s="19" t="s">
        <v>173</v>
      </c>
      <c r="K144" s="19" t="s">
        <v>186</v>
      </c>
      <c r="M144" s="19">
        <v>-1</v>
      </c>
    </row>
    <row r="145" spans="1:24" s="23" customFormat="1">
      <c r="A145" s="19"/>
      <c r="B145" s="23" t="s">
        <v>1210</v>
      </c>
      <c r="C145" s="23" t="s">
        <v>1211</v>
      </c>
      <c r="E145" s="23" t="s">
        <v>441</v>
      </c>
      <c r="I145" s="23" t="s">
        <v>1225</v>
      </c>
      <c r="K145" s="23" t="s">
        <v>186</v>
      </c>
      <c r="M145" s="23">
        <v>0</v>
      </c>
    </row>
    <row r="146" spans="1:24" s="23" customFormat="1">
      <c r="A146" s="19"/>
      <c r="B146" s="23" t="s">
        <v>1212</v>
      </c>
      <c r="C146" s="23" t="s">
        <v>1211</v>
      </c>
      <c r="I146" s="23" t="s">
        <v>1225</v>
      </c>
      <c r="K146" s="23" t="s">
        <v>186</v>
      </c>
      <c r="M146" s="23">
        <v>0</v>
      </c>
    </row>
    <row r="147" spans="1:24" s="23" customFormat="1">
      <c r="A147" s="19"/>
      <c r="B147" s="23" t="s">
        <v>1213</v>
      </c>
      <c r="C147" s="23" t="s">
        <v>1211</v>
      </c>
      <c r="I147" s="23" t="s">
        <v>1225</v>
      </c>
      <c r="K147" s="23" t="s">
        <v>186</v>
      </c>
      <c r="M147" s="23">
        <v>0</v>
      </c>
    </row>
    <row r="148" spans="1:24" s="23" customFormat="1">
      <c r="A148" s="19"/>
      <c r="B148" s="23" t="s">
        <v>1214</v>
      </c>
      <c r="C148" s="23" t="s">
        <v>1215</v>
      </c>
      <c r="I148" s="23" t="s">
        <v>1225</v>
      </c>
      <c r="K148" s="23" t="s">
        <v>186</v>
      </c>
      <c r="M148" s="23">
        <v>0</v>
      </c>
    </row>
    <row r="149" spans="1:24" s="23" customFormat="1">
      <c r="A149" s="19"/>
      <c r="B149" s="23" t="s">
        <v>1216</v>
      </c>
      <c r="C149" s="23" t="s">
        <v>1215</v>
      </c>
      <c r="I149" s="23" t="s">
        <v>1225</v>
      </c>
      <c r="K149" s="23" t="s">
        <v>186</v>
      </c>
      <c r="M149" s="23">
        <v>0</v>
      </c>
    </row>
    <row r="150" spans="1:24" s="23" customFormat="1">
      <c r="A150" s="19"/>
      <c r="B150" s="23" t="s">
        <v>1217</v>
      </c>
      <c r="C150" s="23" t="s">
        <v>1215</v>
      </c>
      <c r="I150" s="23" t="s">
        <v>1225</v>
      </c>
      <c r="K150" s="23" t="s">
        <v>186</v>
      </c>
      <c r="M150" s="23">
        <v>0</v>
      </c>
    </row>
    <row r="151" spans="1:24" s="19" customFormat="1" ht="27">
      <c r="B151" s="19" t="s">
        <v>819</v>
      </c>
      <c r="C151" s="19" t="s">
        <v>1218</v>
      </c>
      <c r="F151" s="19" t="s">
        <v>826</v>
      </c>
      <c r="I151" s="19" t="s">
        <v>809</v>
      </c>
      <c r="K151" s="19" t="s">
        <v>186</v>
      </c>
      <c r="L151" s="19" t="s">
        <v>455</v>
      </c>
      <c r="M151" s="19">
        <v>0</v>
      </c>
      <c r="O151" s="19" t="s">
        <v>189</v>
      </c>
      <c r="P151" s="19" t="s">
        <v>593</v>
      </c>
      <c r="Q151" s="19" t="s">
        <v>594</v>
      </c>
      <c r="R151" s="19" t="s">
        <v>1022</v>
      </c>
      <c r="S151" s="19" t="s">
        <v>1023</v>
      </c>
      <c r="T151" s="19" t="s">
        <v>1024</v>
      </c>
      <c r="U151" s="19" t="s">
        <v>1025</v>
      </c>
      <c r="V151" s="19" t="s">
        <v>1026</v>
      </c>
      <c r="W151" s="19" t="s">
        <v>1027</v>
      </c>
      <c r="X151" s="19" t="s">
        <v>1028</v>
      </c>
    </row>
    <row r="152" spans="1:24" s="19" customFormat="1" ht="27">
      <c r="B152" s="19" t="s">
        <v>820</v>
      </c>
      <c r="C152" s="19" t="s">
        <v>1218</v>
      </c>
      <c r="F152" s="19" t="s">
        <v>826</v>
      </c>
      <c r="I152" s="19" t="s">
        <v>809</v>
      </c>
      <c r="K152" s="19" t="s">
        <v>186</v>
      </c>
      <c r="L152" s="19" t="s">
        <v>455</v>
      </c>
      <c r="M152" s="19">
        <v>0</v>
      </c>
      <c r="O152" s="19" t="s">
        <v>189</v>
      </c>
      <c r="P152" s="19" t="s">
        <v>593</v>
      </c>
      <c r="Q152" s="19" t="s">
        <v>594</v>
      </c>
      <c r="R152" s="19" t="s">
        <v>1022</v>
      </c>
      <c r="S152" s="19" t="s">
        <v>1023</v>
      </c>
      <c r="T152" s="19" t="s">
        <v>1024</v>
      </c>
      <c r="U152" s="19" t="s">
        <v>1025</v>
      </c>
      <c r="V152" s="19" t="s">
        <v>1026</v>
      </c>
      <c r="W152" s="19" t="s">
        <v>1027</v>
      </c>
      <c r="X152" s="19" t="s">
        <v>1028</v>
      </c>
    </row>
    <row r="153" spans="1:24" s="19" customFormat="1" ht="27">
      <c r="B153" s="19" t="s">
        <v>821</v>
      </c>
      <c r="C153" s="19" t="s">
        <v>1218</v>
      </c>
      <c r="F153" s="19" t="s">
        <v>826</v>
      </c>
      <c r="I153" s="19" t="s">
        <v>809</v>
      </c>
      <c r="K153" s="19" t="s">
        <v>186</v>
      </c>
      <c r="L153" s="19" t="s">
        <v>455</v>
      </c>
      <c r="M153" s="19">
        <v>0</v>
      </c>
      <c r="O153" s="19" t="s">
        <v>189</v>
      </c>
      <c r="P153" s="19" t="s">
        <v>593</v>
      </c>
      <c r="Q153" s="19" t="s">
        <v>594</v>
      </c>
      <c r="R153" s="19" t="s">
        <v>1022</v>
      </c>
      <c r="S153" s="19" t="s">
        <v>1023</v>
      </c>
      <c r="T153" s="19" t="s">
        <v>1024</v>
      </c>
      <c r="U153" s="19" t="s">
        <v>1025</v>
      </c>
      <c r="V153" s="19" t="s">
        <v>1026</v>
      </c>
      <c r="W153" s="19" t="s">
        <v>1027</v>
      </c>
      <c r="X153" s="19" t="s">
        <v>1028</v>
      </c>
    </row>
    <row r="154" spans="1:24" s="19" customFormat="1" ht="27">
      <c r="B154" s="19" t="s">
        <v>822</v>
      </c>
      <c r="C154" s="19" t="s">
        <v>1219</v>
      </c>
      <c r="F154" s="19" t="s">
        <v>826</v>
      </c>
      <c r="I154" s="19" t="s">
        <v>809</v>
      </c>
      <c r="K154" s="19" t="s">
        <v>186</v>
      </c>
      <c r="L154" s="19" t="s">
        <v>456</v>
      </c>
      <c r="M154" s="19">
        <v>0</v>
      </c>
      <c r="O154" s="19" t="s">
        <v>189</v>
      </c>
      <c r="P154" s="19" t="s">
        <v>1026</v>
      </c>
      <c r="Q154" s="19" t="s">
        <v>1027</v>
      </c>
      <c r="R154" s="19" t="s">
        <v>1028</v>
      </c>
      <c r="S154" s="19" t="s">
        <v>1029</v>
      </c>
      <c r="T154" s="19" t="s">
        <v>1030</v>
      </c>
      <c r="U154" s="19" t="s">
        <v>1031</v>
      </c>
      <c r="V154" s="19" t="s">
        <v>1032</v>
      </c>
    </row>
    <row r="155" spans="1:24" s="19" customFormat="1" ht="27">
      <c r="B155" s="19" t="s">
        <v>823</v>
      </c>
      <c r="C155" s="19" t="s">
        <v>1219</v>
      </c>
      <c r="F155" s="19" t="s">
        <v>826</v>
      </c>
      <c r="I155" s="19" t="s">
        <v>809</v>
      </c>
      <c r="K155" s="19" t="s">
        <v>186</v>
      </c>
      <c r="L155" s="19" t="s">
        <v>456</v>
      </c>
      <c r="M155" s="19">
        <v>0</v>
      </c>
      <c r="O155" s="19" t="s">
        <v>189</v>
      </c>
      <c r="P155" s="19" t="s">
        <v>1026</v>
      </c>
      <c r="Q155" s="19" t="s">
        <v>1027</v>
      </c>
      <c r="R155" s="19" t="s">
        <v>1028</v>
      </c>
      <c r="S155" s="19" t="s">
        <v>1029</v>
      </c>
      <c r="T155" s="19" t="s">
        <v>1030</v>
      </c>
      <c r="U155" s="19" t="s">
        <v>1031</v>
      </c>
      <c r="V155" s="19" t="s">
        <v>1032</v>
      </c>
    </row>
    <row r="156" spans="1:24" s="19" customFormat="1" ht="27">
      <c r="B156" s="19" t="s">
        <v>824</v>
      </c>
      <c r="C156" s="19" t="s">
        <v>1219</v>
      </c>
      <c r="F156" s="19" t="s">
        <v>826</v>
      </c>
      <c r="I156" s="19" t="s">
        <v>809</v>
      </c>
      <c r="K156" s="19" t="s">
        <v>186</v>
      </c>
      <c r="L156" s="19" t="s">
        <v>456</v>
      </c>
      <c r="M156" s="19">
        <v>0</v>
      </c>
      <c r="O156" s="19" t="s">
        <v>189</v>
      </c>
      <c r="P156" s="19" t="s">
        <v>1026</v>
      </c>
      <c r="Q156" s="19" t="s">
        <v>1027</v>
      </c>
      <c r="R156" s="19" t="s">
        <v>1028</v>
      </c>
      <c r="S156" s="19" t="s">
        <v>1029</v>
      </c>
      <c r="T156" s="19" t="s">
        <v>1030</v>
      </c>
      <c r="U156" s="19" t="s">
        <v>1031</v>
      </c>
      <c r="V156" s="19" t="s">
        <v>1032</v>
      </c>
    </row>
    <row r="157" spans="1:24" s="19" customFormat="1" ht="27">
      <c r="B157" s="19" t="s">
        <v>592</v>
      </c>
      <c r="C157" s="19" t="s">
        <v>1371</v>
      </c>
      <c r="I157" s="19" t="s">
        <v>810</v>
      </c>
      <c r="K157" s="19" t="s">
        <v>192</v>
      </c>
      <c r="L157" s="19" t="s">
        <v>1301</v>
      </c>
      <c r="M157" s="19" t="b">
        <v>0</v>
      </c>
      <c r="P157" s="19" t="s">
        <v>193</v>
      </c>
      <c r="Q157" s="19" t="s">
        <v>194</v>
      </c>
    </row>
    <row r="158" spans="1:24" s="19" customFormat="1" ht="27">
      <c r="B158" s="19" t="s">
        <v>1033</v>
      </c>
      <c r="C158" s="19" t="s">
        <v>1371</v>
      </c>
      <c r="I158" s="19" t="s">
        <v>810</v>
      </c>
      <c r="K158" s="19" t="s">
        <v>192</v>
      </c>
      <c r="L158" s="19" t="s">
        <v>1301</v>
      </c>
      <c r="M158" s="19" t="b">
        <v>0</v>
      </c>
      <c r="P158" s="19" t="s">
        <v>193</v>
      </c>
      <c r="Q158" s="19" t="s">
        <v>194</v>
      </c>
    </row>
    <row r="159" spans="1:24" s="19" customFormat="1" ht="27">
      <c r="B159" s="19" t="s">
        <v>1034</v>
      </c>
      <c r="C159" s="19" t="s">
        <v>1371</v>
      </c>
      <c r="I159" s="19" t="s">
        <v>810</v>
      </c>
      <c r="K159" s="19" t="s">
        <v>192</v>
      </c>
      <c r="L159" s="19" t="s">
        <v>1301</v>
      </c>
      <c r="M159" s="19" t="b">
        <v>0</v>
      </c>
      <c r="P159" s="19" t="s">
        <v>193</v>
      </c>
      <c r="Q159" s="19" t="s">
        <v>194</v>
      </c>
    </row>
    <row r="160" spans="1:24" s="19" customFormat="1" ht="27">
      <c r="B160" s="19" t="s">
        <v>591</v>
      </c>
      <c r="C160" s="19" t="s">
        <v>1370</v>
      </c>
      <c r="I160" s="19" t="s">
        <v>810</v>
      </c>
      <c r="K160" s="19" t="s">
        <v>192</v>
      </c>
      <c r="L160" s="19" t="s">
        <v>1301</v>
      </c>
      <c r="M160" s="19" t="b">
        <v>0</v>
      </c>
      <c r="P160" s="19" t="s">
        <v>193</v>
      </c>
      <c r="Q160" s="19" t="s">
        <v>194</v>
      </c>
    </row>
    <row r="161" spans="2:20" s="19" customFormat="1" ht="27">
      <c r="B161" s="19" t="s">
        <v>1035</v>
      </c>
      <c r="C161" s="19" t="s">
        <v>1370</v>
      </c>
      <c r="I161" s="19" t="s">
        <v>810</v>
      </c>
      <c r="K161" s="19" t="s">
        <v>192</v>
      </c>
      <c r="L161" s="19" t="s">
        <v>1301</v>
      </c>
      <c r="M161" s="19" t="b">
        <v>0</v>
      </c>
      <c r="P161" s="19" t="s">
        <v>193</v>
      </c>
      <c r="Q161" s="19" t="s">
        <v>194</v>
      </c>
    </row>
    <row r="162" spans="2:20" s="19" customFormat="1" ht="27">
      <c r="B162" s="19" t="s">
        <v>1036</v>
      </c>
      <c r="C162" s="19" t="s">
        <v>1370</v>
      </c>
      <c r="I162" s="19" t="s">
        <v>810</v>
      </c>
      <c r="K162" s="19" t="s">
        <v>192</v>
      </c>
      <c r="L162" s="19" t="s">
        <v>1301</v>
      </c>
      <c r="M162" s="19" t="b">
        <v>0</v>
      </c>
      <c r="P162" s="19" t="s">
        <v>193</v>
      </c>
      <c r="Q162" s="19" t="s">
        <v>194</v>
      </c>
    </row>
    <row r="163" spans="2:20" s="19" customFormat="1" ht="54">
      <c r="B163" s="19" t="s">
        <v>680</v>
      </c>
      <c r="C163" s="19" t="s">
        <v>513</v>
      </c>
      <c r="E163" s="19" t="s">
        <v>457</v>
      </c>
      <c r="F163" s="19" t="s">
        <v>514</v>
      </c>
      <c r="I163" s="19" t="s">
        <v>809</v>
      </c>
      <c r="K163" s="19" t="s">
        <v>186</v>
      </c>
      <c r="L163" s="19" t="s">
        <v>454</v>
      </c>
      <c r="M163" s="19">
        <v>0</v>
      </c>
      <c r="O163" s="19" t="s">
        <v>189</v>
      </c>
      <c r="P163" s="19" t="s">
        <v>521</v>
      </c>
      <c r="Q163" s="19" t="s">
        <v>520</v>
      </c>
      <c r="R163" s="27" t="s">
        <v>519</v>
      </c>
      <c r="S163" s="27" t="s">
        <v>522</v>
      </c>
      <c r="T163" s="27" t="s">
        <v>523</v>
      </c>
    </row>
    <row r="164" spans="2:20" s="19" customFormat="1" ht="54">
      <c r="B164" s="19" t="s">
        <v>1374</v>
      </c>
      <c r="C164" s="19" t="s">
        <v>513</v>
      </c>
      <c r="E164" s="19" t="s">
        <v>457</v>
      </c>
      <c r="F164" s="19" t="s">
        <v>514</v>
      </c>
      <c r="I164" s="19" t="s">
        <v>809</v>
      </c>
      <c r="K164" s="19" t="s">
        <v>186</v>
      </c>
      <c r="L164" s="19" t="s">
        <v>454</v>
      </c>
      <c r="M164" s="19">
        <v>0</v>
      </c>
      <c r="O164" s="19" t="s">
        <v>189</v>
      </c>
      <c r="P164" s="19" t="s">
        <v>521</v>
      </c>
      <c r="Q164" s="19" t="s">
        <v>520</v>
      </c>
      <c r="R164" s="27" t="s">
        <v>519</v>
      </c>
      <c r="S164" s="27" t="s">
        <v>522</v>
      </c>
      <c r="T164" s="27" t="s">
        <v>523</v>
      </c>
    </row>
    <row r="165" spans="2:20" s="19" customFormat="1" ht="54">
      <c r="B165" s="19" t="s">
        <v>1375</v>
      </c>
      <c r="C165" s="19" t="s">
        <v>513</v>
      </c>
      <c r="E165" s="19" t="s">
        <v>457</v>
      </c>
      <c r="F165" s="19" t="s">
        <v>514</v>
      </c>
      <c r="I165" s="19" t="s">
        <v>809</v>
      </c>
      <c r="K165" s="19" t="s">
        <v>186</v>
      </c>
      <c r="L165" s="19" t="s">
        <v>454</v>
      </c>
      <c r="M165" s="19">
        <v>0</v>
      </c>
      <c r="O165" s="19" t="s">
        <v>189</v>
      </c>
      <c r="P165" s="19" t="s">
        <v>521</v>
      </c>
      <c r="Q165" s="19" t="s">
        <v>520</v>
      </c>
      <c r="R165" s="27" t="s">
        <v>519</v>
      </c>
      <c r="S165" s="27" t="s">
        <v>522</v>
      </c>
      <c r="T165" s="27" t="s">
        <v>523</v>
      </c>
    </row>
    <row r="166" spans="2:20" s="19" customFormat="1" ht="27">
      <c r="B166" s="19" t="s">
        <v>682</v>
      </c>
      <c r="C166" s="19" t="s">
        <v>685</v>
      </c>
      <c r="I166" s="19" t="s">
        <v>810</v>
      </c>
      <c r="K166" s="19" t="s">
        <v>192</v>
      </c>
      <c r="L166" s="19" t="s">
        <v>1301</v>
      </c>
      <c r="M166" s="19" t="b">
        <v>0</v>
      </c>
      <c r="P166" s="19" t="s">
        <v>193</v>
      </c>
      <c r="Q166" s="19" t="s">
        <v>194</v>
      </c>
      <c r="R166" s="27"/>
      <c r="S166" s="27"/>
      <c r="T166" s="27"/>
    </row>
    <row r="167" spans="2:20" s="19" customFormat="1" ht="27">
      <c r="B167" s="19" t="s">
        <v>683</v>
      </c>
      <c r="C167" s="19" t="s">
        <v>685</v>
      </c>
      <c r="I167" s="19" t="s">
        <v>810</v>
      </c>
      <c r="K167" s="19" t="s">
        <v>192</v>
      </c>
      <c r="L167" s="19" t="s">
        <v>1301</v>
      </c>
      <c r="M167" s="19" t="b">
        <v>0</v>
      </c>
      <c r="P167" s="19" t="s">
        <v>193</v>
      </c>
      <c r="Q167" s="19" t="s">
        <v>194</v>
      </c>
      <c r="R167" s="27"/>
      <c r="S167" s="27"/>
      <c r="T167" s="27"/>
    </row>
    <row r="168" spans="2:20" s="19" customFormat="1" ht="27">
      <c r="B168" s="19" t="s">
        <v>684</v>
      </c>
      <c r="C168" s="19" t="s">
        <v>685</v>
      </c>
      <c r="I168" s="19" t="s">
        <v>810</v>
      </c>
      <c r="K168" s="19" t="s">
        <v>192</v>
      </c>
      <c r="L168" s="19" t="s">
        <v>1301</v>
      </c>
      <c r="M168" s="19" t="b">
        <v>0</v>
      </c>
      <c r="P168" s="19" t="s">
        <v>193</v>
      </c>
      <c r="Q168" s="19" t="s">
        <v>194</v>
      </c>
      <c r="R168" s="27"/>
      <c r="S168" s="27"/>
      <c r="T168" s="27"/>
    </row>
    <row r="169" spans="2:20" s="19" customFormat="1" ht="27">
      <c r="B169" s="19" t="s">
        <v>686</v>
      </c>
      <c r="C169" s="19" t="s">
        <v>687</v>
      </c>
      <c r="I169" s="19" t="s">
        <v>810</v>
      </c>
      <c r="K169" s="19" t="s">
        <v>192</v>
      </c>
      <c r="L169" s="19" t="s">
        <v>1301</v>
      </c>
      <c r="M169" s="19" t="b">
        <v>0</v>
      </c>
      <c r="P169" s="19" t="s">
        <v>193</v>
      </c>
      <c r="Q169" s="19" t="s">
        <v>194</v>
      </c>
      <c r="R169" s="27"/>
      <c r="S169" s="27"/>
      <c r="T169" s="27"/>
    </row>
    <row r="170" spans="2:20" s="19" customFormat="1" ht="27">
      <c r="B170" s="19" t="s">
        <v>530</v>
      </c>
      <c r="C170" s="19" t="s">
        <v>687</v>
      </c>
      <c r="I170" s="19" t="s">
        <v>810</v>
      </c>
      <c r="K170" s="19" t="s">
        <v>192</v>
      </c>
      <c r="L170" s="19" t="s">
        <v>1301</v>
      </c>
      <c r="M170" s="19" t="b">
        <v>0</v>
      </c>
      <c r="P170" s="19" t="s">
        <v>193</v>
      </c>
      <c r="Q170" s="19" t="s">
        <v>194</v>
      </c>
      <c r="R170" s="27"/>
      <c r="S170" s="27"/>
      <c r="T170" s="27"/>
    </row>
    <row r="171" spans="2:20" s="19" customFormat="1" ht="27">
      <c r="B171" s="19" t="s">
        <v>679</v>
      </c>
      <c r="C171" s="19" t="s">
        <v>687</v>
      </c>
      <c r="I171" s="19" t="s">
        <v>810</v>
      </c>
      <c r="K171" s="19" t="s">
        <v>192</v>
      </c>
      <c r="L171" s="19" t="s">
        <v>1301</v>
      </c>
      <c r="M171" s="19" t="b">
        <v>0</v>
      </c>
      <c r="P171" s="19" t="s">
        <v>193</v>
      </c>
      <c r="Q171" s="19" t="s">
        <v>194</v>
      </c>
      <c r="R171" s="27"/>
      <c r="S171" s="27"/>
      <c r="T171" s="27"/>
    </row>
    <row r="172" spans="2:20" s="19" customFormat="1" ht="27">
      <c r="B172" s="19" t="s">
        <v>681</v>
      </c>
      <c r="C172" s="19" t="s">
        <v>515</v>
      </c>
      <c r="E172" s="19" t="s">
        <v>458</v>
      </c>
      <c r="I172" s="19" t="s">
        <v>809</v>
      </c>
      <c r="K172" s="19" t="s">
        <v>186</v>
      </c>
      <c r="L172" s="19" t="s">
        <v>201</v>
      </c>
      <c r="M172" s="19">
        <v>0</v>
      </c>
      <c r="O172" s="19" t="s">
        <v>189</v>
      </c>
      <c r="P172" s="19" t="s">
        <v>516</v>
      </c>
      <c r="Q172" s="19" t="s">
        <v>517</v>
      </c>
      <c r="R172" s="19" t="s">
        <v>518</v>
      </c>
      <c r="S172" s="19" t="s">
        <v>620</v>
      </c>
      <c r="T172" s="19" t="s">
        <v>459</v>
      </c>
    </row>
    <row r="173" spans="2:20" s="19" customFormat="1" ht="27">
      <c r="B173" s="19" t="s">
        <v>688</v>
      </c>
      <c r="C173" s="19" t="s">
        <v>524</v>
      </c>
      <c r="I173" s="19" t="s">
        <v>809</v>
      </c>
      <c r="K173" s="19" t="s">
        <v>186</v>
      </c>
      <c r="L173" s="19" t="s">
        <v>201</v>
      </c>
      <c r="M173" s="19">
        <v>0</v>
      </c>
      <c r="O173" s="19" t="s">
        <v>189</v>
      </c>
      <c r="P173" s="19" t="s">
        <v>525</v>
      </c>
      <c r="Q173" s="19" t="s">
        <v>526</v>
      </c>
      <c r="R173" s="27" t="s">
        <v>527</v>
      </c>
      <c r="S173" s="27" t="s">
        <v>528</v>
      </c>
      <c r="T173" s="27" t="s">
        <v>529</v>
      </c>
    </row>
    <row r="174" spans="2:20" s="19" customFormat="1" ht="27">
      <c r="B174" s="19" t="s">
        <v>689</v>
      </c>
      <c r="C174" s="19" t="s">
        <v>524</v>
      </c>
      <c r="I174" s="19" t="s">
        <v>809</v>
      </c>
      <c r="K174" s="19" t="s">
        <v>186</v>
      </c>
      <c r="L174" s="19" t="s">
        <v>201</v>
      </c>
      <c r="M174" s="19">
        <v>0</v>
      </c>
      <c r="O174" s="19" t="s">
        <v>189</v>
      </c>
      <c r="P174" s="19" t="s">
        <v>525</v>
      </c>
      <c r="Q174" s="19" t="s">
        <v>526</v>
      </c>
      <c r="R174" s="27" t="s">
        <v>527</v>
      </c>
      <c r="S174" s="27" t="s">
        <v>528</v>
      </c>
      <c r="T174" s="27" t="s">
        <v>529</v>
      </c>
    </row>
    <row r="175" spans="2:20" s="19" customFormat="1" ht="27">
      <c r="B175" s="19" t="s">
        <v>690</v>
      </c>
      <c r="C175" s="19" t="s">
        <v>524</v>
      </c>
      <c r="I175" s="19" t="s">
        <v>809</v>
      </c>
      <c r="K175" s="19" t="s">
        <v>186</v>
      </c>
      <c r="L175" s="19" t="s">
        <v>201</v>
      </c>
      <c r="M175" s="19">
        <v>0</v>
      </c>
      <c r="O175" s="19" t="s">
        <v>189</v>
      </c>
      <c r="P175" s="19" t="s">
        <v>525</v>
      </c>
      <c r="Q175" s="19" t="s">
        <v>526</v>
      </c>
      <c r="R175" s="27" t="s">
        <v>527</v>
      </c>
      <c r="S175" s="27" t="s">
        <v>528</v>
      </c>
      <c r="T175" s="27" t="s">
        <v>529</v>
      </c>
    </row>
    <row r="176" spans="2:20" s="19" customFormat="1" ht="27">
      <c r="B176" s="19" t="s">
        <v>750</v>
      </c>
      <c r="C176" s="19" t="s">
        <v>1600</v>
      </c>
      <c r="I176" s="19" t="s">
        <v>810</v>
      </c>
      <c r="K176" s="19" t="s">
        <v>192</v>
      </c>
      <c r="L176" s="19" t="s">
        <v>1301</v>
      </c>
      <c r="M176" s="19" t="b">
        <v>0</v>
      </c>
      <c r="P176" s="19" t="s">
        <v>193</v>
      </c>
      <c r="Q176" s="19" t="s">
        <v>194</v>
      </c>
      <c r="R176" s="27"/>
      <c r="S176" s="27"/>
      <c r="T176" s="27"/>
    </row>
    <row r="177" spans="1:20" s="19" customFormat="1" ht="27">
      <c r="B177" s="19" t="s">
        <v>751</v>
      </c>
      <c r="C177" s="19" t="s">
        <v>1600</v>
      </c>
      <c r="I177" s="19" t="s">
        <v>810</v>
      </c>
      <c r="K177" s="19" t="s">
        <v>192</v>
      </c>
      <c r="L177" s="19" t="s">
        <v>1301</v>
      </c>
      <c r="M177" s="19" t="b">
        <v>0</v>
      </c>
      <c r="P177" s="19" t="s">
        <v>193</v>
      </c>
      <c r="Q177" s="19" t="s">
        <v>194</v>
      </c>
      <c r="R177" s="27"/>
      <c r="S177" s="27"/>
      <c r="T177" s="27"/>
    </row>
    <row r="178" spans="1:20" s="19" customFormat="1" ht="27">
      <c r="B178" s="19" t="s">
        <v>752</v>
      </c>
      <c r="C178" s="19" t="s">
        <v>1600</v>
      </c>
      <c r="I178" s="19" t="s">
        <v>810</v>
      </c>
      <c r="K178" s="19" t="s">
        <v>192</v>
      </c>
      <c r="L178" s="19" t="s">
        <v>1301</v>
      </c>
      <c r="M178" s="19" t="b">
        <v>0</v>
      </c>
      <c r="P178" s="19" t="s">
        <v>193</v>
      </c>
      <c r="Q178" s="19" t="s">
        <v>194</v>
      </c>
      <c r="R178" s="27"/>
      <c r="S178" s="27"/>
      <c r="T178" s="27"/>
    </row>
    <row r="179" spans="1:20" s="19" customFormat="1" ht="27">
      <c r="B179" s="19" t="s">
        <v>850</v>
      </c>
      <c r="C179" s="19" t="s">
        <v>856</v>
      </c>
      <c r="E179" s="19" t="s">
        <v>460</v>
      </c>
      <c r="I179" s="19" t="s">
        <v>809</v>
      </c>
      <c r="K179" s="19" t="s">
        <v>186</v>
      </c>
      <c r="L179" s="19" t="s">
        <v>206</v>
      </c>
      <c r="M179" s="19">
        <v>0</v>
      </c>
      <c r="O179" s="19" t="s">
        <v>189</v>
      </c>
      <c r="P179" s="19" t="s">
        <v>855</v>
      </c>
      <c r="Q179" s="19" t="s">
        <v>853</v>
      </c>
      <c r="R179" s="19" t="s">
        <v>854</v>
      </c>
    </row>
    <row r="180" spans="1:20" s="19" customFormat="1" ht="27">
      <c r="B180" s="19" t="s">
        <v>851</v>
      </c>
      <c r="C180" s="19" t="s">
        <v>856</v>
      </c>
      <c r="I180" s="19" t="s">
        <v>809</v>
      </c>
      <c r="K180" s="19" t="s">
        <v>186</v>
      </c>
      <c r="L180" s="19" t="s">
        <v>206</v>
      </c>
      <c r="M180" s="19">
        <v>0</v>
      </c>
      <c r="O180" s="19" t="s">
        <v>189</v>
      </c>
      <c r="P180" s="19" t="s">
        <v>855</v>
      </c>
      <c r="Q180" s="19" t="s">
        <v>853</v>
      </c>
      <c r="R180" s="19" t="s">
        <v>854</v>
      </c>
    </row>
    <row r="181" spans="1:20" s="35" customFormat="1" ht="27.75" thickBot="1">
      <c r="B181" s="35" t="s">
        <v>852</v>
      </c>
      <c r="C181" s="35" t="s">
        <v>856</v>
      </c>
      <c r="I181" s="35" t="s">
        <v>809</v>
      </c>
      <c r="K181" s="35" t="s">
        <v>186</v>
      </c>
      <c r="L181" s="35" t="s">
        <v>206</v>
      </c>
      <c r="M181" s="35">
        <v>0</v>
      </c>
      <c r="O181" s="35" t="s">
        <v>189</v>
      </c>
      <c r="P181" s="35" t="s">
        <v>855</v>
      </c>
      <c r="Q181" s="35" t="s">
        <v>853</v>
      </c>
      <c r="R181" s="35" t="s">
        <v>854</v>
      </c>
    </row>
    <row r="182" spans="1:20" s="19" customFormat="1" ht="27.75" thickTop="1">
      <c r="A182" s="19" t="s">
        <v>1624</v>
      </c>
      <c r="B182" s="19" t="s">
        <v>1222</v>
      </c>
      <c r="C182" s="19" t="s">
        <v>1038</v>
      </c>
      <c r="E182" s="19" t="s">
        <v>839</v>
      </c>
      <c r="F182" s="19" t="s">
        <v>463</v>
      </c>
      <c r="I182" s="19" t="s">
        <v>1225</v>
      </c>
      <c r="J182" s="19" t="s">
        <v>173</v>
      </c>
      <c r="K182" s="19" t="s">
        <v>186</v>
      </c>
      <c r="M182" s="19">
        <v>-1</v>
      </c>
    </row>
    <row r="183" spans="1:20" s="19" customFormat="1" ht="27">
      <c r="B183" s="19" t="s">
        <v>1223</v>
      </c>
      <c r="C183" s="19" t="s">
        <v>1038</v>
      </c>
      <c r="E183" s="19" t="s">
        <v>840</v>
      </c>
      <c r="F183" s="19" t="s">
        <v>463</v>
      </c>
      <c r="I183" s="19" t="s">
        <v>1225</v>
      </c>
      <c r="J183" s="19" t="s">
        <v>173</v>
      </c>
      <c r="K183" s="19" t="s">
        <v>186</v>
      </c>
      <c r="M183" s="19">
        <v>-1</v>
      </c>
    </row>
    <row r="184" spans="1:20" s="19" customFormat="1" ht="27">
      <c r="B184" s="19" t="s">
        <v>1039</v>
      </c>
      <c r="C184" s="19" t="s">
        <v>545</v>
      </c>
      <c r="E184" s="19" t="s">
        <v>839</v>
      </c>
      <c r="I184" s="19" t="s">
        <v>810</v>
      </c>
      <c r="K184" s="19" t="s">
        <v>1569</v>
      </c>
      <c r="L184" s="19" t="s">
        <v>1301</v>
      </c>
      <c r="M184" s="19" t="b">
        <v>0</v>
      </c>
      <c r="P184" s="19" t="s">
        <v>461</v>
      </c>
      <c r="Q184" s="19" t="s">
        <v>462</v>
      </c>
    </row>
    <row r="185" spans="1:20" s="19" customFormat="1" ht="27">
      <c r="B185" s="19" t="s">
        <v>1657</v>
      </c>
      <c r="C185" s="19" t="s">
        <v>545</v>
      </c>
      <c r="E185" s="19" t="s">
        <v>840</v>
      </c>
      <c r="I185" s="19" t="s">
        <v>810</v>
      </c>
      <c r="K185" s="19" t="s">
        <v>1569</v>
      </c>
      <c r="L185" s="19" t="s">
        <v>1301</v>
      </c>
      <c r="M185" s="19" t="b">
        <v>0</v>
      </c>
      <c r="P185" s="19" t="s">
        <v>461</v>
      </c>
      <c r="Q185" s="19" t="s">
        <v>462</v>
      </c>
    </row>
    <row r="186" spans="1:20" s="19" customFormat="1" ht="27">
      <c r="B186" s="19" t="s">
        <v>1658</v>
      </c>
      <c r="C186" s="19" t="s">
        <v>1660</v>
      </c>
      <c r="E186" s="19" t="s">
        <v>839</v>
      </c>
      <c r="I186" s="19" t="s">
        <v>809</v>
      </c>
      <c r="K186" s="19" t="s">
        <v>186</v>
      </c>
      <c r="L186" s="19" t="s">
        <v>201</v>
      </c>
      <c r="M186" s="19">
        <v>0</v>
      </c>
      <c r="O186" s="19" t="s">
        <v>189</v>
      </c>
      <c r="P186" s="19" t="s">
        <v>1661</v>
      </c>
      <c r="Q186" s="19" t="s">
        <v>1662</v>
      </c>
      <c r="R186" s="19" t="s">
        <v>1663</v>
      </c>
      <c r="S186" s="19" t="s">
        <v>1664</v>
      </c>
      <c r="T186" s="19" t="s">
        <v>1665</v>
      </c>
    </row>
    <row r="187" spans="1:20" s="19" customFormat="1" ht="27">
      <c r="B187" s="19" t="s">
        <v>1659</v>
      </c>
      <c r="C187" s="19" t="s">
        <v>1660</v>
      </c>
      <c r="E187" s="19" t="s">
        <v>840</v>
      </c>
      <c r="I187" s="19" t="s">
        <v>809</v>
      </c>
      <c r="K187" s="19" t="s">
        <v>186</v>
      </c>
      <c r="L187" s="19" t="s">
        <v>201</v>
      </c>
      <c r="M187" s="19">
        <v>0</v>
      </c>
      <c r="O187" s="19" t="s">
        <v>189</v>
      </c>
      <c r="P187" s="19" t="s">
        <v>1661</v>
      </c>
      <c r="Q187" s="19" t="s">
        <v>1662</v>
      </c>
      <c r="R187" s="19" t="s">
        <v>1663</v>
      </c>
      <c r="S187" s="19" t="s">
        <v>1664</v>
      </c>
      <c r="T187" s="19" t="s">
        <v>1665</v>
      </c>
    </row>
    <row r="188" spans="1:20" s="19" customFormat="1" ht="27">
      <c r="B188" s="19" t="s">
        <v>1668</v>
      </c>
      <c r="C188" s="19" t="s">
        <v>1670</v>
      </c>
      <c r="E188" s="19" t="s">
        <v>839</v>
      </c>
      <c r="I188" s="19" t="s">
        <v>810</v>
      </c>
      <c r="K188" s="19" t="s">
        <v>1569</v>
      </c>
      <c r="L188" s="19" t="s">
        <v>1301</v>
      </c>
      <c r="M188" s="19" t="b">
        <v>0</v>
      </c>
      <c r="P188" s="19" t="s">
        <v>193</v>
      </c>
      <c r="Q188" s="19" t="s">
        <v>194</v>
      </c>
    </row>
    <row r="189" spans="1:20" s="19" customFormat="1" ht="27">
      <c r="B189" s="19" t="s">
        <v>1669</v>
      </c>
      <c r="C189" s="19" t="s">
        <v>1670</v>
      </c>
      <c r="E189" s="19" t="s">
        <v>840</v>
      </c>
      <c r="I189" s="19" t="s">
        <v>810</v>
      </c>
      <c r="K189" s="19" t="s">
        <v>1569</v>
      </c>
      <c r="L189" s="19" t="s">
        <v>1301</v>
      </c>
      <c r="M189" s="19" t="b">
        <v>0</v>
      </c>
      <c r="P189" s="19" t="s">
        <v>193</v>
      </c>
      <c r="Q189" s="19" t="s">
        <v>194</v>
      </c>
    </row>
    <row r="190" spans="1:20" s="19" customFormat="1" ht="27">
      <c r="B190" s="19" t="s">
        <v>1671</v>
      </c>
      <c r="C190" s="19" t="s">
        <v>1673</v>
      </c>
      <c r="E190" s="19" t="s">
        <v>839</v>
      </c>
      <c r="I190" s="19" t="s">
        <v>809</v>
      </c>
      <c r="K190" s="19" t="s">
        <v>186</v>
      </c>
      <c r="L190" s="19" t="s">
        <v>188</v>
      </c>
      <c r="M190" s="19">
        <v>0</v>
      </c>
      <c r="O190" s="19" t="s">
        <v>189</v>
      </c>
      <c r="P190" s="19" t="s">
        <v>1675</v>
      </c>
      <c r="Q190" s="19" t="s">
        <v>1674</v>
      </c>
      <c r="R190" s="19" t="s">
        <v>619</v>
      </c>
      <c r="S190" s="19" t="s">
        <v>620</v>
      </c>
    </row>
    <row r="191" spans="1:20" s="19" customFormat="1" ht="27">
      <c r="B191" s="19" t="s">
        <v>1672</v>
      </c>
      <c r="C191" s="19" t="s">
        <v>1673</v>
      </c>
      <c r="E191" s="19" t="s">
        <v>840</v>
      </c>
      <c r="I191" s="19" t="s">
        <v>809</v>
      </c>
      <c r="J191" s="19" t="s">
        <v>621</v>
      </c>
      <c r="K191" s="19" t="s">
        <v>186</v>
      </c>
      <c r="L191" s="19" t="s">
        <v>188</v>
      </c>
      <c r="M191" s="19">
        <v>0</v>
      </c>
      <c r="O191" s="19" t="s">
        <v>189</v>
      </c>
      <c r="P191" s="19" t="s">
        <v>1675</v>
      </c>
      <c r="Q191" s="19" t="s">
        <v>1674</v>
      </c>
      <c r="R191" s="19" t="s">
        <v>619</v>
      </c>
      <c r="S191" s="19" t="s">
        <v>620</v>
      </c>
    </row>
    <row r="192" spans="1:20" s="29" customFormat="1">
      <c r="A192" s="19"/>
      <c r="B192" s="29" t="s">
        <v>1220</v>
      </c>
      <c r="C192" s="29" t="s">
        <v>720</v>
      </c>
    </row>
    <row r="193" spans="1:22" s="29" customFormat="1">
      <c r="A193" s="19"/>
      <c r="B193" s="29" t="s">
        <v>1221</v>
      </c>
      <c r="C193" s="29" t="s">
        <v>720</v>
      </c>
    </row>
    <row r="194" spans="1:22" s="29" customFormat="1">
      <c r="A194" s="19"/>
      <c r="B194" s="29" t="s">
        <v>1009</v>
      </c>
      <c r="C194" s="29" t="s">
        <v>721</v>
      </c>
    </row>
    <row r="195" spans="1:22" s="36" customFormat="1" ht="14.25" thickBot="1">
      <c r="A195" s="35"/>
      <c r="B195" s="36" t="s">
        <v>1010</v>
      </c>
      <c r="C195" s="36" t="s">
        <v>721</v>
      </c>
    </row>
    <row r="196" spans="1:22" s="19" customFormat="1" ht="14.25" thickTop="1">
      <c r="A196" s="19" t="s">
        <v>1625</v>
      </c>
      <c r="B196" s="19" t="s">
        <v>1011</v>
      </c>
      <c r="C196" s="19" t="s">
        <v>622</v>
      </c>
      <c r="E196" s="19" t="s">
        <v>466</v>
      </c>
      <c r="I196" s="19" t="s">
        <v>401</v>
      </c>
      <c r="K196" s="19" t="s">
        <v>184</v>
      </c>
    </row>
    <row r="197" spans="1:22" s="19" customFormat="1">
      <c r="B197" s="19" t="s">
        <v>1012</v>
      </c>
      <c r="C197" s="19" t="s">
        <v>622</v>
      </c>
      <c r="E197" s="19" t="s">
        <v>467</v>
      </c>
      <c r="I197" s="19" t="s">
        <v>401</v>
      </c>
      <c r="K197" s="19" t="s">
        <v>184</v>
      </c>
    </row>
    <row r="198" spans="1:22" s="19" customFormat="1">
      <c r="B198" s="19" t="s">
        <v>1013</v>
      </c>
      <c r="C198" s="19" t="s">
        <v>622</v>
      </c>
      <c r="E198" s="19" t="s">
        <v>468</v>
      </c>
      <c r="I198" s="19" t="s">
        <v>401</v>
      </c>
      <c r="K198" s="19" t="s">
        <v>184</v>
      </c>
    </row>
    <row r="199" spans="1:22" s="19" customFormat="1">
      <c r="B199" s="19" t="s">
        <v>549</v>
      </c>
      <c r="C199" s="19" t="s">
        <v>622</v>
      </c>
      <c r="E199" s="19" t="s">
        <v>469</v>
      </c>
      <c r="I199" s="19" t="s">
        <v>401</v>
      </c>
      <c r="K199" s="19" t="s">
        <v>184</v>
      </c>
    </row>
    <row r="200" spans="1:22" s="19" customFormat="1">
      <c r="B200" s="19" t="s">
        <v>550</v>
      </c>
      <c r="C200" s="19" t="s">
        <v>622</v>
      </c>
      <c r="E200" s="19" t="s">
        <v>470</v>
      </c>
      <c r="I200" s="19" t="s">
        <v>401</v>
      </c>
      <c r="K200" s="19" t="s">
        <v>184</v>
      </c>
    </row>
    <row r="201" spans="1:22" s="19" customFormat="1">
      <c r="B201" s="19" t="s">
        <v>551</v>
      </c>
      <c r="C201" s="19" t="s">
        <v>622</v>
      </c>
      <c r="E201" s="19" t="s">
        <v>471</v>
      </c>
      <c r="I201" s="19" t="s">
        <v>401</v>
      </c>
      <c r="K201" s="19" t="s">
        <v>184</v>
      </c>
    </row>
    <row r="202" spans="1:22" s="19" customFormat="1" ht="40.5">
      <c r="B202" s="19" t="s">
        <v>628</v>
      </c>
      <c r="C202" s="19" t="s">
        <v>623</v>
      </c>
      <c r="I202" s="19" t="s">
        <v>809</v>
      </c>
      <c r="K202" s="19" t="s">
        <v>186</v>
      </c>
      <c r="L202" s="19" t="s">
        <v>386</v>
      </c>
      <c r="M202" s="19">
        <v>0</v>
      </c>
      <c r="O202" s="19" t="s">
        <v>189</v>
      </c>
      <c r="P202" s="19" t="s">
        <v>624</v>
      </c>
      <c r="Q202" s="19" t="s">
        <v>625</v>
      </c>
      <c r="R202" s="19" t="s">
        <v>626</v>
      </c>
      <c r="S202" s="19" t="s">
        <v>580</v>
      </c>
      <c r="T202" s="19" t="s">
        <v>581</v>
      </c>
      <c r="U202" s="19" t="s">
        <v>582</v>
      </c>
      <c r="V202" s="19" t="s">
        <v>773</v>
      </c>
    </row>
    <row r="203" spans="1:22" s="19" customFormat="1" ht="40.5">
      <c r="B203" s="19" t="s">
        <v>629</v>
      </c>
      <c r="C203" s="19" t="s">
        <v>623</v>
      </c>
      <c r="I203" s="19" t="s">
        <v>809</v>
      </c>
      <c r="K203" s="19" t="s">
        <v>186</v>
      </c>
      <c r="L203" s="19" t="s">
        <v>386</v>
      </c>
      <c r="M203" s="19">
        <v>0</v>
      </c>
      <c r="O203" s="19" t="s">
        <v>189</v>
      </c>
      <c r="P203" s="19" t="s">
        <v>624</v>
      </c>
      <c r="Q203" s="19" t="s">
        <v>625</v>
      </c>
      <c r="R203" s="19" t="s">
        <v>626</v>
      </c>
      <c r="S203" s="19" t="s">
        <v>580</v>
      </c>
      <c r="T203" s="19" t="s">
        <v>581</v>
      </c>
      <c r="U203" s="19" t="s">
        <v>582</v>
      </c>
      <c r="V203" s="19" t="s">
        <v>773</v>
      </c>
    </row>
    <row r="204" spans="1:22" s="19" customFormat="1" ht="40.5">
      <c r="B204" s="19" t="s">
        <v>630</v>
      </c>
      <c r="C204" s="19" t="s">
        <v>623</v>
      </c>
      <c r="I204" s="19" t="s">
        <v>809</v>
      </c>
      <c r="K204" s="19" t="s">
        <v>186</v>
      </c>
      <c r="L204" s="19" t="s">
        <v>386</v>
      </c>
      <c r="M204" s="19">
        <v>0</v>
      </c>
      <c r="O204" s="19" t="s">
        <v>189</v>
      </c>
      <c r="P204" s="19" t="s">
        <v>624</v>
      </c>
      <c r="Q204" s="19" t="s">
        <v>625</v>
      </c>
      <c r="R204" s="19" t="s">
        <v>626</v>
      </c>
      <c r="S204" s="19" t="s">
        <v>580</v>
      </c>
      <c r="T204" s="19" t="s">
        <v>581</v>
      </c>
      <c r="U204" s="19" t="s">
        <v>582</v>
      </c>
      <c r="V204" s="19" t="s">
        <v>773</v>
      </c>
    </row>
    <row r="205" spans="1:22" s="19" customFormat="1" ht="40.5">
      <c r="B205" s="19" t="s">
        <v>631</v>
      </c>
      <c r="C205" s="19" t="s">
        <v>623</v>
      </c>
      <c r="I205" s="19" t="s">
        <v>809</v>
      </c>
      <c r="K205" s="19" t="s">
        <v>186</v>
      </c>
      <c r="L205" s="19" t="s">
        <v>386</v>
      </c>
      <c r="M205" s="19">
        <v>0</v>
      </c>
      <c r="O205" s="19" t="s">
        <v>189</v>
      </c>
      <c r="P205" s="19" t="s">
        <v>624</v>
      </c>
      <c r="Q205" s="19" t="s">
        <v>625</v>
      </c>
      <c r="R205" s="19" t="s">
        <v>626</v>
      </c>
      <c r="S205" s="19" t="s">
        <v>580</v>
      </c>
      <c r="T205" s="19" t="s">
        <v>581</v>
      </c>
      <c r="U205" s="19" t="s">
        <v>582</v>
      </c>
      <c r="V205" s="19" t="s">
        <v>773</v>
      </c>
    </row>
    <row r="206" spans="1:22" s="19" customFormat="1" ht="40.5">
      <c r="B206" s="19" t="s">
        <v>632</v>
      </c>
      <c r="C206" s="19" t="s">
        <v>623</v>
      </c>
      <c r="I206" s="19" t="s">
        <v>809</v>
      </c>
      <c r="K206" s="19" t="s">
        <v>186</v>
      </c>
      <c r="L206" s="19" t="s">
        <v>386</v>
      </c>
      <c r="M206" s="19">
        <v>0</v>
      </c>
      <c r="O206" s="19" t="s">
        <v>189</v>
      </c>
      <c r="P206" s="19" t="s">
        <v>624</v>
      </c>
      <c r="Q206" s="19" t="s">
        <v>625</v>
      </c>
      <c r="R206" s="19" t="s">
        <v>626</v>
      </c>
      <c r="S206" s="19" t="s">
        <v>580</v>
      </c>
      <c r="T206" s="19" t="s">
        <v>581</v>
      </c>
      <c r="U206" s="19" t="s">
        <v>582</v>
      </c>
      <c r="V206" s="19" t="s">
        <v>773</v>
      </c>
    </row>
    <row r="207" spans="1:22" s="19" customFormat="1" ht="40.5">
      <c r="B207" s="19" t="s">
        <v>633</v>
      </c>
      <c r="C207" s="19" t="s">
        <v>623</v>
      </c>
      <c r="I207" s="19" t="s">
        <v>809</v>
      </c>
      <c r="K207" s="19" t="s">
        <v>186</v>
      </c>
      <c r="L207" s="19" t="s">
        <v>386</v>
      </c>
      <c r="M207" s="19">
        <v>0</v>
      </c>
      <c r="O207" s="19" t="s">
        <v>189</v>
      </c>
      <c r="P207" s="19" t="s">
        <v>624</v>
      </c>
      <c r="Q207" s="19" t="s">
        <v>625</v>
      </c>
      <c r="R207" s="19" t="s">
        <v>626</v>
      </c>
      <c r="S207" s="19" t="s">
        <v>580</v>
      </c>
      <c r="T207" s="19" t="s">
        <v>581</v>
      </c>
      <c r="U207" s="19" t="s">
        <v>582</v>
      </c>
      <c r="V207" s="19" t="s">
        <v>773</v>
      </c>
    </row>
    <row r="208" spans="1:22" s="19" customFormat="1">
      <c r="B208" s="19" t="s">
        <v>1014</v>
      </c>
      <c r="C208" s="19" t="s">
        <v>552</v>
      </c>
      <c r="F208" s="19" t="s">
        <v>548</v>
      </c>
      <c r="I208" s="19" t="s">
        <v>1225</v>
      </c>
      <c r="J208" s="19" t="s">
        <v>173</v>
      </c>
      <c r="K208" s="19" t="s">
        <v>186</v>
      </c>
      <c r="M208" s="19">
        <v>0</v>
      </c>
    </row>
    <row r="209" spans="1:22" s="19" customFormat="1">
      <c r="B209" s="19" t="s">
        <v>1016</v>
      </c>
      <c r="C209" s="19" t="s">
        <v>1015</v>
      </c>
      <c r="F209" s="19" t="s">
        <v>548</v>
      </c>
      <c r="I209" s="19" t="s">
        <v>1225</v>
      </c>
      <c r="J209" s="19" t="s">
        <v>173</v>
      </c>
      <c r="K209" s="19" t="s">
        <v>186</v>
      </c>
      <c r="M209" s="19">
        <v>0</v>
      </c>
    </row>
    <row r="210" spans="1:22" s="19" customFormat="1">
      <c r="B210" s="19" t="s">
        <v>1017</v>
      </c>
      <c r="C210" s="19" t="s">
        <v>1015</v>
      </c>
      <c r="F210" s="19" t="s">
        <v>548</v>
      </c>
      <c r="I210" s="19" t="s">
        <v>1225</v>
      </c>
      <c r="J210" s="19" t="s">
        <v>173</v>
      </c>
      <c r="K210" s="19" t="s">
        <v>186</v>
      </c>
      <c r="M210" s="19">
        <v>0</v>
      </c>
    </row>
    <row r="211" spans="1:22" s="19" customFormat="1">
      <c r="B211" s="19" t="s">
        <v>553</v>
      </c>
      <c r="C211" s="19" t="s">
        <v>1015</v>
      </c>
      <c r="F211" s="19" t="s">
        <v>548</v>
      </c>
      <c r="I211" s="19" t="s">
        <v>1225</v>
      </c>
      <c r="J211" s="19" t="s">
        <v>173</v>
      </c>
      <c r="K211" s="19" t="s">
        <v>186</v>
      </c>
      <c r="M211" s="19">
        <v>0</v>
      </c>
    </row>
    <row r="212" spans="1:22" s="19" customFormat="1">
      <c r="B212" s="19" t="s">
        <v>554</v>
      </c>
      <c r="C212" s="19" t="s">
        <v>1015</v>
      </c>
      <c r="F212" s="19" t="s">
        <v>548</v>
      </c>
      <c r="I212" s="19" t="s">
        <v>1225</v>
      </c>
      <c r="J212" s="19" t="s">
        <v>173</v>
      </c>
      <c r="K212" s="19" t="s">
        <v>186</v>
      </c>
      <c r="M212" s="19">
        <v>0</v>
      </c>
    </row>
    <row r="213" spans="1:22" s="19" customFormat="1">
      <c r="B213" s="19" t="s">
        <v>555</v>
      </c>
      <c r="C213" s="19" t="s">
        <v>1015</v>
      </c>
      <c r="F213" s="19" t="s">
        <v>548</v>
      </c>
      <c r="I213" s="19" t="s">
        <v>1225</v>
      </c>
      <c r="J213" s="19" t="s">
        <v>173</v>
      </c>
      <c r="K213" s="19" t="s">
        <v>186</v>
      </c>
      <c r="M213" s="19">
        <v>0</v>
      </c>
    </row>
    <row r="214" spans="1:22" s="19" customFormat="1" ht="27">
      <c r="B214" s="19" t="s">
        <v>1018</v>
      </c>
      <c r="C214" s="19" t="s">
        <v>1021</v>
      </c>
      <c r="E214" s="19" t="s">
        <v>477</v>
      </c>
      <c r="F214" s="19" t="s">
        <v>813</v>
      </c>
      <c r="I214" s="19" t="s">
        <v>809</v>
      </c>
      <c r="K214" s="19" t="s">
        <v>186</v>
      </c>
      <c r="L214" s="19" t="s">
        <v>399</v>
      </c>
      <c r="M214" s="19">
        <v>0</v>
      </c>
      <c r="O214" s="19" t="s">
        <v>189</v>
      </c>
      <c r="P214" s="19" t="s">
        <v>472</v>
      </c>
      <c r="Q214" s="19" t="s">
        <v>473</v>
      </c>
      <c r="R214" s="19" t="s">
        <v>474</v>
      </c>
      <c r="S214" s="19" t="s">
        <v>475</v>
      </c>
      <c r="T214" s="19" t="s">
        <v>476</v>
      </c>
      <c r="U214" s="19" t="s">
        <v>693</v>
      </c>
    </row>
    <row r="215" spans="1:22" s="19" customFormat="1" ht="27">
      <c r="B215" s="19" t="s">
        <v>1019</v>
      </c>
      <c r="C215" s="19" t="s">
        <v>1021</v>
      </c>
      <c r="F215" s="19" t="s">
        <v>813</v>
      </c>
      <c r="I215" s="19" t="s">
        <v>809</v>
      </c>
      <c r="K215" s="19" t="s">
        <v>186</v>
      </c>
      <c r="L215" s="19" t="s">
        <v>399</v>
      </c>
      <c r="M215" s="19">
        <v>0</v>
      </c>
      <c r="O215" s="19" t="s">
        <v>189</v>
      </c>
      <c r="P215" s="19" t="s">
        <v>472</v>
      </c>
      <c r="Q215" s="19" t="s">
        <v>473</v>
      </c>
      <c r="R215" s="19" t="s">
        <v>474</v>
      </c>
      <c r="S215" s="19" t="s">
        <v>475</v>
      </c>
      <c r="T215" s="19" t="s">
        <v>476</v>
      </c>
      <c r="U215" s="19" t="s">
        <v>693</v>
      </c>
    </row>
    <row r="216" spans="1:22" s="19" customFormat="1" ht="27">
      <c r="B216" s="19" t="s">
        <v>1020</v>
      </c>
      <c r="C216" s="19" t="s">
        <v>1021</v>
      </c>
      <c r="F216" s="19" t="s">
        <v>813</v>
      </c>
      <c r="I216" s="19" t="s">
        <v>809</v>
      </c>
      <c r="K216" s="19" t="s">
        <v>186</v>
      </c>
      <c r="L216" s="19" t="s">
        <v>399</v>
      </c>
      <c r="M216" s="19">
        <v>0</v>
      </c>
      <c r="O216" s="19" t="s">
        <v>189</v>
      </c>
      <c r="P216" s="19" t="s">
        <v>472</v>
      </c>
      <c r="Q216" s="19" t="s">
        <v>473</v>
      </c>
      <c r="R216" s="19" t="s">
        <v>474</v>
      </c>
      <c r="S216" s="19" t="s">
        <v>475</v>
      </c>
      <c r="T216" s="19" t="s">
        <v>476</v>
      </c>
      <c r="U216" s="19" t="s">
        <v>693</v>
      </c>
    </row>
    <row r="217" spans="1:22" s="19" customFormat="1" ht="27">
      <c r="B217" s="19" t="s">
        <v>556</v>
      </c>
      <c r="C217" s="19" t="s">
        <v>1021</v>
      </c>
      <c r="F217" s="19" t="s">
        <v>813</v>
      </c>
      <c r="I217" s="19" t="s">
        <v>809</v>
      </c>
      <c r="K217" s="19" t="s">
        <v>186</v>
      </c>
      <c r="L217" s="19" t="s">
        <v>399</v>
      </c>
      <c r="M217" s="19">
        <v>0</v>
      </c>
      <c r="O217" s="19" t="s">
        <v>189</v>
      </c>
      <c r="P217" s="19" t="s">
        <v>472</v>
      </c>
      <c r="Q217" s="19" t="s">
        <v>473</v>
      </c>
      <c r="R217" s="19" t="s">
        <v>474</v>
      </c>
      <c r="S217" s="19" t="s">
        <v>475</v>
      </c>
      <c r="T217" s="19" t="s">
        <v>476</v>
      </c>
      <c r="U217" s="19" t="s">
        <v>693</v>
      </c>
    </row>
    <row r="218" spans="1:22" s="19" customFormat="1" ht="27">
      <c r="B218" s="19" t="s">
        <v>557</v>
      </c>
      <c r="C218" s="19" t="s">
        <v>1021</v>
      </c>
      <c r="F218" s="19" t="s">
        <v>813</v>
      </c>
      <c r="I218" s="19" t="s">
        <v>809</v>
      </c>
      <c r="K218" s="19" t="s">
        <v>186</v>
      </c>
      <c r="L218" s="19" t="s">
        <v>399</v>
      </c>
      <c r="M218" s="19">
        <v>0</v>
      </c>
      <c r="O218" s="19" t="s">
        <v>189</v>
      </c>
      <c r="P218" s="19" t="s">
        <v>472</v>
      </c>
      <c r="Q218" s="19" t="s">
        <v>473</v>
      </c>
      <c r="R218" s="19" t="s">
        <v>474</v>
      </c>
      <c r="S218" s="19" t="s">
        <v>475</v>
      </c>
      <c r="T218" s="19" t="s">
        <v>476</v>
      </c>
      <c r="U218" s="19" t="s">
        <v>693</v>
      </c>
    </row>
    <row r="219" spans="1:22" s="35" customFormat="1" ht="27.75" thickBot="1">
      <c r="B219" s="35" t="s">
        <v>558</v>
      </c>
      <c r="C219" s="35" t="s">
        <v>1021</v>
      </c>
      <c r="F219" s="35" t="s">
        <v>813</v>
      </c>
      <c r="I219" s="35" t="s">
        <v>809</v>
      </c>
      <c r="K219" s="35" t="s">
        <v>186</v>
      </c>
      <c r="L219" s="35" t="s">
        <v>399</v>
      </c>
      <c r="M219" s="35">
        <v>0</v>
      </c>
      <c r="O219" s="35" t="s">
        <v>189</v>
      </c>
      <c r="P219" s="35" t="s">
        <v>472</v>
      </c>
      <c r="Q219" s="35" t="s">
        <v>473</v>
      </c>
      <c r="R219" s="35" t="s">
        <v>474</v>
      </c>
      <c r="S219" s="35" t="s">
        <v>475</v>
      </c>
      <c r="T219" s="35" t="s">
        <v>476</v>
      </c>
      <c r="U219" s="35" t="s">
        <v>693</v>
      </c>
    </row>
    <row r="220" spans="1:22" s="19" customFormat="1" ht="27.75" thickTop="1">
      <c r="A220" s="19" t="s">
        <v>1626</v>
      </c>
      <c r="B220" s="19" t="s">
        <v>634</v>
      </c>
      <c r="C220" s="19" t="s">
        <v>698</v>
      </c>
      <c r="F220" s="19" t="s">
        <v>813</v>
      </c>
      <c r="I220" s="19" t="s">
        <v>809</v>
      </c>
      <c r="K220" s="19" t="s">
        <v>184</v>
      </c>
      <c r="L220" s="33" t="s">
        <v>416</v>
      </c>
      <c r="M220" s="19">
        <v>-1</v>
      </c>
      <c r="N220" s="19" t="s">
        <v>189</v>
      </c>
      <c r="P220" s="19" t="s">
        <v>693</v>
      </c>
      <c r="Q220" s="19" t="s">
        <v>1311</v>
      </c>
      <c r="R220" s="19" t="s">
        <v>694</v>
      </c>
      <c r="S220" s="19" t="s">
        <v>695</v>
      </c>
      <c r="T220" s="19" t="s">
        <v>1739</v>
      </c>
      <c r="U220" s="19" t="s">
        <v>696</v>
      </c>
      <c r="V220" s="19" t="s">
        <v>697</v>
      </c>
    </row>
    <row r="221" spans="1:22" s="19" customFormat="1" ht="40.5">
      <c r="B221" s="19" t="s">
        <v>19</v>
      </c>
      <c r="C221" s="19" t="s">
        <v>12</v>
      </c>
      <c r="E221" s="19" t="str">
        <f>P221&amp;","&amp;Q221&amp;","&amp;R221&amp;","&amp;S221&amp;","&amp;T221</f>
        <v>1:電気温水器,2:エコキュート,3:ガス給湯器,4:ガス給湯器（エコジョーズ）,5：灯油ボイラー</v>
      </c>
      <c r="I221" s="19" t="s">
        <v>809</v>
      </c>
      <c r="K221" s="19" t="s">
        <v>184</v>
      </c>
      <c r="L221" s="19" t="s">
        <v>397</v>
      </c>
      <c r="M221" s="19">
        <v>0</v>
      </c>
      <c r="O221" s="19" t="s">
        <v>189</v>
      </c>
      <c r="P221" s="19" t="s">
        <v>13</v>
      </c>
      <c r="Q221" s="19" t="s">
        <v>14</v>
      </c>
      <c r="R221" s="19" t="s">
        <v>15</v>
      </c>
      <c r="S221" s="19" t="s">
        <v>16</v>
      </c>
      <c r="T221" s="19" t="s">
        <v>17</v>
      </c>
      <c r="U221" s="19" t="s">
        <v>18</v>
      </c>
    </row>
    <row r="222" spans="1:22" s="19" customFormat="1" ht="27">
      <c r="B222" s="19" t="s">
        <v>1638</v>
      </c>
      <c r="C222" s="19" t="s">
        <v>1639</v>
      </c>
      <c r="I222" s="19" t="s">
        <v>810</v>
      </c>
      <c r="K222" s="19" t="s">
        <v>192</v>
      </c>
      <c r="L222" s="19" t="s">
        <v>1301</v>
      </c>
      <c r="M222" s="19" t="b">
        <v>0</v>
      </c>
      <c r="P222" s="19" t="s">
        <v>193</v>
      </c>
      <c r="Q222" s="19" t="s">
        <v>194</v>
      </c>
    </row>
    <row r="223" spans="1:22" s="19" customFormat="1" ht="27">
      <c r="B223" s="19" t="s">
        <v>1652</v>
      </c>
      <c r="C223" s="19" t="s">
        <v>1640</v>
      </c>
      <c r="I223" s="19" t="s">
        <v>810</v>
      </c>
      <c r="K223" s="19" t="s">
        <v>192</v>
      </c>
      <c r="L223" s="19" t="s">
        <v>1301</v>
      </c>
      <c r="M223" s="19" t="b">
        <v>0</v>
      </c>
      <c r="P223" s="19" t="s">
        <v>193</v>
      </c>
      <c r="Q223" s="19" t="s">
        <v>194</v>
      </c>
    </row>
    <row r="224" spans="1:22" s="19" customFormat="1" ht="27">
      <c r="B224" s="19" t="s">
        <v>691</v>
      </c>
      <c r="C224" s="19" t="s">
        <v>1641</v>
      </c>
      <c r="I224" s="19" t="s">
        <v>810</v>
      </c>
      <c r="K224" s="19" t="s">
        <v>192</v>
      </c>
      <c r="L224" s="19" t="s">
        <v>1301</v>
      </c>
      <c r="M224" s="19" t="b">
        <v>0</v>
      </c>
      <c r="P224" s="19" t="s">
        <v>193</v>
      </c>
      <c r="Q224" s="19" t="s">
        <v>194</v>
      </c>
    </row>
    <row r="225" spans="1:22" s="35" customFormat="1" ht="27.75" thickBot="1">
      <c r="B225" s="35" t="s">
        <v>1651</v>
      </c>
      <c r="C225" s="35" t="s">
        <v>1642</v>
      </c>
      <c r="I225" s="35" t="s">
        <v>810</v>
      </c>
      <c r="K225" s="35" t="s">
        <v>192</v>
      </c>
      <c r="L225" s="35" t="s">
        <v>1301</v>
      </c>
      <c r="M225" s="35" t="b">
        <v>0</v>
      </c>
      <c r="P225" s="35" t="s">
        <v>193</v>
      </c>
      <c r="Q225" s="35" t="s">
        <v>194</v>
      </c>
    </row>
    <row r="226" spans="1:22" s="19" customFormat="1" ht="27.75" thickTop="1">
      <c r="A226" s="19" t="s">
        <v>1430</v>
      </c>
      <c r="B226" s="19" t="s">
        <v>692</v>
      </c>
      <c r="C226" s="19" t="s">
        <v>1643</v>
      </c>
      <c r="I226" s="19" t="s">
        <v>810</v>
      </c>
      <c r="K226" s="19" t="s">
        <v>192</v>
      </c>
      <c r="L226" s="19" t="s">
        <v>1301</v>
      </c>
      <c r="M226" s="19" t="b">
        <v>0</v>
      </c>
      <c r="P226" s="19" t="s">
        <v>193</v>
      </c>
      <c r="Q226" s="19" t="s">
        <v>194</v>
      </c>
    </row>
    <row r="227" spans="1:22" s="19" customFormat="1" ht="27">
      <c r="B227" s="19" t="s">
        <v>1644</v>
      </c>
      <c r="C227" s="19" t="s">
        <v>1645</v>
      </c>
      <c r="I227" s="19" t="s">
        <v>810</v>
      </c>
      <c r="K227" s="19" t="s">
        <v>192</v>
      </c>
      <c r="L227" s="19" t="s">
        <v>1301</v>
      </c>
      <c r="M227" s="19" t="b">
        <v>0</v>
      </c>
      <c r="P227" s="19" t="s">
        <v>193</v>
      </c>
      <c r="Q227" s="19" t="s">
        <v>194</v>
      </c>
    </row>
    <row r="228" spans="1:22" s="19" customFormat="1" ht="27">
      <c r="B228" s="19" t="s">
        <v>1646</v>
      </c>
      <c r="C228" s="19" t="s">
        <v>1647</v>
      </c>
      <c r="I228" s="19" t="s">
        <v>810</v>
      </c>
      <c r="K228" s="19" t="s">
        <v>192</v>
      </c>
      <c r="L228" s="19" t="s">
        <v>1301</v>
      </c>
      <c r="M228" s="19" t="b">
        <v>0</v>
      </c>
      <c r="P228" s="19" t="s">
        <v>193</v>
      </c>
      <c r="Q228" s="19" t="s">
        <v>194</v>
      </c>
    </row>
    <row r="229" spans="1:22" s="35" customFormat="1" ht="27.75" thickBot="1">
      <c r="B229" s="35" t="s">
        <v>1648</v>
      </c>
      <c r="C229" s="35" t="s">
        <v>1649</v>
      </c>
      <c r="F229" s="35" t="s">
        <v>1650</v>
      </c>
      <c r="I229" s="35" t="s">
        <v>1225</v>
      </c>
      <c r="J229" s="35" t="s">
        <v>173</v>
      </c>
      <c r="K229" s="35" t="s">
        <v>186</v>
      </c>
      <c r="M229" s="35">
        <v>0</v>
      </c>
    </row>
    <row r="230" spans="1:22" s="19" customFormat="1" ht="27.75" thickTop="1">
      <c r="A230" s="19" t="s">
        <v>1431</v>
      </c>
      <c r="B230" s="19" t="s">
        <v>1307</v>
      </c>
      <c r="C230" s="19" t="s">
        <v>1309</v>
      </c>
      <c r="I230" s="19" t="s">
        <v>810</v>
      </c>
      <c r="K230" s="19" t="s">
        <v>192</v>
      </c>
      <c r="L230" s="19" t="s">
        <v>1301</v>
      </c>
      <c r="M230" s="19" t="b">
        <v>0</v>
      </c>
      <c r="P230" s="19" t="s">
        <v>193</v>
      </c>
      <c r="Q230" s="19" t="s">
        <v>194</v>
      </c>
    </row>
    <row r="231" spans="1:22" s="19" customFormat="1" ht="27">
      <c r="B231" s="19" t="s">
        <v>1308</v>
      </c>
      <c r="C231" s="19" t="s">
        <v>1310</v>
      </c>
      <c r="I231" s="19" t="s">
        <v>810</v>
      </c>
      <c r="K231" s="19" t="s">
        <v>192</v>
      </c>
      <c r="L231" s="19" t="s">
        <v>1301</v>
      </c>
      <c r="M231" s="19" t="b">
        <v>0</v>
      </c>
      <c r="P231" s="19" t="s">
        <v>193</v>
      </c>
      <c r="Q231" s="19" t="s">
        <v>194</v>
      </c>
    </row>
    <row r="232" spans="1:22" s="35" customFormat="1" ht="27.75" thickBot="1">
      <c r="B232" s="35" t="s">
        <v>1319</v>
      </c>
      <c r="C232" s="35" t="s">
        <v>1543</v>
      </c>
      <c r="I232" s="35" t="s">
        <v>809</v>
      </c>
      <c r="K232" s="35" t="s">
        <v>479</v>
      </c>
      <c r="L232" s="35" t="s">
        <v>478</v>
      </c>
      <c r="M232" s="35">
        <v>0</v>
      </c>
      <c r="O232" s="35" t="s">
        <v>189</v>
      </c>
      <c r="P232" s="35" t="s">
        <v>1544</v>
      </c>
      <c r="Q232" s="35" t="s">
        <v>1545</v>
      </c>
      <c r="R232" s="35" t="s">
        <v>1546</v>
      </c>
      <c r="S232" s="35" t="s">
        <v>1547</v>
      </c>
    </row>
    <row r="233" spans="1:22" s="23" customFormat="1" ht="27.75" thickTop="1">
      <c r="A233" s="23" t="s">
        <v>1628</v>
      </c>
      <c r="B233" s="23" t="s">
        <v>1312</v>
      </c>
      <c r="C233" s="23" t="s">
        <v>1313</v>
      </c>
      <c r="E233" s="23" t="s">
        <v>480</v>
      </c>
      <c r="I233" s="23" t="s">
        <v>809</v>
      </c>
      <c r="K233" s="23" t="s">
        <v>186</v>
      </c>
      <c r="L233" s="37" t="s">
        <v>416</v>
      </c>
      <c r="M233" s="23">
        <v>-1</v>
      </c>
      <c r="O233" s="23" t="s">
        <v>189</v>
      </c>
      <c r="P233" s="23" t="s">
        <v>1315</v>
      </c>
      <c r="Q233" s="23" t="s">
        <v>1736</v>
      </c>
      <c r="R233" s="23" t="s">
        <v>1737</v>
      </c>
      <c r="S233" s="23" t="s">
        <v>1739</v>
      </c>
      <c r="T233" s="23" t="s">
        <v>1741</v>
      </c>
      <c r="U233" s="23" t="s">
        <v>1311</v>
      </c>
      <c r="V233" s="23" t="s">
        <v>1744</v>
      </c>
    </row>
    <row r="234" spans="1:22" s="23" customFormat="1" ht="27">
      <c r="B234" s="23" t="s">
        <v>1317</v>
      </c>
      <c r="C234" s="23" t="s">
        <v>1314</v>
      </c>
      <c r="E234" s="23" t="s">
        <v>480</v>
      </c>
      <c r="I234" s="23" t="s">
        <v>809</v>
      </c>
      <c r="K234" s="23" t="s">
        <v>186</v>
      </c>
      <c r="L234" s="37" t="s">
        <v>416</v>
      </c>
      <c r="M234" s="23">
        <v>-1</v>
      </c>
      <c r="O234" s="23" t="s">
        <v>189</v>
      </c>
      <c r="P234" s="23" t="s">
        <v>1315</v>
      </c>
      <c r="Q234" s="23" t="s">
        <v>1736</v>
      </c>
      <c r="R234" s="23" t="s">
        <v>1737</v>
      </c>
      <c r="S234" s="23" t="s">
        <v>1739</v>
      </c>
      <c r="T234" s="23" t="s">
        <v>1741</v>
      </c>
      <c r="U234" s="23" t="s">
        <v>1311</v>
      </c>
      <c r="V234" s="23" t="s">
        <v>1744</v>
      </c>
    </row>
    <row r="235" spans="1:22" s="38" customFormat="1" ht="27.75" thickBot="1">
      <c r="B235" s="38" t="s">
        <v>1318</v>
      </c>
      <c r="C235" s="38" t="s">
        <v>1316</v>
      </c>
      <c r="E235" s="38" t="s">
        <v>480</v>
      </c>
      <c r="I235" s="38" t="s">
        <v>809</v>
      </c>
      <c r="K235" s="38" t="s">
        <v>186</v>
      </c>
      <c r="L235" s="39" t="s">
        <v>416</v>
      </c>
      <c r="M235" s="38">
        <v>-1</v>
      </c>
      <c r="O235" s="38" t="s">
        <v>189</v>
      </c>
      <c r="P235" s="38" t="s">
        <v>1315</v>
      </c>
      <c r="Q235" s="38" t="s">
        <v>1736</v>
      </c>
      <c r="R235" s="38" t="s">
        <v>1737</v>
      </c>
      <c r="S235" s="38" t="s">
        <v>1739</v>
      </c>
      <c r="T235" s="38" t="s">
        <v>1741</v>
      </c>
      <c r="U235" s="38" t="s">
        <v>1311</v>
      </c>
      <c r="V235" s="38" t="s">
        <v>1744</v>
      </c>
    </row>
    <row r="236" spans="1:22" s="19" customFormat="1" ht="14.25" thickTop="1">
      <c r="A236" s="19" t="s">
        <v>1629</v>
      </c>
      <c r="B236" s="19" t="s">
        <v>559</v>
      </c>
      <c r="C236" s="19" t="s">
        <v>1270</v>
      </c>
      <c r="E236" s="19" t="s">
        <v>466</v>
      </c>
      <c r="I236" s="19" t="s">
        <v>401</v>
      </c>
      <c r="K236" s="19" t="s">
        <v>184</v>
      </c>
    </row>
    <row r="237" spans="1:22" s="19" customFormat="1">
      <c r="B237" s="19" t="s">
        <v>1414</v>
      </c>
      <c r="C237" s="19" t="s">
        <v>1270</v>
      </c>
      <c r="E237" s="19" t="s">
        <v>467</v>
      </c>
      <c r="I237" s="19" t="s">
        <v>401</v>
      </c>
      <c r="K237" s="19" t="s">
        <v>184</v>
      </c>
    </row>
    <row r="238" spans="1:22" s="19" customFormat="1">
      <c r="B238" s="19" t="s">
        <v>1415</v>
      </c>
      <c r="C238" s="19" t="s">
        <v>1270</v>
      </c>
      <c r="E238" s="19" t="s">
        <v>468</v>
      </c>
      <c r="I238" s="19" t="s">
        <v>401</v>
      </c>
      <c r="K238" s="19" t="s">
        <v>184</v>
      </c>
    </row>
    <row r="239" spans="1:22" s="19" customFormat="1" ht="40.5">
      <c r="B239" s="19" t="s">
        <v>1334</v>
      </c>
      <c r="C239" s="19" t="s">
        <v>1433</v>
      </c>
      <c r="E239" s="19" t="str">
        <f>P239&amp;","&amp;Q239&amp;","&amp;R239&amp;","&amp;S239&amp;","&amp;T239</f>
        <v>1：デジタル液晶,2：デジタルプラズマ,3：アナログ液晶,4：アナログブラウン管,</v>
      </c>
      <c r="I239" s="19" t="s">
        <v>809</v>
      </c>
      <c r="K239" s="19" t="s">
        <v>186</v>
      </c>
      <c r="L239" s="19" t="s">
        <v>481</v>
      </c>
      <c r="M239" s="19">
        <v>0</v>
      </c>
      <c r="O239" s="19" t="s">
        <v>189</v>
      </c>
      <c r="P239" s="19" t="s">
        <v>1321</v>
      </c>
      <c r="Q239" s="19" t="s">
        <v>1322</v>
      </c>
      <c r="R239" s="19" t="s">
        <v>1323</v>
      </c>
      <c r="S239" s="19" t="s">
        <v>1324</v>
      </c>
    </row>
    <row r="240" spans="1:22" s="19" customFormat="1" ht="40.5">
      <c r="B240" s="19" t="s">
        <v>1335</v>
      </c>
      <c r="C240" s="19" t="s">
        <v>1433</v>
      </c>
      <c r="E240" s="19" t="str">
        <f>P240&amp;","&amp;Q240&amp;","&amp;R240&amp;","&amp;S240&amp;","&amp;T240</f>
        <v>1：デジタル液晶,2：デジタルプラズマ,3：アナログ液晶,4：アナログブラウン管,</v>
      </c>
      <c r="I240" s="19" t="s">
        <v>809</v>
      </c>
      <c r="K240" s="19" t="s">
        <v>186</v>
      </c>
      <c r="L240" s="19" t="s">
        <v>481</v>
      </c>
      <c r="M240" s="19">
        <v>0</v>
      </c>
      <c r="O240" s="19" t="s">
        <v>189</v>
      </c>
      <c r="P240" s="19" t="s">
        <v>1321</v>
      </c>
      <c r="Q240" s="19" t="s">
        <v>1322</v>
      </c>
      <c r="R240" s="19" t="s">
        <v>1323</v>
      </c>
      <c r="S240" s="19" t="s">
        <v>1324</v>
      </c>
    </row>
    <row r="241" spans="1:21" s="19" customFormat="1" ht="40.5">
      <c r="B241" s="19" t="s">
        <v>1336</v>
      </c>
      <c r="C241" s="19" t="s">
        <v>1433</v>
      </c>
      <c r="E241" s="19" t="str">
        <f>P241&amp;","&amp;Q241&amp;","&amp;R241&amp;","&amp;S241&amp;","&amp;T241</f>
        <v>1：デジタル液晶,2：デジタルプラズマ,3：アナログ液晶,4：アナログブラウン管,</v>
      </c>
      <c r="I241" s="19" t="s">
        <v>809</v>
      </c>
      <c r="K241" s="19" t="s">
        <v>186</v>
      </c>
      <c r="L241" s="19" t="s">
        <v>481</v>
      </c>
      <c r="M241" s="19">
        <v>0</v>
      </c>
      <c r="O241" s="19" t="s">
        <v>189</v>
      </c>
      <c r="P241" s="19" t="s">
        <v>1321</v>
      </c>
      <c r="Q241" s="19" t="s">
        <v>1322</v>
      </c>
      <c r="R241" s="19" t="s">
        <v>1323</v>
      </c>
      <c r="S241" s="19" t="s">
        <v>1324</v>
      </c>
    </row>
    <row r="242" spans="1:21" s="19" customFormat="1" ht="27">
      <c r="B242" s="19" t="s">
        <v>1417</v>
      </c>
      <c r="C242" s="19" t="s">
        <v>1416</v>
      </c>
      <c r="E242" s="19" t="s">
        <v>483</v>
      </c>
      <c r="F242" s="19" t="s">
        <v>1428</v>
      </c>
      <c r="I242" s="19" t="s">
        <v>809</v>
      </c>
      <c r="K242" s="19" t="s">
        <v>186</v>
      </c>
      <c r="L242" s="19" t="s">
        <v>482</v>
      </c>
      <c r="M242" s="19">
        <v>0</v>
      </c>
      <c r="O242" s="19" t="s">
        <v>189</v>
      </c>
      <c r="P242" s="19" t="s">
        <v>283</v>
      </c>
      <c r="Q242" s="19" t="s">
        <v>284</v>
      </c>
      <c r="R242" s="19" t="s">
        <v>285</v>
      </c>
      <c r="S242" s="30" t="s">
        <v>286</v>
      </c>
      <c r="T242" s="19" t="s">
        <v>1064</v>
      </c>
    </row>
    <row r="243" spans="1:21" s="19" customFormat="1" ht="27">
      <c r="B243" s="19" t="s">
        <v>1418</v>
      </c>
      <c r="C243" s="19" t="s">
        <v>1416</v>
      </c>
      <c r="F243" s="19" t="s">
        <v>1428</v>
      </c>
      <c r="I243" s="19" t="s">
        <v>809</v>
      </c>
      <c r="K243" s="19" t="s">
        <v>186</v>
      </c>
      <c r="L243" s="19" t="s">
        <v>482</v>
      </c>
      <c r="M243" s="19">
        <v>0</v>
      </c>
      <c r="O243" s="19" t="s">
        <v>189</v>
      </c>
      <c r="P243" s="19" t="s">
        <v>283</v>
      </c>
      <c r="Q243" s="19" t="s">
        <v>284</v>
      </c>
      <c r="R243" s="19" t="s">
        <v>285</v>
      </c>
      <c r="S243" s="30" t="s">
        <v>286</v>
      </c>
      <c r="T243" s="19" t="s">
        <v>1064</v>
      </c>
    </row>
    <row r="244" spans="1:21" s="19" customFormat="1" ht="27">
      <c r="B244" s="19" t="s">
        <v>1419</v>
      </c>
      <c r="C244" s="19" t="s">
        <v>1416</v>
      </c>
      <c r="F244" s="19" t="s">
        <v>1428</v>
      </c>
      <c r="I244" s="19" t="s">
        <v>809</v>
      </c>
      <c r="K244" s="19" t="s">
        <v>186</v>
      </c>
      <c r="L244" s="19" t="s">
        <v>482</v>
      </c>
      <c r="M244" s="19">
        <v>0</v>
      </c>
      <c r="O244" s="19" t="s">
        <v>189</v>
      </c>
      <c r="P244" s="19" t="s">
        <v>283</v>
      </c>
      <c r="Q244" s="19" t="s">
        <v>284</v>
      </c>
      <c r="R244" s="19" t="s">
        <v>285</v>
      </c>
      <c r="S244" s="30" t="s">
        <v>286</v>
      </c>
      <c r="T244" s="19" t="s">
        <v>1064</v>
      </c>
    </row>
    <row r="245" spans="1:21" s="19" customFormat="1">
      <c r="B245" s="19" t="s">
        <v>1420</v>
      </c>
      <c r="C245" s="19" t="s">
        <v>552</v>
      </c>
      <c r="F245" s="19" t="s">
        <v>548</v>
      </c>
      <c r="I245" s="19" t="s">
        <v>1225</v>
      </c>
      <c r="J245" s="19" t="s">
        <v>173</v>
      </c>
      <c r="K245" s="19" t="s">
        <v>186</v>
      </c>
    </row>
    <row r="246" spans="1:21" s="19" customFormat="1">
      <c r="B246" s="19" t="s">
        <v>1422</v>
      </c>
      <c r="C246" s="19" t="s">
        <v>552</v>
      </c>
      <c r="F246" s="19" t="s">
        <v>548</v>
      </c>
      <c r="I246" s="19" t="s">
        <v>1225</v>
      </c>
      <c r="J246" s="19" t="s">
        <v>173</v>
      </c>
      <c r="K246" s="19" t="s">
        <v>186</v>
      </c>
    </row>
    <row r="247" spans="1:21" s="19" customFormat="1">
      <c r="B247" s="19" t="s">
        <v>1423</v>
      </c>
      <c r="C247" s="19" t="s">
        <v>552</v>
      </c>
      <c r="F247" s="19" t="s">
        <v>548</v>
      </c>
      <c r="I247" s="19" t="s">
        <v>1225</v>
      </c>
      <c r="J247" s="19" t="s">
        <v>173</v>
      </c>
      <c r="K247" s="19" t="s">
        <v>186</v>
      </c>
    </row>
    <row r="248" spans="1:21" s="19" customFormat="1" ht="27">
      <c r="B248" s="19" t="s">
        <v>1424</v>
      </c>
      <c r="C248" s="19" t="s">
        <v>1421</v>
      </c>
      <c r="E248" s="19" t="s">
        <v>477</v>
      </c>
      <c r="F248" s="19" t="s">
        <v>1427</v>
      </c>
      <c r="I248" s="19" t="s">
        <v>809</v>
      </c>
      <c r="K248" s="19" t="s">
        <v>186</v>
      </c>
      <c r="L248" s="19" t="s">
        <v>399</v>
      </c>
      <c r="M248" s="19">
        <v>0</v>
      </c>
      <c r="O248" s="19" t="s">
        <v>189</v>
      </c>
      <c r="P248" s="19" t="s">
        <v>472</v>
      </c>
      <c r="Q248" s="19" t="s">
        <v>473</v>
      </c>
      <c r="R248" s="19" t="s">
        <v>474</v>
      </c>
      <c r="S248" s="19" t="s">
        <v>475</v>
      </c>
      <c r="T248" s="19" t="s">
        <v>476</v>
      </c>
      <c r="U248" s="19" t="s">
        <v>693</v>
      </c>
    </row>
    <row r="249" spans="1:21" s="19" customFormat="1" ht="27">
      <c r="B249" s="19" t="s">
        <v>1425</v>
      </c>
      <c r="C249" s="19" t="s">
        <v>1421</v>
      </c>
      <c r="F249" s="19" t="s">
        <v>1427</v>
      </c>
      <c r="I249" s="19" t="s">
        <v>809</v>
      </c>
      <c r="K249" s="19" t="s">
        <v>186</v>
      </c>
      <c r="L249" s="19" t="s">
        <v>399</v>
      </c>
      <c r="M249" s="19">
        <v>0</v>
      </c>
      <c r="O249" s="19" t="s">
        <v>189</v>
      </c>
      <c r="P249" s="19" t="s">
        <v>472</v>
      </c>
      <c r="Q249" s="19" t="s">
        <v>473</v>
      </c>
      <c r="R249" s="19" t="s">
        <v>474</v>
      </c>
      <c r="S249" s="19" t="s">
        <v>475</v>
      </c>
      <c r="T249" s="19" t="s">
        <v>476</v>
      </c>
      <c r="U249" s="19" t="s">
        <v>693</v>
      </c>
    </row>
    <row r="250" spans="1:21" s="19" customFormat="1" ht="27">
      <c r="B250" s="19" t="s">
        <v>1426</v>
      </c>
      <c r="C250" s="19" t="s">
        <v>1421</v>
      </c>
      <c r="F250" s="19" t="s">
        <v>1427</v>
      </c>
      <c r="I250" s="19" t="s">
        <v>809</v>
      </c>
      <c r="K250" s="19" t="s">
        <v>186</v>
      </c>
      <c r="L250" s="19" t="s">
        <v>399</v>
      </c>
      <c r="M250" s="19">
        <v>0</v>
      </c>
      <c r="O250" s="19" t="s">
        <v>189</v>
      </c>
      <c r="P250" s="19" t="s">
        <v>472</v>
      </c>
      <c r="Q250" s="19" t="s">
        <v>473</v>
      </c>
      <c r="R250" s="19" t="s">
        <v>474</v>
      </c>
      <c r="S250" s="19" t="s">
        <v>475</v>
      </c>
      <c r="T250" s="19" t="s">
        <v>476</v>
      </c>
      <c r="U250" s="19" t="s">
        <v>693</v>
      </c>
    </row>
    <row r="251" spans="1:21" s="19" customFormat="1" ht="40.5">
      <c r="B251" s="19" t="s">
        <v>1325</v>
      </c>
      <c r="C251" s="19" t="s">
        <v>1328</v>
      </c>
      <c r="I251" s="19" t="s">
        <v>809</v>
      </c>
      <c r="K251" s="19" t="s">
        <v>186</v>
      </c>
      <c r="L251" s="19" t="s">
        <v>201</v>
      </c>
      <c r="M251" s="19">
        <v>0</v>
      </c>
      <c r="O251" s="19" t="s">
        <v>189</v>
      </c>
      <c r="P251" s="19" t="s">
        <v>1329</v>
      </c>
      <c r="Q251" s="19" t="s">
        <v>1330</v>
      </c>
      <c r="R251" s="19" t="s">
        <v>1331</v>
      </c>
      <c r="S251" s="19" t="s">
        <v>1332</v>
      </c>
      <c r="T251" s="19" t="s">
        <v>1333</v>
      </c>
    </row>
    <row r="252" spans="1:21" s="19" customFormat="1" ht="40.5">
      <c r="B252" s="19" t="s">
        <v>1326</v>
      </c>
      <c r="C252" s="19" t="s">
        <v>1328</v>
      </c>
      <c r="I252" s="19" t="s">
        <v>809</v>
      </c>
      <c r="K252" s="19" t="s">
        <v>186</v>
      </c>
      <c r="L252" s="19" t="s">
        <v>201</v>
      </c>
      <c r="M252" s="19">
        <v>0</v>
      </c>
      <c r="O252" s="19" t="s">
        <v>189</v>
      </c>
      <c r="P252" s="19" t="s">
        <v>1329</v>
      </c>
      <c r="Q252" s="19" t="s">
        <v>1330</v>
      </c>
      <c r="R252" s="19" t="s">
        <v>1331</v>
      </c>
      <c r="S252" s="19" t="s">
        <v>1332</v>
      </c>
      <c r="T252" s="19" t="s">
        <v>1333</v>
      </c>
    </row>
    <row r="253" spans="1:21" s="35" customFormat="1" ht="41.25" thickBot="1">
      <c r="B253" s="35" t="s">
        <v>1327</v>
      </c>
      <c r="C253" s="35" t="s">
        <v>1328</v>
      </c>
      <c r="I253" s="35" t="s">
        <v>809</v>
      </c>
      <c r="K253" s="35" t="s">
        <v>186</v>
      </c>
      <c r="L253" s="35" t="s">
        <v>201</v>
      </c>
      <c r="M253" s="35">
        <v>0</v>
      </c>
      <c r="O253" s="35" t="s">
        <v>189</v>
      </c>
      <c r="P253" s="35" t="s">
        <v>1329</v>
      </c>
      <c r="Q253" s="35" t="s">
        <v>1330</v>
      </c>
      <c r="R253" s="35" t="s">
        <v>1331</v>
      </c>
      <c r="S253" s="35" t="s">
        <v>1332</v>
      </c>
      <c r="T253" s="35" t="s">
        <v>1333</v>
      </c>
    </row>
    <row r="254" spans="1:21" s="19" customFormat="1" ht="27.75" thickTop="1">
      <c r="A254" s="19" t="s">
        <v>1088</v>
      </c>
      <c r="B254" s="19" t="s">
        <v>1756</v>
      </c>
      <c r="C254" s="19" t="s">
        <v>1434</v>
      </c>
      <c r="F254" s="19" t="s">
        <v>813</v>
      </c>
      <c r="I254" s="19" t="s">
        <v>809</v>
      </c>
      <c r="K254" s="19" t="s">
        <v>186</v>
      </c>
      <c r="L254" s="33" t="s">
        <v>713</v>
      </c>
      <c r="M254" s="19">
        <v>0</v>
      </c>
      <c r="N254" s="19" t="s">
        <v>712</v>
      </c>
      <c r="O254" s="19" t="s">
        <v>1337</v>
      </c>
      <c r="P254" s="19" t="s">
        <v>1338</v>
      </c>
      <c r="Q254" s="19" t="s">
        <v>1745</v>
      </c>
      <c r="R254" s="19" t="s">
        <v>1744</v>
      </c>
    </row>
    <row r="255" spans="1:21" s="19" customFormat="1" ht="27">
      <c r="B255" s="19" t="s">
        <v>1757</v>
      </c>
      <c r="C255" s="19" t="s">
        <v>1435</v>
      </c>
      <c r="E255" s="24" t="s">
        <v>484</v>
      </c>
      <c r="F255" s="19" t="s">
        <v>813</v>
      </c>
      <c r="I255" s="19" t="s">
        <v>809</v>
      </c>
      <c r="K255" s="19" t="s">
        <v>186</v>
      </c>
      <c r="L255" s="33" t="s">
        <v>713</v>
      </c>
      <c r="M255" s="19">
        <v>0</v>
      </c>
      <c r="N255" s="19" t="s">
        <v>712</v>
      </c>
      <c r="O255" s="19" t="s">
        <v>1337</v>
      </c>
      <c r="P255" s="19" t="s">
        <v>1338</v>
      </c>
      <c r="Q255" s="19" t="s">
        <v>1745</v>
      </c>
      <c r="R255" s="19" t="s">
        <v>1744</v>
      </c>
    </row>
    <row r="256" spans="1:21" s="19" customFormat="1" ht="27">
      <c r="B256" s="19" t="s">
        <v>1758</v>
      </c>
      <c r="C256" s="19" t="s">
        <v>1501</v>
      </c>
      <c r="I256" s="19" t="s">
        <v>809</v>
      </c>
      <c r="K256" s="19" t="s">
        <v>186</v>
      </c>
      <c r="L256" s="19" t="s">
        <v>206</v>
      </c>
      <c r="M256" s="19">
        <v>0</v>
      </c>
      <c r="O256" s="19" t="s">
        <v>189</v>
      </c>
      <c r="P256" s="19" t="s">
        <v>1500</v>
      </c>
      <c r="Q256" s="19" t="s">
        <v>1746</v>
      </c>
      <c r="R256" s="19" t="s">
        <v>1747</v>
      </c>
    </row>
    <row r="257" spans="1:25" s="19" customFormat="1" ht="27">
      <c r="B257" s="19" t="s">
        <v>1759</v>
      </c>
      <c r="C257" s="19" t="s">
        <v>1436</v>
      </c>
      <c r="I257" s="19" t="s">
        <v>809</v>
      </c>
      <c r="K257" s="19" t="s">
        <v>186</v>
      </c>
      <c r="L257" s="19" t="s">
        <v>188</v>
      </c>
      <c r="M257" s="19">
        <v>0</v>
      </c>
      <c r="O257" s="19" t="s">
        <v>189</v>
      </c>
      <c r="P257" s="19" t="s">
        <v>1748</v>
      </c>
      <c r="Q257" s="19" t="s">
        <v>1749</v>
      </c>
      <c r="R257" s="19" t="s">
        <v>1750</v>
      </c>
      <c r="S257" s="19" t="s">
        <v>1751</v>
      </c>
    </row>
    <row r="258" spans="1:25" s="19" customFormat="1" ht="27">
      <c r="B258" s="19" t="s">
        <v>1076</v>
      </c>
      <c r="C258" s="19" t="s">
        <v>1075</v>
      </c>
      <c r="I258" s="19" t="s">
        <v>809</v>
      </c>
      <c r="K258" s="19" t="s">
        <v>186</v>
      </c>
      <c r="L258" s="19" t="s">
        <v>188</v>
      </c>
      <c r="M258" s="19">
        <v>0</v>
      </c>
      <c r="O258" s="19" t="s">
        <v>189</v>
      </c>
      <c r="P258" s="19" t="s">
        <v>1752</v>
      </c>
      <c r="Q258" s="19" t="s">
        <v>1753</v>
      </c>
      <c r="R258" s="19" t="s">
        <v>1754</v>
      </c>
      <c r="S258" s="19" t="s">
        <v>1755</v>
      </c>
    </row>
    <row r="259" spans="1:25" s="19" customFormat="1" ht="27">
      <c r="B259" s="19" t="s">
        <v>100</v>
      </c>
      <c r="C259" s="19" t="s">
        <v>101</v>
      </c>
      <c r="I259" s="19" t="s">
        <v>810</v>
      </c>
      <c r="K259" s="19" t="s">
        <v>192</v>
      </c>
      <c r="L259" s="19" t="s">
        <v>1301</v>
      </c>
      <c r="M259" s="19" t="b">
        <v>0</v>
      </c>
      <c r="P259" s="19" t="s">
        <v>193</v>
      </c>
      <c r="Q259" s="19" t="s">
        <v>194</v>
      </c>
    </row>
    <row r="260" spans="1:25" s="19" customFormat="1" ht="27">
      <c r="B260" s="19" t="s">
        <v>102</v>
      </c>
      <c r="C260" s="19" t="s">
        <v>103</v>
      </c>
      <c r="I260" s="19" t="s">
        <v>810</v>
      </c>
      <c r="K260" s="19" t="s">
        <v>192</v>
      </c>
      <c r="L260" s="19" t="s">
        <v>1301</v>
      </c>
      <c r="M260" s="19" t="b">
        <v>0</v>
      </c>
      <c r="P260" s="19" t="s">
        <v>193</v>
      </c>
      <c r="Q260" s="19" t="s">
        <v>194</v>
      </c>
    </row>
    <row r="261" spans="1:25" s="35" customFormat="1" ht="27.75" thickBot="1">
      <c r="B261" s="35" t="s">
        <v>1138</v>
      </c>
      <c r="C261" s="35" t="s">
        <v>1139</v>
      </c>
      <c r="I261" s="35" t="s">
        <v>810</v>
      </c>
      <c r="K261" s="35" t="s">
        <v>192</v>
      </c>
      <c r="L261" s="35" t="s">
        <v>1301</v>
      </c>
      <c r="M261" s="35" t="b">
        <v>0</v>
      </c>
      <c r="P261" s="35" t="s">
        <v>193</v>
      </c>
      <c r="Q261" s="35" t="s">
        <v>194</v>
      </c>
    </row>
    <row r="262" spans="1:25" s="19" customFormat="1" ht="27.75" thickTop="1">
      <c r="A262" s="19" t="s">
        <v>1631</v>
      </c>
      <c r="B262" s="19" t="s">
        <v>1141</v>
      </c>
      <c r="C262" s="19" t="s">
        <v>372</v>
      </c>
      <c r="I262" s="19" t="s">
        <v>809</v>
      </c>
      <c r="K262" s="19" t="s">
        <v>186</v>
      </c>
      <c r="L262" s="19" t="s">
        <v>206</v>
      </c>
      <c r="M262" s="19">
        <v>0</v>
      </c>
      <c r="O262" s="19" t="s">
        <v>189</v>
      </c>
      <c r="P262" s="19" t="s">
        <v>704</v>
      </c>
      <c r="Q262" s="19" t="s">
        <v>1598</v>
      </c>
      <c r="R262" s="19" t="s">
        <v>1599</v>
      </c>
    </row>
    <row r="263" spans="1:25" s="19" customFormat="1" ht="27">
      <c r="B263" s="19" t="s">
        <v>966</v>
      </c>
      <c r="C263" s="19" t="s">
        <v>1142</v>
      </c>
      <c r="I263" s="19" t="s">
        <v>809</v>
      </c>
      <c r="K263" s="19" t="s">
        <v>186</v>
      </c>
      <c r="L263" s="19" t="s">
        <v>206</v>
      </c>
      <c r="M263" s="19">
        <v>0</v>
      </c>
      <c r="O263" s="19" t="s">
        <v>189</v>
      </c>
      <c r="P263" s="19" t="s">
        <v>704</v>
      </c>
      <c r="Q263" s="19" t="s">
        <v>1598</v>
      </c>
      <c r="R263" s="19" t="s">
        <v>1599</v>
      </c>
    </row>
    <row r="264" spans="1:25" s="19" customFormat="1">
      <c r="B264" s="19" t="s">
        <v>919</v>
      </c>
      <c r="C264" s="19" t="s">
        <v>922</v>
      </c>
      <c r="E264" s="19" t="s">
        <v>485</v>
      </c>
      <c r="I264" s="19" t="s">
        <v>401</v>
      </c>
      <c r="K264" s="19" t="s">
        <v>184</v>
      </c>
    </row>
    <row r="265" spans="1:25" s="19" customFormat="1">
      <c r="B265" s="19" t="s">
        <v>920</v>
      </c>
      <c r="C265" s="19" t="s">
        <v>922</v>
      </c>
      <c r="E265" s="19" t="s">
        <v>486</v>
      </c>
      <c r="I265" s="19" t="s">
        <v>401</v>
      </c>
      <c r="K265" s="19" t="s">
        <v>184</v>
      </c>
    </row>
    <row r="266" spans="1:25" s="19" customFormat="1">
      <c r="B266" s="19" t="s">
        <v>921</v>
      </c>
      <c r="C266" s="19" t="s">
        <v>922</v>
      </c>
      <c r="E266" s="19" t="s">
        <v>487</v>
      </c>
      <c r="I266" s="19" t="s">
        <v>401</v>
      </c>
      <c r="K266" s="19" t="s">
        <v>184</v>
      </c>
    </row>
    <row r="267" spans="1:25" s="19" customFormat="1">
      <c r="B267" s="19" t="s">
        <v>916</v>
      </c>
      <c r="C267" s="19" t="s">
        <v>917</v>
      </c>
      <c r="E267" s="19" t="s">
        <v>485</v>
      </c>
      <c r="F267" s="19" t="s">
        <v>437</v>
      </c>
      <c r="I267" s="19" t="s">
        <v>1225</v>
      </c>
      <c r="J267" s="19" t="s">
        <v>173</v>
      </c>
      <c r="K267" s="19" t="s">
        <v>186</v>
      </c>
    </row>
    <row r="268" spans="1:25" s="19" customFormat="1">
      <c r="B268" s="19" t="s">
        <v>918</v>
      </c>
      <c r="C268" s="19" t="s">
        <v>917</v>
      </c>
      <c r="E268" s="19" t="s">
        <v>486</v>
      </c>
      <c r="F268" s="19" t="s">
        <v>437</v>
      </c>
      <c r="I268" s="19" t="s">
        <v>1225</v>
      </c>
      <c r="J268" s="19" t="s">
        <v>173</v>
      </c>
      <c r="K268" s="19" t="s">
        <v>186</v>
      </c>
    </row>
    <row r="269" spans="1:25" s="19" customFormat="1">
      <c r="B269" s="19" t="s">
        <v>1356</v>
      </c>
      <c r="C269" s="19" t="s">
        <v>917</v>
      </c>
      <c r="E269" s="19" t="s">
        <v>487</v>
      </c>
      <c r="F269" s="19" t="s">
        <v>437</v>
      </c>
      <c r="I269" s="19" t="s">
        <v>1225</v>
      </c>
      <c r="J269" s="19" t="s">
        <v>173</v>
      </c>
      <c r="K269" s="19" t="s">
        <v>186</v>
      </c>
    </row>
    <row r="270" spans="1:25" s="19" customFormat="1" ht="27">
      <c r="B270" s="23" t="s">
        <v>1685</v>
      </c>
      <c r="C270" s="23" t="s">
        <v>1676</v>
      </c>
      <c r="D270" s="23"/>
      <c r="E270" s="23" t="s">
        <v>1684</v>
      </c>
      <c r="F270" s="23"/>
      <c r="G270" s="23"/>
      <c r="H270" s="23"/>
      <c r="I270" s="23" t="s">
        <v>401</v>
      </c>
      <c r="J270" s="23"/>
      <c r="K270" s="23" t="s">
        <v>184</v>
      </c>
      <c r="L270" s="23"/>
      <c r="M270" s="23"/>
      <c r="N270" s="23"/>
      <c r="O270" s="23"/>
      <c r="P270" s="23"/>
      <c r="Q270" s="23"/>
      <c r="R270" s="23"/>
      <c r="S270" s="23"/>
      <c r="T270" s="23"/>
      <c r="U270" s="23"/>
      <c r="V270" s="23"/>
      <c r="W270" s="23"/>
      <c r="X270" s="23"/>
      <c r="Y270" s="23"/>
    </row>
    <row r="271" spans="1:25" s="19" customFormat="1" ht="27">
      <c r="B271" s="23" t="s">
        <v>1683</v>
      </c>
      <c r="C271" s="23" t="s">
        <v>1605</v>
      </c>
      <c r="D271" s="23"/>
      <c r="E271" s="23" t="s">
        <v>1684</v>
      </c>
      <c r="F271" s="23"/>
      <c r="G271" s="23"/>
      <c r="H271" s="23"/>
      <c r="I271" s="23" t="s">
        <v>809</v>
      </c>
      <c r="J271" s="23" t="s">
        <v>716</v>
      </c>
      <c r="K271" s="23" t="s">
        <v>186</v>
      </c>
      <c r="L271" s="23" t="s">
        <v>397</v>
      </c>
      <c r="M271" s="23">
        <v>0</v>
      </c>
      <c r="N271" s="23"/>
      <c r="O271" s="23" t="s">
        <v>189</v>
      </c>
      <c r="P271" s="23" t="s">
        <v>1653</v>
      </c>
      <c r="Q271" s="23" t="s">
        <v>1499</v>
      </c>
      <c r="R271" s="23" t="s">
        <v>1498</v>
      </c>
      <c r="S271" s="23" t="s">
        <v>1497</v>
      </c>
      <c r="T271" s="23" t="s">
        <v>1496</v>
      </c>
      <c r="U271" s="23" t="s">
        <v>1495</v>
      </c>
      <c r="V271" s="23" t="s">
        <v>715</v>
      </c>
      <c r="W271" s="23"/>
      <c r="X271" s="23"/>
      <c r="Y271" s="23"/>
    </row>
    <row r="272" spans="1:25" s="19" customFormat="1" ht="27">
      <c r="B272" s="19" t="s">
        <v>927</v>
      </c>
      <c r="C272" s="19" t="s">
        <v>928</v>
      </c>
      <c r="E272" s="19" t="s">
        <v>1681</v>
      </c>
      <c r="I272" s="19" t="s">
        <v>809</v>
      </c>
      <c r="K272" s="19" t="s">
        <v>186</v>
      </c>
      <c r="L272" s="19" t="s">
        <v>206</v>
      </c>
      <c r="M272" s="19">
        <v>0</v>
      </c>
      <c r="O272" s="19" t="s">
        <v>189</v>
      </c>
      <c r="P272" s="19" t="s">
        <v>1678</v>
      </c>
      <c r="Q272" s="19" t="s">
        <v>1679</v>
      </c>
      <c r="R272" s="19" t="s">
        <v>1680</v>
      </c>
    </row>
    <row r="273" spans="1:21" s="19" customFormat="1" ht="27">
      <c r="B273" s="19" t="s">
        <v>929</v>
      </c>
      <c r="C273" s="19" t="s">
        <v>928</v>
      </c>
      <c r="I273" s="19" t="s">
        <v>809</v>
      </c>
      <c r="K273" s="19" t="s">
        <v>186</v>
      </c>
      <c r="L273" s="19" t="s">
        <v>206</v>
      </c>
      <c r="M273" s="19">
        <v>0</v>
      </c>
      <c r="O273" s="19" t="s">
        <v>189</v>
      </c>
      <c r="P273" s="19" t="s">
        <v>1678</v>
      </c>
      <c r="Q273" s="19" t="s">
        <v>1679</v>
      </c>
      <c r="R273" s="19" t="s">
        <v>1680</v>
      </c>
    </row>
    <row r="274" spans="1:21" s="19" customFormat="1" ht="27">
      <c r="B274" s="19" t="s">
        <v>930</v>
      </c>
      <c r="C274" s="19" t="s">
        <v>928</v>
      </c>
      <c r="I274" s="19" t="s">
        <v>809</v>
      </c>
      <c r="K274" s="19" t="s">
        <v>186</v>
      </c>
      <c r="L274" s="19" t="s">
        <v>206</v>
      </c>
      <c r="M274" s="19">
        <v>0</v>
      </c>
      <c r="O274" s="19" t="s">
        <v>189</v>
      </c>
      <c r="P274" s="19" t="s">
        <v>1678</v>
      </c>
      <c r="Q274" s="19" t="s">
        <v>1679</v>
      </c>
      <c r="R274" s="19" t="s">
        <v>1680</v>
      </c>
    </row>
    <row r="275" spans="1:21" s="19" customFormat="1" ht="27">
      <c r="B275" s="19" t="s">
        <v>931</v>
      </c>
      <c r="C275" s="19" t="s">
        <v>928</v>
      </c>
      <c r="I275" s="19" t="s">
        <v>809</v>
      </c>
      <c r="K275" s="19" t="s">
        <v>186</v>
      </c>
      <c r="L275" s="19" t="s">
        <v>206</v>
      </c>
      <c r="M275" s="19">
        <v>0</v>
      </c>
      <c r="O275" s="19" t="s">
        <v>189</v>
      </c>
      <c r="P275" s="19" t="s">
        <v>1678</v>
      </c>
      <c r="Q275" s="19" t="s">
        <v>1679</v>
      </c>
      <c r="R275" s="19" t="s">
        <v>1680</v>
      </c>
    </row>
    <row r="276" spans="1:21" s="19" customFormat="1" ht="27">
      <c r="B276" s="19" t="s">
        <v>932</v>
      </c>
      <c r="C276" s="19" t="s">
        <v>928</v>
      </c>
      <c r="I276" s="19" t="s">
        <v>809</v>
      </c>
      <c r="K276" s="19" t="s">
        <v>186</v>
      </c>
      <c r="L276" s="19" t="s">
        <v>206</v>
      </c>
      <c r="M276" s="19">
        <v>0</v>
      </c>
      <c r="O276" s="19" t="s">
        <v>189</v>
      </c>
      <c r="P276" s="19" t="s">
        <v>1678</v>
      </c>
      <c r="Q276" s="19" t="s">
        <v>1679</v>
      </c>
      <c r="R276" s="19" t="s">
        <v>1680</v>
      </c>
    </row>
    <row r="277" spans="1:21" s="19" customFormat="1" ht="27">
      <c r="B277" s="19" t="s">
        <v>934</v>
      </c>
      <c r="C277" s="19" t="s">
        <v>1682</v>
      </c>
      <c r="E277" s="19" t="str">
        <f t="shared" ref="E277:E286" si="0">P277&amp;","&amp;Q277&amp;","&amp;R277&amp;","&amp;S277&amp;","&amp;T277</f>
        <v>鉄道,バス,電動自転車,自転車,徒歩</v>
      </c>
      <c r="I277" s="19" t="s">
        <v>809</v>
      </c>
      <c r="K277" s="19" t="s">
        <v>186</v>
      </c>
      <c r="L277" s="19" t="s">
        <v>201</v>
      </c>
      <c r="M277" s="19">
        <v>0</v>
      </c>
      <c r="O277" s="19" t="s">
        <v>189</v>
      </c>
      <c r="P277" s="19" t="s">
        <v>935</v>
      </c>
      <c r="Q277" s="19" t="s">
        <v>936</v>
      </c>
      <c r="R277" s="19" t="s">
        <v>937</v>
      </c>
      <c r="S277" s="19" t="s">
        <v>938</v>
      </c>
      <c r="T277" s="19" t="s">
        <v>939</v>
      </c>
    </row>
    <row r="278" spans="1:21" s="19" customFormat="1" ht="27">
      <c r="B278" s="19" t="s">
        <v>940</v>
      </c>
      <c r="C278" s="19" t="s">
        <v>1682</v>
      </c>
      <c r="E278" s="19" t="str">
        <f t="shared" si="0"/>
        <v>鉄道,バス,電動自転車,自転車,徒歩</v>
      </c>
      <c r="I278" s="19" t="s">
        <v>809</v>
      </c>
      <c r="K278" s="19" t="s">
        <v>186</v>
      </c>
      <c r="L278" s="19" t="s">
        <v>201</v>
      </c>
      <c r="M278" s="19">
        <v>0</v>
      </c>
      <c r="O278" s="19" t="s">
        <v>189</v>
      </c>
      <c r="P278" s="19" t="s">
        <v>935</v>
      </c>
      <c r="Q278" s="19" t="s">
        <v>936</v>
      </c>
      <c r="R278" s="19" t="s">
        <v>937</v>
      </c>
      <c r="S278" s="19" t="s">
        <v>938</v>
      </c>
      <c r="T278" s="19" t="s">
        <v>939</v>
      </c>
    </row>
    <row r="279" spans="1:21" s="19" customFormat="1" ht="27">
      <c r="B279" s="19" t="s">
        <v>941</v>
      </c>
      <c r="C279" s="19" t="s">
        <v>1682</v>
      </c>
      <c r="E279" s="19" t="str">
        <f t="shared" si="0"/>
        <v>鉄道,バス,電動自転車,自転車,徒歩</v>
      </c>
      <c r="I279" s="19" t="s">
        <v>809</v>
      </c>
      <c r="K279" s="19" t="s">
        <v>186</v>
      </c>
      <c r="L279" s="19" t="s">
        <v>201</v>
      </c>
      <c r="M279" s="19">
        <v>0</v>
      </c>
      <c r="O279" s="19" t="s">
        <v>189</v>
      </c>
      <c r="P279" s="19" t="s">
        <v>935</v>
      </c>
      <c r="Q279" s="19" t="s">
        <v>936</v>
      </c>
      <c r="R279" s="19" t="s">
        <v>937</v>
      </c>
      <c r="S279" s="19" t="s">
        <v>938</v>
      </c>
      <c r="T279" s="19" t="s">
        <v>939</v>
      </c>
    </row>
    <row r="280" spans="1:21" s="19" customFormat="1" ht="27">
      <c r="B280" s="19" t="s">
        <v>942</v>
      </c>
      <c r="C280" s="19" t="s">
        <v>1682</v>
      </c>
      <c r="E280" s="19" t="str">
        <f t="shared" si="0"/>
        <v>鉄道,バス,電動自転車,自転車,徒歩</v>
      </c>
      <c r="I280" s="19" t="s">
        <v>809</v>
      </c>
      <c r="K280" s="19" t="s">
        <v>186</v>
      </c>
      <c r="L280" s="19" t="s">
        <v>201</v>
      </c>
      <c r="M280" s="19">
        <v>0</v>
      </c>
      <c r="O280" s="19" t="s">
        <v>189</v>
      </c>
      <c r="P280" s="19" t="s">
        <v>935</v>
      </c>
      <c r="Q280" s="19" t="s">
        <v>936</v>
      </c>
      <c r="R280" s="19" t="s">
        <v>937</v>
      </c>
      <c r="S280" s="19" t="s">
        <v>938</v>
      </c>
      <c r="T280" s="19" t="s">
        <v>939</v>
      </c>
    </row>
    <row r="281" spans="1:21" s="35" customFormat="1" ht="27.75" thickBot="1">
      <c r="B281" s="35" t="s">
        <v>1556</v>
      </c>
      <c r="C281" s="35" t="s">
        <v>1682</v>
      </c>
      <c r="E281" s="35" t="str">
        <f t="shared" si="0"/>
        <v>鉄道,バス,電動自転車,自転車,徒歩</v>
      </c>
      <c r="I281" s="35" t="s">
        <v>809</v>
      </c>
      <c r="K281" s="35" t="s">
        <v>186</v>
      </c>
      <c r="L281" s="35" t="s">
        <v>201</v>
      </c>
      <c r="M281" s="35">
        <v>0</v>
      </c>
      <c r="O281" s="35" t="s">
        <v>189</v>
      </c>
      <c r="P281" s="35" t="s">
        <v>935</v>
      </c>
      <c r="Q281" s="35" t="s">
        <v>936</v>
      </c>
      <c r="R281" s="35" t="s">
        <v>937</v>
      </c>
      <c r="S281" s="35" t="s">
        <v>938</v>
      </c>
      <c r="T281" s="35" t="s">
        <v>939</v>
      </c>
    </row>
    <row r="282" spans="1:21" s="19" customFormat="1" ht="27.75" thickTop="1">
      <c r="A282" s="19" t="s">
        <v>1630</v>
      </c>
      <c r="B282" s="19" t="s">
        <v>489</v>
      </c>
      <c r="C282" s="19" t="s">
        <v>490</v>
      </c>
      <c r="E282" s="19" t="str">
        <f t="shared" si="0"/>
        <v>True:はい,False:いいえ,,,</v>
      </c>
      <c r="I282" s="19" t="s">
        <v>491</v>
      </c>
      <c r="K282" s="19" t="s">
        <v>192</v>
      </c>
      <c r="L282" s="19" t="s">
        <v>177</v>
      </c>
      <c r="M282" s="19" t="b">
        <v>0</v>
      </c>
      <c r="P282" s="19" t="s">
        <v>193</v>
      </c>
      <c r="Q282" s="19" t="s">
        <v>194</v>
      </c>
    </row>
    <row r="283" spans="1:21" s="19" customFormat="1" ht="40.5">
      <c r="B283" s="19" t="s">
        <v>1339</v>
      </c>
      <c r="C283" s="19" t="s">
        <v>758</v>
      </c>
      <c r="E283" s="19" t="str">
        <f t="shared" si="0"/>
        <v>20度なだらかな傾斜,30度標準的な傾斜,40度やや急な傾斜,,</v>
      </c>
      <c r="I283" s="19" t="s">
        <v>809</v>
      </c>
      <c r="J283" s="19" t="s">
        <v>933</v>
      </c>
      <c r="K283" s="19" t="s">
        <v>184</v>
      </c>
      <c r="L283" s="19" t="s">
        <v>206</v>
      </c>
      <c r="M283" s="19">
        <v>0</v>
      </c>
      <c r="O283" s="19" t="s">
        <v>189</v>
      </c>
      <c r="P283" s="19" t="s">
        <v>761</v>
      </c>
      <c r="Q283" s="19" t="s">
        <v>760</v>
      </c>
      <c r="R283" s="19" t="s">
        <v>759</v>
      </c>
    </row>
    <row r="284" spans="1:21" s="19" customFormat="1" ht="27">
      <c r="B284" s="19" t="s">
        <v>492</v>
      </c>
      <c r="C284" s="19" t="s">
        <v>493</v>
      </c>
      <c r="E284" s="19" t="str">
        <f t="shared" si="0"/>
        <v>1：東,2：南東,3：南,4：南西,5：西</v>
      </c>
      <c r="I284" s="19" t="s">
        <v>809</v>
      </c>
      <c r="J284" s="19" t="s">
        <v>627</v>
      </c>
      <c r="K284" s="19" t="s">
        <v>186</v>
      </c>
      <c r="L284" s="19" t="s">
        <v>397</v>
      </c>
      <c r="M284" s="19">
        <v>0</v>
      </c>
      <c r="O284" s="19" t="s">
        <v>189</v>
      </c>
      <c r="P284" s="19" t="s">
        <v>494</v>
      </c>
      <c r="Q284" s="19" t="s">
        <v>495</v>
      </c>
      <c r="R284" s="19" t="s">
        <v>496</v>
      </c>
      <c r="S284" s="19" t="s">
        <v>497</v>
      </c>
      <c r="T284" s="19" t="s">
        <v>498</v>
      </c>
      <c r="U284" s="19" t="s">
        <v>499</v>
      </c>
    </row>
    <row r="285" spans="1:21" s="19" customFormat="1" ht="27">
      <c r="B285" s="19" t="s">
        <v>1534</v>
      </c>
      <c r="C285" s="19" t="s">
        <v>1535</v>
      </c>
      <c r="E285" s="19" t="str">
        <f t="shared" si="0"/>
        <v>1：3kW（18畳）,2：4kW（24畳）,3：5kW（30畳）,4：6kW（36畳）,5:2kW（12畳）</v>
      </c>
      <c r="I285" s="19" t="s">
        <v>809</v>
      </c>
      <c r="J285" s="19" t="s">
        <v>627</v>
      </c>
      <c r="K285" s="19" t="s">
        <v>186</v>
      </c>
      <c r="L285" s="19" t="s">
        <v>201</v>
      </c>
      <c r="M285" s="19">
        <v>0</v>
      </c>
      <c r="O285" s="19" t="s">
        <v>189</v>
      </c>
      <c r="P285" s="19" t="s">
        <v>1536</v>
      </c>
      <c r="Q285" s="19" t="s">
        <v>1537</v>
      </c>
      <c r="R285" s="19" t="s">
        <v>1538</v>
      </c>
      <c r="S285" s="19" t="s">
        <v>1539</v>
      </c>
      <c r="T285" s="19" t="s">
        <v>1686</v>
      </c>
    </row>
    <row r="286" spans="1:21" s="19" customFormat="1" ht="27">
      <c r="B286" s="19" t="s">
        <v>1340</v>
      </c>
      <c r="C286" s="19" t="s">
        <v>1341</v>
      </c>
      <c r="E286" s="19" t="str">
        <f t="shared" si="0"/>
        <v>1：いつもいる,2：時々いる,3：週1～2日いる,4：いない,</v>
      </c>
      <c r="I286" s="19" t="s">
        <v>809</v>
      </c>
      <c r="J286" s="19" t="s">
        <v>635</v>
      </c>
      <c r="K286" s="19" t="s">
        <v>186</v>
      </c>
      <c r="L286" s="19" t="s">
        <v>188</v>
      </c>
      <c r="M286" s="19">
        <v>0</v>
      </c>
      <c r="O286" s="19" t="s">
        <v>189</v>
      </c>
      <c r="P286" s="19" t="s">
        <v>1342</v>
      </c>
      <c r="Q286" s="19" t="s">
        <v>1343</v>
      </c>
      <c r="R286" s="19" t="s">
        <v>774</v>
      </c>
      <c r="S286" s="19" t="s">
        <v>775</v>
      </c>
    </row>
    <row r="287" spans="1:21" s="35" customFormat="1" ht="27.75" thickBot="1">
      <c r="B287" s="35" t="s">
        <v>369</v>
      </c>
      <c r="C287" s="35" t="s">
        <v>371</v>
      </c>
      <c r="E287" s="35" t="s">
        <v>1687</v>
      </c>
      <c r="F287" s="35" t="s">
        <v>659</v>
      </c>
      <c r="I287" s="35" t="s">
        <v>1225</v>
      </c>
      <c r="J287" s="35" t="s">
        <v>173</v>
      </c>
      <c r="K287" s="35" t="s">
        <v>186</v>
      </c>
    </row>
    <row r="288" spans="1:21" s="19" customFormat="1" ht="27.75" thickTop="1">
      <c r="A288" s="19" t="s">
        <v>1462</v>
      </c>
      <c r="B288" s="40" t="s">
        <v>1688</v>
      </c>
      <c r="C288" s="31" t="s">
        <v>1463</v>
      </c>
      <c r="D288" s="31"/>
      <c r="E288" s="31"/>
      <c r="I288" s="19" t="s">
        <v>401</v>
      </c>
      <c r="K288" s="19" t="s">
        <v>184</v>
      </c>
    </row>
    <row r="289" spans="2:13" s="19" customFormat="1" ht="27">
      <c r="B289" s="19" t="s">
        <v>1464</v>
      </c>
      <c r="C289" s="31" t="s">
        <v>1465</v>
      </c>
      <c r="D289" s="31"/>
      <c r="E289" s="31"/>
      <c r="I289" s="19" t="s">
        <v>401</v>
      </c>
      <c r="K289" s="19" t="s">
        <v>184</v>
      </c>
    </row>
    <row r="290" spans="2:13" s="19" customFormat="1" ht="27">
      <c r="B290" s="19" t="s">
        <v>1466</v>
      </c>
      <c r="C290" s="19" t="s">
        <v>1467</v>
      </c>
      <c r="I290" s="19" t="s">
        <v>401</v>
      </c>
      <c r="K290" s="19" t="s">
        <v>184</v>
      </c>
    </row>
    <row r="291" spans="2:13" s="19" customFormat="1" ht="27">
      <c r="B291" s="19" t="s">
        <v>1531</v>
      </c>
      <c r="C291" s="19" t="s">
        <v>1532</v>
      </c>
      <c r="I291" s="19" t="s">
        <v>401</v>
      </c>
      <c r="K291" s="19" t="s">
        <v>184</v>
      </c>
    </row>
    <row r="292" spans="2:13" s="19" customFormat="1" ht="27">
      <c r="B292" s="19" t="s">
        <v>1533</v>
      </c>
      <c r="C292" s="19" t="s">
        <v>912</v>
      </c>
      <c r="I292" s="19" t="s">
        <v>401</v>
      </c>
      <c r="K292" s="19" t="s">
        <v>184</v>
      </c>
    </row>
    <row r="293" spans="2:13" s="19" customFormat="1" ht="27">
      <c r="B293" s="28" t="s">
        <v>1692</v>
      </c>
      <c r="C293" s="19" t="s">
        <v>913</v>
      </c>
      <c r="I293" s="19" t="s">
        <v>1225</v>
      </c>
      <c r="K293" s="19" t="s">
        <v>99</v>
      </c>
      <c r="L293" s="19" t="s">
        <v>454</v>
      </c>
      <c r="M293" s="19">
        <v>0</v>
      </c>
    </row>
    <row r="294" spans="2:13" s="19" customFormat="1" ht="27">
      <c r="B294" s="28" t="s">
        <v>1693</v>
      </c>
      <c r="C294" s="19" t="s">
        <v>1185</v>
      </c>
      <c r="I294" s="19" t="s">
        <v>1191</v>
      </c>
      <c r="K294" s="19" t="s">
        <v>192</v>
      </c>
      <c r="L294" s="19" t="s">
        <v>98</v>
      </c>
      <c r="M294" s="19" t="b">
        <v>0</v>
      </c>
    </row>
    <row r="295" spans="2:13" s="19" customFormat="1" ht="27">
      <c r="B295" s="28" t="s">
        <v>1694</v>
      </c>
      <c r="C295" s="19" t="s">
        <v>1186</v>
      </c>
      <c r="I295" s="19" t="s">
        <v>1191</v>
      </c>
      <c r="K295" s="19" t="s">
        <v>192</v>
      </c>
      <c r="L295" s="19" t="s">
        <v>98</v>
      </c>
      <c r="M295" s="19" t="b">
        <v>0</v>
      </c>
    </row>
    <row r="296" spans="2:13" s="19" customFormat="1" ht="27">
      <c r="B296" s="28" t="s">
        <v>914</v>
      </c>
      <c r="C296" s="19" t="s">
        <v>1187</v>
      </c>
      <c r="I296" s="19" t="s">
        <v>1191</v>
      </c>
      <c r="K296" s="19" t="s">
        <v>192</v>
      </c>
      <c r="L296" s="19" t="s">
        <v>98</v>
      </c>
      <c r="M296" s="19" t="b">
        <v>0</v>
      </c>
    </row>
    <row r="297" spans="2:13" s="19" customFormat="1" ht="27">
      <c r="B297" s="28" t="s">
        <v>1182</v>
      </c>
      <c r="C297" s="19" t="s">
        <v>1188</v>
      </c>
      <c r="I297" s="19" t="s">
        <v>1191</v>
      </c>
      <c r="K297" s="19" t="s">
        <v>192</v>
      </c>
      <c r="L297" s="19" t="s">
        <v>98</v>
      </c>
      <c r="M297" s="19" t="b">
        <v>0</v>
      </c>
    </row>
    <row r="298" spans="2:13" s="19" customFormat="1" ht="27">
      <c r="B298" s="28" t="s">
        <v>1183</v>
      </c>
      <c r="C298" s="19" t="s">
        <v>1189</v>
      </c>
      <c r="I298" s="19" t="s">
        <v>1191</v>
      </c>
      <c r="K298" s="19" t="s">
        <v>192</v>
      </c>
      <c r="L298" s="19" t="s">
        <v>98</v>
      </c>
      <c r="M298" s="19" t="b">
        <v>0</v>
      </c>
    </row>
    <row r="299" spans="2:13" s="19" customFormat="1" ht="27">
      <c r="B299" s="28" t="s">
        <v>1184</v>
      </c>
      <c r="C299" s="19" t="s">
        <v>1190</v>
      </c>
      <c r="I299" s="19" t="s">
        <v>1191</v>
      </c>
      <c r="K299" s="19" t="s">
        <v>192</v>
      </c>
      <c r="L299" s="19" t="s">
        <v>98</v>
      </c>
      <c r="M299" s="19" t="b">
        <v>0</v>
      </c>
    </row>
    <row r="300" spans="2:13" s="19" customFormat="1" ht="27">
      <c r="B300" s="28" t="s">
        <v>1689</v>
      </c>
      <c r="C300" s="19" t="s">
        <v>1192</v>
      </c>
      <c r="I300" s="19" t="s">
        <v>401</v>
      </c>
      <c r="K300" s="19" t="s">
        <v>184</v>
      </c>
    </row>
    <row r="301" spans="2:13" s="19" customFormat="1" ht="25.5">
      <c r="B301" s="41" t="s">
        <v>1193</v>
      </c>
      <c r="C301" s="19" t="s">
        <v>1194</v>
      </c>
      <c r="I301" s="19" t="s">
        <v>401</v>
      </c>
      <c r="K301" s="19" t="s">
        <v>184</v>
      </c>
    </row>
    <row r="302" spans="2:13" s="19" customFormat="1" ht="40.5">
      <c r="B302" s="42" t="s">
        <v>1690</v>
      </c>
      <c r="C302" s="19" t="s">
        <v>955</v>
      </c>
      <c r="I302" s="19" t="s">
        <v>401</v>
      </c>
      <c r="K302" s="19" t="s">
        <v>184</v>
      </c>
    </row>
    <row r="303" spans="2:13" s="19" customFormat="1" ht="27">
      <c r="B303" s="42" t="s">
        <v>1691</v>
      </c>
      <c r="C303" s="19" t="s">
        <v>956</v>
      </c>
      <c r="I303" s="19" t="s">
        <v>401</v>
      </c>
      <c r="K303" s="19" t="s">
        <v>184</v>
      </c>
    </row>
    <row r="304" spans="2:13" s="19" customFormat="1" ht="27">
      <c r="B304" s="19" t="s">
        <v>957</v>
      </c>
      <c r="C304" s="19" t="s">
        <v>958</v>
      </c>
      <c r="I304" s="19" t="s">
        <v>401</v>
      </c>
      <c r="K304" s="19" t="s">
        <v>184</v>
      </c>
    </row>
    <row r="305" spans="1:13" s="19" customFormat="1">
      <c r="B305" s="19" t="s">
        <v>960</v>
      </c>
      <c r="C305" s="19" t="s">
        <v>959</v>
      </c>
      <c r="I305" s="19" t="s">
        <v>401</v>
      </c>
      <c r="K305" s="19" t="s">
        <v>184</v>
      </c>
    </row>
    <row r="306" spans="1:13" s="19" customFormat="1">
      <c r="B306" s="19" t="s">
        <v>367</v>
      </c>
      <c r="C306" s="19" t="s">
        <v>368</v>
      </c>
      <c r="I306" s="19" t="s">
        <v>401</v>
      </c>
      <c r="K306" s="19" t="s">
        <v>184</v>
      </c>
    </row>
    <row r="307" spans="1:13" s="23" customFormat="1" ht="27">
      <c r="A307" s="19" t="s">
        <v>961</v>
      </c>
      <c r="B307" s="23" t="s">
        <v>90</v>
      </c>
      <c r="C307" s="23" t="s">
        <v>358</v>
      </c>
      <c r="E307" s="23" t="s">
        <v>1695</v>
      </c>
      <c r="I307" s="23" t="s">
        <v>1191</v>
      </c>
      <c r="K307" s="23" t="s">
        <v>192</v>
      </c>
      <c r="L307" s="23" t="s">
        <v>98</v>
      </c>
      <c r="M307" s="23" t="b">
        <v>0</v>
      </c>
    </row>
    <row r="308" spans="1:13" s="23" customFormat="1">
      <c r="A308" s="19"/>
      <c r="B308" s="23" t="s">
        <v>91</v>
      </c>
      <c r="C308" s="32" t="s">
        <v>359</v>
      </c>
      <c r="D308" s="32"/>
      <c r="E308" s="32"/>
      <c r="I308" s="23" t="s">
        <v>1191</v>
      </c>
      <c r="K308" s="23" t="s">
        <v>192</v>
      </c>
      <c r="L308" s="23" t="s">
        <v>98</v>
      </c>
      <c r="M308" s="23" t="b">
        <v>0</v>
      </c>
    </row>
    <row r="309" spans="1:13" s="23" customFormat="1">
      <c r="A309" s="19"/>
      <c r="B309" s="23" t="s">
        <v>92</v>
      </c>
      <c r="C309" s="23" t="s">
        <v>360</v>
      </c>
      <c r="I309" s="23" t="s">
        <v>1191</v>
      </c>
      <c r="K309" s="23" t="s">
        <v>192</v>
      </c>
      <c r="L309" s="23" t="s">
        <v>98</v>
      </c>
      <c r="M309" s="23" t="b">
        <v>0</v>
      </c>
    </row>
    <row r="310" spans="1:13" s="23" customFormat="1">
      <c r="A310" s="19"/>
      <c r="B310" s="23" t="s">
        <v>93</v>
      </c>
      <c r="C310" s="23" t="s">
        <v>370</v>
      </c>
      <c r="I310" s="23" t="s">
        <v>1191</v>
      </c>
      <c r="K310" s="23" t="s">
        <v>192</v>
      </c>
      <c r="L310" s="23" t="s">
        <v>98</v>
      </c>
      <c r="M310" s="23" t="b">
        <v>0</v>
      </c>
    </row>
    <row r="311" spans="1:13" s="23" customFormat="1">
      <c r="A311" s="19"/>
      <c r="B311" s="23" t="s">
        <v>94</v>
      </c>
      <c r="C311" s="23" t="s">
        <v>370</v>
      </c>
      <c r="I311" s="23" t="s">
        <v>1191</v>
      </c>
      <c r="K311" s="23" t="s">
        <v>192</v>
      </c>
      <c r="L311" s="23" t="s">
        <v>98</v>
      </c>
      <c r="M311" s="23" t="b">
        <v>0</v>
      </c>
    </row>
    <row r="312" spans="1:13" s="23" customFormat="1">
      <c r="A312" s="19"/>
      <c r="B312" s="23" t="s">
        <v>95</v>
      </c>
      <c r="C312" s="23" t="s">
        <v>370</v>
      </c>
      <c r="I312" s="23" t="s">
        <v>1191</v>
      </c>
      <c r="K312" s="23" t="s">
        <v>192</v>
      </c>
      <c r="L312" s="23" t="s">
        <v>98</v>
      </c>
      <c r="M312" s="23" t="b">
        <v>0</v>
      </c>
    </row>
    <row r="313" spans="1:13" s="23" customFormat="1">
      <c r="A313" s="19"/>
      <c r="B313" s="23" t="s">
        <v>96</v>
      </c>
      <c r="C313" s="23" t="s">
        <v>370</v>
      </c>
      <c r="I313" s="23" t="s">
        <v>1191</v>
      </c>
      <c r="K313" s="23" t="s">
        <v>192</v>
      </c>
      <c r="L313" s="23" t="s">
        <v>98</v>
      </c>
      <c r="M313" s="23" t="b">
        <v>0</v>
      </c>
    </row>
    <row r="314" spans="1:13" s="23" customFormat="1">
      <c r="A314" s="19"/>
      <c r="B314" s="23" t="s">
        <v>97</v>
      </c>
      <c r="C314" s="23" t="s">
        <v>370</v>
      </c>
      <c r="I314" s="23" t="s">
        <v>1191</v>
      </c>
      <c r="K314" s="23" t="s">
        <v>192</v>
      </c>
      <c r="L314" s="23" t="s">
        <v>98</v>
      </c>
      <c r="M314" s="23" t="b">
        <v>0</v>
      </c>
    </row>
    <row r="315" spans="1:13" s="23" customFormat="1">
      <c r="A315" s="19"/>
      <c r="B315" s="23" t="s">
        <v>361</v>
      </c>
      <c r="C315" s="23" t="s">
        <v>370</v>
      </c>
      <c r="I315" s="23" t="s">
        <v>1191</v>
      </c>
      <c r="K315" s="23" t="s">
        <v>192</v>
      </c>
      <c r="L315" s="23" t="s">
        <v>98</v>
      </c>
      <c r="M315" s="23" t="b">
        <v>0</v>
      </c>
    </row>
    <row r="316" spans="1:13" s="23" customFormat="1">
      <c r="A316" s="19"/>
      <c r="B316" s="23" t="s">
        <v>362</v>
      </c>
      <c r="C316" s="23" t="s">
        <v>370</v>
      </c>
      <c r="I316" s="23" t="s">
        <v>1191</v>
      </c>
      <c r="K316" s="23" t="s">
        <v>192</v>
      </c>
      <c r="L316" s="23" t="s">
        <v>98</v>
      </c>
      <c r="M316" s="23" t="b">
        <v>0</v>
      </c>
    </row>
    <row r="317" spans="1:13" s="23" customFormat="1">
      <c r="A317" s="19"/>
      <c r="B317" s="23" t="s">
        <v>363</v>
      </c>
      <c r="C317" s="23" t="s">
        <v>370</v>
      </c>
      <c r="I317" s="23" t="s">
        <v>1191</v>
      </c>
      <c r="K317" s="23" t="s">
        <v>192</v>
      </c>
      <c r="L317" s="23" t="s">
        <v>98</v>
      </c>
      <c r="M317" s="23" t="b">
        <v>0</v>
      </c>
    </row>
    <row r="318" spans="1:13" s="23" customFormat="1">
      <c r="A318" s="19"/>
      <c r="B318" s="23" t="s">
        <v>364</v>
      </c>
      <c r="C318" s="23" t="s">
        <v>370</v>
      </c>
      <c r="I318" s="23" t="s">
        <v>1191</v>
      </c>
      <c r="K318" s="23" t="s">
        <v>192</v>
      </c>
      <c r="L318" s="23" t="s">
        <v>98</v>
      </c>
      <c r="M318" s="23" t="b">
        <v>0</v>
      </c>
    </row>
    <row r="319" spans="1:13" s="23" customFormat="1">
      <c r="A319" s="19"/>
      <c r="B319" s="23" t="s">
        <v>365</v>
      </c>
      <c r="C319" s="23" t="s">
        <v>370</v>
      </c>
      <c r="I319" s="23" t="s">
        <v>1191</v>
      </c>
      <c r="K319" s="23" t="s">
        <v>192</v>
      </c>
      <c r="L319" s="23" t="s">
        <v>98</v>
      </c>
      <c r="M319" s="23" t="b">
        <v>0</v>
      </c>
    </row>
    <row r="320" spans="1:13" s="23" customFormat="1">
      <c r="A320" s="19"/>
      <c r="B320" s="23" t="s">
        <v>366</v>
      </c>
      <c r="C320" s="23" t="s">
        <v>370</v>
      </c>
      <c r="I320" s="23" t="s">
        <v>1191</v>
      </c>
      <c r="K320" s="23" t="s">
        <v>192</v>
      </c>
      <c r="L320" s="23" t="s">
        <v>98</v>
      </c>
      <c r="M320" s="23" t="b">
        <v>0</v>
      </c>
    </row>
    <row r="321" spans="1:22" s="19" customFormat="1">
      <c r="B321" s="19" t="s">
        <v>373</v>
      </c>
      <c r="C321" s="19" t="s">
        <v>777</v>
      </c>
      <c r="F321" s="19" t="s">
        <v>377</v>
      </c>
      <c r="I321" s="19" t="s">
        <v>401</v>
      </c>
      <c r="J321" s="19" t="s">
        <v>173</v>
      </c>
      <c r="K321" s="19" t="s">
        <v>186</v>
      </c>
    </row>
    <row r="322" spans="1:22" s="19" customFormat="1" ht="27">
      <c r="B322" s="19" t="s">
        <v>374</v>
      </c>
      <c r="C322" s="19" t="s">
        <v>776</v>
      </c>
      <c r="F322" s="19" t="s">
        <v>227</v>
      </c>
      <c r="I322" s="19" t="s">
        <v>401</v>
      </c>
      <c r="J322" s="19" t="s">
        <v>173</v>
      </c>
      <c r="K322" s="19" t="s">
        <v>186</v>
      </c>
    </row>
    <row r="323" spans="1:22" s="19" customFormat="1">
      <c r="B323" s="19" t="s">
        <v>375</v>
      </c>
      <c r="C323" s="19" t="s">
        <v>778</v>
      </c>
      <c r="F323" s="19" t="s">
        <v>779</v>
      </c>
      <c r="I323" s="19" t="s">
        <v>809</v>
      </c>
      <c r="K323" s="19" t="s">
        <v>186</v>
      </c>
      <c r="L323" s="19" t="s">
        <v>1708</v>
      </c>
      <c r="M323" s="19">
        <v>60</v>
      </c>
      <c r="P323" s="19" t="s">
        <v>1701</v>
      </c>
      <c r="Q323" s="19" t="s">
        <v>1702</v>
      </c>
      <c r="R323" s="19" t="s">
        <v>1703</v>
      </c>
      <c r="S323" s="19" t="s">
        <v>1704</v>
      </c>
      <c r="T323" s="19" t="s">
        <v>1705</v>
      </c>
      <c r="U323" s="19" t="s">
        <v>1706</v>
      </c>
      <c r="V323" s="19" t="s">
        <v>1707</v>
      </c>
    </row>
    <row r="324" spans="1:22" s="19" customFormat="1" ht="27">
      <c r="B324" s="19" t="s">
        <v>376</v>
      </c>
      <c r="C324" s="19" t="s">
        <v>1468</v>
      </c>
      <c r="F324" s="19" t="s">
        <v>227</v>
      </c>
      <c r="I324" s="19" t="s">
        <v>401</v>
      </c>
      <c r="J324" s="19" t="s">
        <v>173</v>
      </c>
      <c r="K324" s="19" t="s">
        <v>186</v>
      </c>
    </row>
    <row r="325" spans="1:22" s="19" customFormat="1">
      <c r="B325" s="19" t="s">
        <v>1469</v>
      </c>
      <c r="C325" s="19" t="s">
        <v>1470</v>
      </c>
      <c r="F325" s="19" t="s">
        <v>227</v>
      </c>
      <c r="I325" s="19" t="s">
        <v>401</v>
      </c>
      <c r="J325" s="19" t="s">
        <v>173</v>
      </c>
      <c r="K325" s="19" t="s">
        <v>186</v>
      </c>
    </row>
    <row r="326" spans="1:22" s="19" customFormat="1" ht="27">
      <c r="B326" s="19" t="s">
        <v>1471</v>
      </c>
      <c r="C326" s="19" t="s">
        <v>1472</v>
      </c>
      <c r="F326" s="19" t="s">
        <v>227</v>
      </c>
      <c r="I326" s="19" t="s">
        <v>401</v>
      </c>
      <c r="J326" s="19" t="s">
        <v>173</v>
      </c>
      <c r="K326" s="19" t="s">
        <v>186</v>
      </c>
    </row>
    <row r="327" spans="1:22" s="19" customFormat="1">
      <c r="B327" s="19" t="s">
        <v>1473</v>
      </c>
      <c r="C327" s="19" t="s">
        <v>1474</v>
      </c>
      <c r="F327" s="19" t="s">
        <v>227</v>
      </c>
      <c r="I327" s="19" t="s">
        <v>401</v>
      </c>
      <c r="J327" s="19" t="s">
        <v>173</v>
      </c>
      <c r="K327" s="19" t="s">
        <v>186</v>
      </c>
    </row>
    <row r="328" spans="1:22" s="19" customFormat="1" ht="27">
      <c r="B328" s="19" t="s">
        <v>1475</v>
      </c>
      <c r="C328" s="19" t="s">
        <v>1476</v>
      </c>
      <c r="F328" s="19" t="s">
        <v>227</v>
      </c>
      <c r="I328" s="19" t="s">
        <v>401</v>
      </c>
      <c r="J328" s="19" t="s">
        <v>173</v>
      </c>
      <c r="K328" s="19" t="s">
        <v>186</v>
      </c>
    </row>
    <row r="329" spans="1:22" s="19" customFormat="1">
      <c r="B329" s="19" t="s">
        <v>1477</v>
      </c>
      <c r="C329" s="19" t="s">
        <v>1478</v>
      </c>
      <c r="F329" s="19" t="s">
        <v>1479</v>
      </c>
      <c r="I329" s="19" t="s">
        <v>401</v>
      </c>
      <c r="J329" s="19" t="s">
        <v>173</v>
      </c>
      <c r="K329" s="19" t="s">
        <v>186</v>
      </c>
    </row>
    <row r="330" spans="1:22" s="19" customFormat="1" ht="27">
      <c r="B330" s="19" t="s">
        <v>1480</v>
      </c>
      <c r="C330" s="19" t="s">
        <v>1481</v>
      </c>
      <c r="F330" s="19" t="s">
        <v>377</v>
      </c>
      <c r="I330" s="19" t="s">
        <v>809</v>
      </c>
      <c r="K330" s="19" t="s">
        <v>186</v>
      </c>
      <c r="L330" s="34" t="s">
        <v>1700</v>
      </c>
      <c r="M330" s="19">
        <v>10</v>
      </c>
      <c r="P330" s="19" t="s">
        <v>1696</v>
      </c>
      <c r="Q330" s="19" t="s">
        <v>1697</v>
      </c>
      <c r="R330" s="19" t="s">
        <v>1698</v>
      </c>
      <c r="S330" s="19" t="s">
        <v>1699</v>
      </c>
    </row>
    <row r="331" spans="1:22" s="35" customFormat="1" ht="27.75" thickBot="1">
      <c r="B331" s="35" t="s">
        <v>1482</v>
      </c>
      <c r="C331" s="35" t="s">
        <v>1483</v>
      </c>
      <c r="F331" s="35" t="s">
        <v>227</v>
      </c>
      <c r="I331" s="35" t="s">
        <v>401</v>
      </c>
      <c r="J331" s="35" t="s">
        <v>173</v>
      </c>
      <c r="K331" s="35" t="s">
        <v>186</v>
      </c>
    </row>
    <row r="332" spans="1:22" s="19" customFormat="1" ht="27.75" thickTop="1">
      <c r="A332" s="19" t="s">
        <v>1493</v>
      </c>
      <c r="B332" s="19" t="s">
        <v>1484</v>
      </c>
      <c r="C332" s="19" t="s">
        <v>1488</v>
      </c>
      <c r="E332" s="19" t="s">
        <v>997</v>
      </c>
      <c r="F332" s="19" t="s">
        <v>1492</v>
      </c>
      <c r="I332" s="19" t="s">
        <v>1712</v>
      </c>
      <c r="K332" s="19" t="s">
        <v>186</v>
      </c>
    </row>
    <row r="333" spans="1:22" s="19" customFormat="1">
      <c r="B333" s="19" t="s">
        <v>1485</v>
      </c>
      <c r="C333" s="19" t="s">
        <v>1489</v>
      </c>
      <c r="E333" s="19" t="s">
        <v>997</v>
      </c>
      <c r="F333" s="19" t="s">
        <v>1492</v>
      </c>
      <c r="I333" s="19" t="s">
        <v>1712</v>
      </c>
      <c r="K333" s="19" t="s">
        <v>186</v>
      </c>
    </row>
    <row r="334" spans="1:22" s="19" customFormat="1">
      <c r="B334" s="19" t="s">
        <v>1486</v>
      </c>
      <c r="C334" s="19" t="s">
        <v>1490</v>
      </c>
      <c r="E334" s="19" t="s">
        <v>997</v>
      </c>
      <c r="F334" s="19" t="s">
        <v>1709</v>
      </c>
      <c r="I334" s="19" t="s">
        <v>1712</v>
      </c>
      <c r="K334" s="19" t="s">
        <v>186</v>
      </c>
    </row>
    <row r="335" spans="1:22" s="19" customFormat="1">
      <c r="B335" s="19" t="s">
        <v>1487</v>
      </c>
      <c r="C335" s="19" t="s">
        <v>1491</v>
      </c>
      <c r="E335" s="19" t="s">
        <v>997</v>
      </c>
      <c r="F335" s="19" t="s">
        <v>1709</v>
      </c>
      <c r="I335" s="19" t="s">
        <v>1712</v>
      </c>
      <c r="K335" s="19" t="s">
        <v>186</v>
      </c>
    </row>
    <row r="336" spans="1:22" s="19" customFormat="1" ht="27">
      <c r="B336" s="19" t="s">
        <v>1437</v>
      </c>
      <c r="C336" s="19" t="s">
        <v>1494</v>
      </c>
      <c r="E336" s="19" t="s">
        <v>1714</v>
      </c>
      <c r="I336" s="19" t="s">
        <v>1712</v>
      </c>
      <c r="K336" s="19" t="s">
        <v>186</v>
      </c>
      <c r="L336" s="19" t="s">
        <v>206</v>
      </c>
    </row>
    <row r="337" spans="2:11" s="19" customFormat="1" ht="27">
      <c r="B337" s="19" t="s">
        <v>1710</v>
      </c>
      <c r="C337" s="19" t="s">
        <v>1711</v>
      </c>
      <c r="E337" s="19" t="s">
        <v>1713</v>
      </c>
      <c r="I337" s="19" t="s">
        <v>1712</v>
      </c>
      <c r="K337" s="19" t="s">
        <v>184</v>
      </c>
    </row>
  </sheetData>
  <phoneticPr fontId="2"/>
  <pageMargins left="0.78740157480314965" right="0.78740157480314965" top="0.98425196850393704" bottom="0.98425196850393704" header="0.51181102362204722" footer="0.51181102362204722"/>
  <pageSetup paperSize="8" scale="90" orientation="landscape" r:id="rId1"/>
  <headerFooter alignWithMargins="0">
    <oddFooter>&amp;L&amp;D&amp;C兵庫省エネ診断ソフト　&amp;A&amp;RPage &amp;P</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G78"/>
  <sheetViews>
    <sheetView workbookViewId="0">
      <pane ySplit="1" topLeftCell="A14" activePane="bottomLeft" state="frozen"/>
      <selection pane="bottomLeft" activeCell="C28" sqref="C28"/>
    </sheetView>
  </sheetViews>
  <sheetFormatPr defaultRowHeight="13.5"/>
  <cols>
    <col min="1" max="1" width="14.375" customWidth="1"/>
    <col min="2" max="2" width="17.5" customWidth="1"/>
    <col min="3" max="3" width="14.625" customWidth="1"/>
    <col min="4" max="4" width="40.125" customWidth="1"/>
    <col min="5" max="5" width="30.375" customWidth="1"/>
    <col min="6" max="6" width="28.625" customWidth="1"/>
    <col min="7" max="7" width="12.5" customWidth="1"/>
  </cols>
  <sheetData>
    <row r="1" spans="1:7">
      <c r="A1" t="s">
        <v>733</v>
      </c>
      <c r="B1" t="s">
        <v>732</v>
      </c>
      <c r="C1" t="s">
        <v>106</v>
      </c>
      <c r="D1" t="s">
        <v>728</v>
      </c>
      <c r="E1" t="s">
        <v>762</v>
      </c>
      <c r="F1" t="s">
        <v>107</v>
      </c>
      <c r="G1" t="s">
        <v>739</v>
      </c>
    </row>
    <row r="2" spans="1:7">
      <c r="A2" t="s">
        <v>744</v>
      </c>
      <c r="B2" t="s">
        <v>104</v>
      </c>
      <c r="C2" t="s">
        <v>729</v>
      </c>
      <c r="D2" t="s">
        <v>727</v>
      </c>
      <c r="E2" s="43" t="s">
        <v>763</v>
      </c>
      <c r="G2" t="s">
        <v>730</v>
      </c>
    </row>
    <row r="4" spans="1:7">
      <c r="A4" t="s">
        <v>1150</v>
      </c>
      <c r="B4" t="s">
        <v>1151</v>
      </c>
      <c r="C4" t="s">
        <v>735</v>
      </c>
      <c r="D4" t="s">
        <v>747</v>
      </c>
      <c r="E4" s="43" t="s">
        <v>770</v>
      </c>
    </row>
    <row r="5" spans="1:7">
      <c r="D5" t="s">
        <v>1157</v>
      </c>
      <c r="E5" t="s">
        <v>764</v>
      </c>
      <c r="F5" t="s">
        <v>108</v>
      </c>
    </row>
    <row r="7" spans="1:7">
      <c r="A7" t="s">
        <v>765</v>
      </c>
      <c r="B7" t="s">
        <v>766</v>
      </c>
      <c r="C7" t="s">
        <v>767</v>
      </c>
      <c r="E7" t="s">
        <v>769</v>
      </c>
    </row>
    <row r="10" spans="1:7">
      <c r="A10" t="s">
        <v>731</v>
      </c>
      <c r="B10" t="s">
        <v>870</v>
      </c>
      <c r="C10" t="s">
        <v>871</v>
      </c>
      <c r="D10" t="s">
        <v>740</v>
      </c>
      <c r="E10" s="43" t="s">
        <v>768</v>
      </c>
      <c r="F10" t="s">
        <v>108</v>
      </c>
      <c r="G10" t="s">
        <v>873</v>
      </c>
    </row>
    <row r="11" spans="1:7">
      <c r="D11" t="s">
        <v>741</v>
      </c>
      <c r="F11" t="s">
        <v>108</v>
      </c>
    </row>
    <row r="12" spans="1:7">
      <c r="D12" t="s">
        <v>742</v>
      </c>
      <c r="F12" t="s">
        <v>108</v>
      </c>
    </row>
    <row r="13" spans="1:7">
      <c r="F13" t="s">
        <v>108</v>
      </c>
    </row>
    <row r="15" spans="1:7">
      <c r="A15" t="s">
        <v>731</v>
      </c>
      <c r="B15" t="s">
        <v>734</v>
      </c>
      <c r="C15" t="s">
        <v>735</v>
      </c>
      <c r="D15" t="s">
        <v>747</v>
      </c>
      <c r="E15" s="43" t="s">
        <v>770</v>
      </c>
      <c r="G15" t="s">
        <v>743</v>
      </c>
    </row>
    <row r="16" spans="1:7">
      <c r="D16" t="s">
        <v>740</v>
      </c>
      <c r="E16" s="43" t="s">
        <v>768</v>
      </c>
      <c r="F16" t="s">
        <v>108</v>
      </c>
    </row>
    <row r="17" spans="1:7">
      <c r="D17" t="s">
        <v>741</v>
      </c>
      <c r="F17" t="s">
        <v>108</v>
      </c>
    </row>
    <row r="18" spans="1:7">
      <c r="D18" t="s">
        <v>742</v>
      </c>
      <c r="F18" t="s">
        <v>108</v>
      </c>
    </row>
    <row r="19" spans="1:7">
      <c r="F19" t="s">
        <v>108</v>
      </c>
    </row>
    <row r="21" spans="1:7">
      <c r="A21" t="s">
        <v>731</v>
      </c>
      <c r="B21" t="s">
        <v>882</v>
      </c>
      <c r="C21" t="s">
        <v>746</v>
      </c>
      <c r="D21" t="s">
        <v>1149</v>
      </c>
      <c r="E21" t="s">
        <v>1149</v>
      </c>
      <c r="G21" t="s">
        <v>881</v>
      </c>
    </row>
    <row r="23" spans="1:7">
      <c r="A23" t="s">
        <v>731</v>
      </c>
      <c r="B23" t="s">
        <v>874</v>
      </c>
      <c r="C23" t="s">
        <v>875</v>
      </c>
      <c r="D23" t="s">
        <v>1148</v>
      </c>
    </row>
    <row r="25" spans="1:7">
      <c r="A25" t="s">
        <v>731</v>
      </c>
      <c r="B25" t="s">
        <v>1152</v>
      </c>
      <c r="C25" t="s">
        <v>173</v>
      </c>
      <c r="D25" t="s">
        <v>1153</v>
      </c>
      <c r="E25" t="s">
        <v>1153</v>
      </c>
      <c r="F25" t="s">
        <v>1154</v>
      </c>
    </row>
    <row r="26" spans="1:7">
      <c r="F26" t="s">
        <v>1155</v>
      </c>
    </row>
    <row r="27" spans="1:7">
      <c r="F27" t="s">
        <v>1156</v>
      </c>
    </row>
    <row r="29" spans="1:7">
      <c r="A29" t="s">
        <v>872</v>
      </c>
      <c r="B29" t="s">
        <v>870</v>
      </c>
      <c r="C29" t="s">
        <v>877</v>
      </c>
      <c r="D29" t="s">
        <v>671</v>
      </c>
      <c r="E29" t="s">
        <v>671</v>
      </c>
    </row>
    <row r="30" spans="1:7">
      <c r="D30" t="s">
        <v>238</v>
      </c>
      <c r="E30" t="s">
        <v>238</v>
      </c>
      <c r="G30" t="s">
        <v>878</v>
      </c>
    </row>
    <row r="31" spans="1:7">
      <c r="D31" t="s">
        <v>245</v>
      </c>
      <c r="G31" t="s">
        <v>879</v>
      </c>
    </row>
    <row r="32" spans="1:7">
      <c r="D32" t="s">
        <v>579</v>
      </c>
      <c r="E32" t="s">
        <v>579</v>
      </c>
      <c r="G32" t="s">
        <v>880</v>
      </c>
    </row>
    <row r="34" spans="1:7">
      <c r="A34" t="s">
        <v>883</v>
      </c>
      <c r="B34" t="s">
        <v>870</v>
      </c>
      <c r="C34" t="s">
        <v>871</v>
      </c>
      <c r="D34" t="s">
        <v>884</v>
      </c>
      <c r="F34" t="s">
        <v>108</v>
      </c>
      <c r="G34" t="s">
        <v>873</v>
      </c>
    </row>
    <row r="36" spans="1:7">
      <c r="A36" t="s">
        <v>883</v>
      </c>
      <c r="B36" t="s">
        <v>745</v>
      </c>
      <c r="C36" t="s">
        <v>746</v>
      </c>
      <c r="D36" t="s">
        <v>737</v>
      </c>
      <c r="E36" t="s">
        <v>737</v>
      </c>
      <c r="G36" t="s">
        <v>885</v>
      </c>
    </row>
    <row r="38" spans="1:7">
      <c r="A38" t="s">
        <v>883</v>
      </c>
      <c r="B38" t="s">
        <v>874</v>
      </c>
      <c r="C38" t="s">
        <v>875</v>
      </c>
      <c r="D38" t="s">
        <v>876</v>
      </c>
    </row>
    <row r="40" spans="1:7">
      <c r="A40" t="s">
        <v>886</v>
      </c>
      <c r="B40" t="s">
        <v>870</v>
      </c>
      <c r="C40" t="s">
        <v>877</v>
      </c>
      <c r="D40" t="s">
        <v>887</v>
      </c>
      <c r="E40" t="s">
        <v>887</v>
      </c>
      <c r="F40" t="s">
        <v>888</v>
      </c>
    </row>
    <row r="41" spans="1:7">
      <c r="C41" t="s">
        <v>890</v>
      </c>
      <c r="D41" t="s">
        <v>1523</v>
      </c>
      <c r="E41" t="s">
        <v>1523</v>
      </c>
      <c r="G41" t="s">
        <v>889</v>
      </c>
    </row>
    <row r="43" spans="1:7" ht="40.5">
      <c r="A43" t="s">
        <v>886</v>
      </c>
      <c r="B43" t="s">
        <v>0</v>
      </c>
      <c r="C43" t="s">
        <v>877</v>
      </c>
      <c r="D43" t="s">
        <v>923</v>
      </c>
      <c r="E43" t="s">
        <v>923</v>
      </c>
      <c r="F43" s="6" t="s">
        <v>831</v>
      </c>
    </row>
    <row r="44" spans="1:7">
      <c r="C44" t="s">
        <v>890</v>
      </c>
      <c r="D44" t="s">
        <v>1523</v>
      </c>
      <c r="E44" t="s">
        <v>1523</v>
      </c>
      <c r="F44" t="s">
        <v>109</v>
      </c>
      <c r="G44" t="s">
        <v>889</v>
      </c>
    </row>
    <row r="47" spans="1:7" ht="40.5">
      <c r="A47" t="s">
        <v>886</v>
      </c>
      <c r="B47" t="s">
        <v>1</v>
      </c>
      <c r="C47" t="s">
        <v>877</v>
      </c>
      <c r="D47" t="s">
        <v>924</v>
      </c>
      <c r="E47" t="s">
        <v>924</v>
      </c>
      <c r="F47" s="6" t="s">
        <v>831</v>
      </c>
    </row>
    <row r="48" spans="1:7">
      <c r="C48" t="s">
        <v>877</v>
      </c>
      <c r="D48" t="s">
        <v>887</v>
      </c>
      <c r="E48" t="s">
        <v>887</v>
      </c>
      <c r="F48" t="s">
        <v>888</v>
      </c>
    </row>
    <row r="49" spans="1:7">
      <c r="C49" t="s">
        <v>890</v>
      </c>
      <c r="D49" t="s">
        <v>1523</v>
      </c>
      <c r="E49" t="s">
        <v>1523</v>
      </c>
      <c r="F49" t="s">
        <v>109</v>
      </c>
      <c r="G49" t="s">
        <v>889</v>
      </c>
    </row>
    <row r="52" spans="1:7">
      <c r="A52" t="s">
        <v>886</v>
      </c>
      <c r="B52" t="s">
        <v>1159</v>
      </c>
      <c r="C52" t="s">
        <v>877</v>
      </c>
      <c r="D52" t="s">
        <v>1379</v>
      </c>
      <c r="E52" t="s">
        <v>1379</v>
      </c>
      <c r="F52" t="s">
        <v>888</v>
      </c>
    </row>
    <row r="53" spans="1:7">
      <c r="C53" t="s">
        <v>890</v>
      </c>
      <c r="D53" t="s">
        <v>1523</v>
      </c>
      <c r="E53" t="s">
        <v>1523</v>
      </c>
      <c r="F53" t="s">
        <v>109</v>
      </c>
      <c r="G53" t="s">
        <v>889</v>
      </c>
    </row>
    <row r="55" spans="1:7">
      <c r="A55" t="s">
        <v>886</v>
      </c>
      <c r="B55" t="s">
        <v>1158</v>
      </c>
      <c r="C55" t="s">
        <v>877</v>
      </c>
      <c r="D55" t="s">
        <v>830</v>
      </c>
      <c r="E55" t="s">
        <v>770</v>
      </c>
      <c r="F55" t="s">
        <v>888</v>
      </c>
    </row>
    <row r="56" spans="1:7">
      <c r="C56" t="s">
        <v>890</v>
      </c>
      <c r="D56" t="s">
        <v>1523</v>
      </c>
      <c r="E56" t="s">
        <v>887</v>
      </c>
      <c r="F56" t="s">
        <v>109</v>
      </c>
      <c r="G56" t="s">
        <v>889</v>
      </c>
    </row>
    <row r="57" spans="1:7">
      <c r="E57" t="s">
        <v>1523</v>
      </c>
    </row>
    <row r="59" spans="1:7" ht="40.5">
      <c r="A59" t="s">
        <v>886</v>
      </c>
      <c r="B59" t="s">
        <v>833</v>
      </c>
      <c r="C59" t="s">
        <v>890</v>
      </c>
      <c r="D59" t="s">
        <v>964</v>
      </c>
      <c r="E59" t="s">
        <v>964</v>
      </c>
      <c r="F59" s="6" t="s">
        <v>831</v>
      </c>
      <c r="G59" t="s">
        <v>834</v>
      </c>
    </row>
    <row r="61" spans="1:7">
      <c r="A61" t="s">
        <v>886</v>
      </c>
      <c r="B61" t="s">
        <v>1383</v>
      </c>
      <c r="G61" t="s">
        <v>1387</v>
      </c>
    </row>
    <row r="64" spans="1:7">
      <c r="A64" t="s">
        <v>1384</v>
      </c>
      <c r="B64" t="s">
        <v>870</v>
      </c>
      <c r="C64" t="s">
        <v>877</v>
      </c>
      <c r="D64" t="s">
        <v>1364</v>
      </c>
      <c r="E64" t="s">
        <v>1364</v>
      </c>
      <c r="G64" t="s">
        <v>1385</v>
      </c>
    </row>
    <row r="65" spans="1:7">
      <c r="D65" t="s">
        <v>1523</v>
      </c>
      <c r="E65" t="s">
        <v>1523</v>
      </c>
      <c r="F65" t="s">
        <v>888</v>
      </c>
      <c r="G65" t="s">
        <v>1363</v>
      </c>
    </row>
    <row r="67" spans="1:7">
      <c r="A67" t="s">
        <v>1384</v>
      </c>
      <c r="B67" t="s">
        <v>1160</v>
      </c>
      <c r="C67" t="s">
        <v>877</v>
      </c>
      <c r="D67" t="s">
        <v>1365</v>
      </c>
      <c r="E67" t="s">
        <v>1365</v>
      </c>
    </row>
    <row r="68" spans="1:7">
      <c r="D68" t="s">
        <v>1366</v>
      </c>
      <c r="E68" t="s">
        <v>1366</v>
      </c>
    </row>
    <row r="70" spans="1:7">
      <c r="A70" t="s">
        <v>1384</v>
      </c>
      <c r="B70" t="s">
        <v>1386</v>
      </c>
      <c r="C70" t="s">
        <v>877</v>
      </c>
      <c r="D70" t="s">
        <v>1364</v>
      </c>
      <c r="E70" t="s">
        <v>1364</v>
      </c>
      <c r="G70" t="s">
        <v>1385</v>
      </c>
    </row>
    <row r="71" spans="1:7">
      <c r="D71" t="s">
        <v>1523</v>
      </c>
      <c r="E71" t="s">
        <v>1523</v>
      </c>
      <c r="F71" t="s">
        <v>888</v>
      </c>
      <c r="G71" t="s">
        <v>1363</v>
      </c>
    </row>
    <row r="73" spans="1:7" ht="40.5">
      <c r="A73" t="s">
        <v>1066</v>
      </c>
      <c r="B73" t="s">
        <v>870</v>
      </c>
      <c r="C73" t="s">
        <v>890</v>
      </c>
      <c r="D73" t="s">
        <v>1001</v>
      </c>
      <c r="F73" s="6" t="s">
        <v>832</v>
      </c>
    </row>
    <row r="75" spans="1:7">
      <c r="A75" t="s">
        <v>748</v>
      </c>
      <c r="B75" t="s">
        <v>749</v>
      </c>
      <c r="C75" t="s">
        <v>1360</v>
      </c>
      <c r="D75" t="s">
        <v>738</v>
      </c>
    </row>
    <row r="77" spans="1:7">
      <c r="A77" t="s">
        <v>1069</v>
      </c>
      <c r="B77" t="s">
        <v>885</v>
      </c>
      <c r="C77" t="s">
        <v>746</v>
      </c>
      <c r="D77" t="s">
        <v>737</v>
      </c>
      <c r="E77" t="s">
        <v>737</v>
      </c>
    </row>
    <row r="78" spans="1:7">
      <c r="B78" t="s">
        <v>771</v>
      </c>
      <c r="C78" t="s">
        <v>771</v>
      </c>
      <c r="E78" t="s">
        <v>772</v>
      </c>
    </row>
  </sheetData>
  <phoneticPr fontId="2"/>
  <pageMargins left="0.75" right="0.75" top="1" bottom="1" header="0.51200000000000001" footer="0.51200000000000001"/>
  <pageSetup paperSize="9" orientation="portrait" verticalDpi="0" r:id="rId1"/>
  <headerFooter alignWithMargin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L129"/>
  <sheetViews>
    <sheetView workbookViewId="0">
      <selection activeCell="B27" sqref="B27"/>
    </sheetView>
  </sheetViews>
  <sheetFormatPr defaultRowHeight="13.5"/>
  <cols>
    <col min="1" max="1" width="31.375" style="2" customWidth="1"/>
    <col min="2" max="2" width="10.625" style="2" customWidth="1"/>
    <col min="3" max="3" width="37.625" style="2" customWidth="1"/>
    <col min="4" max="4" width="25.375" style="2" customWidth="1"/>
    <col min="5" max="5" width="10.875" style="2" customWidth="1"/>
    <col min="6" max="6" width="25.875" style="2" customWidth="1"/>
    <col min="7" max="7" width="16.875" style="2" customWidth="1"/>
    <col min="8" max="16384" width="9" style="2"/>
  </cols>
  <sheetData>
    <row r="1" spans="1:4">
      <c r="A1" s="2" t="s">
        <v>638</v>
      </c>
      <c r="C1" s="2" t="s">
        <v>1062</v>
      </c>
    </row>
    <row r="2" spans="1:4">
      <c r="C2" s="2" t="s">
        <v>1268</v>
      </c>
    </row>
    <row r="3" spans="1:4">
      <c r="C3" s="2" t="s">
        <v>1267</v>
      </c>
    </row>
    <row r="4" spans="1:4">
      <c r="C4" s="2" t="s">
        <v>1595</v>
      </c>
    </row>
    <row r="5" spans="1:4">
      <c r="C5" s="2" t="s">
        <v>1596</v>
      </c>
      <c r="D5" s="2" t="s">
        <v>1597</v>
      </c>
    </row>
    <row r="7" spans="1:4">
      <c r="B7" s="2" t="s">
        <v>637</v>
      </c>
      <c r="C7" s="2" t="s">
        <v>1541</v>
      </c>
      <c r="D7" s="2" t="s">
        <v>1548</v>
      </c>
    </row>
    <row r="8" spans="1:4">
      <c r="A8" s="2" t="s">
        <v>675</v>
      </c>
      <c r="B8" s="2" t="s">
        <v>636</v>
      </c>
      <c r="C8" s="2" t="s">
        <v>736</v>
      </c>
      <c r="D8" s="2" t="s">
        <v>1549</v>
      </c>
    </row>
    <row r="10" spans="1:4">
      <c r="A10" s="2" t="s">
        <v>1269</v>
      </c>
      <c r="B10" s="2" t="s">
        <v>636</v>
      </c>
      <c r="C10" s="2" t="s">
        <v>737</v>
      </c>
      <c r="D10" s="2" t="s">
        <v>1549</v>
      </c>
    </row>
    <row r="12" spans="1:4">
      <c r="A12" s="2" t="s">
        <v>1540</v>
      </c>
      <c r="B12" s="2" t="s">
        <v>636</v>
      </c>
      <c r="C12" s="2" t="s">
        <v>738</v>
      </c>
      <c r="D12" s="2" t="s">
        <v>1549</v>
      </c>
    </row>
    <row r="14" spans="1:4">
      <c r="A14" s="2" t="s">
        <v>896</v>
      </c>
      <c r="B14" s="2" t="s">
        <v>1388</v>
      </c>
      <c r="C14" s="2" t="s">
        <v>747</v>
      </c>
    </row>
    <row r="17" spans="1:12">
      <c r="A17" s="2" t="s">
        <v>674</v>
      </c>
      <c r="B17" s="2" t="s">
        <v>1388</v>
      </c>
      <c r="C17" s="2" t="s">
        <v>671</v>
      </c>
      <c r="D17" s="2" t="s">
        <v>1058</v>
      </c>
    </row>
    <row r="19" spans="1:12">
      <c r="A19" s="2" t="s">
        <v>578</v>
      </c>
      <c r="B19" s="2" t="s">
        <v>1388</v>
      </c>
      <c r="C19" s="2" t="s">
        <v>1593</v>
      </c>
      <c r="D19" s="2" t="s">
        <v>1594</v>
      </c>
      <c r="E19" s="2" t="s">
        <v>1042</v>
      </c>
      <c r="F19" s="2" t="s">
        <v>7</v>
      </c>
      <c r="G19" s="2" t="s">
        <v>8</v>
      </c>
    </row>
    <row r="20" spans="1:12">
      <c r="F20" s="2" t="s">
        <v>714</v>
      </c>
      <c r="G20" s="2" t="s">
        <v>9</v>
      </c>
    </row>
    <row r="21" spans="1:12">
      <c r="F21" s="2" t="s">
        <v>10</v>
      </c>
    </row>
    <row r="23" spans="1:12">
      <c r="H23" s="2" t="s">
        <v>1279</v>
      </c>
      <c r="I23" s="2" t="s">
        <v>901</v>
      </c>
      <c r="J23" s="2" t="s">
        <v>906</v>
      </c>
      <c r="K23" s="2" t="s">
        <v>907</v>
      </c>
      <c r="L23" s="2" t="s">
        <v>1357</v>
      </c>
    </row>
    <row r="24" spans="1:12">
      <c r="A24" s="2" t="s">
        <v>236</v>
      </c>
      <c r="B24" s="2" t="s">
        <v>1388</v>
      </c>
      <c r="C24" s="2" t="s">
        <v>1592</v>
      </c>
      <c r="D24" s="2" t="s">
        <v>237</v>
      </c>
      <c r="E24" s="2" t="s">
        <v>897</v>
      </c>
      <c r="F24" s="2" t="s">
        <v>1283</v>
      </c>
      <c r="G24" s="2" t="s">
        <v>1273</v>
      </c>
      <c r="H24" s="2" t="s">
        <v>1280</v>
      </c>
      <c r="I24" s="2" t="s">
        <v>239</v>
      </c>
      <c r="J24" s="2" t="s">
        <v>902</v>
      </c>
      <c r="K24" s="2" t="s">
        <v>902</v>
      </c>
    </row>
    <row r="25" spans="1:12">
      <c r="F25" s="2" t="s">
        <v>1284</v>
      </c>
      <c r="G25" s="2" t="s">
        <v>1274</v>
      </c>
      <c r="H25" s="2" t="s">
        <v>240</v>
      </c>
      <c r="I25" s="2" t="s">
        <v>241</v>
      </c>
      <c r="J25" s="2" t="s">
        <v>903</v>
      </c>
      <c r="K25" s="2" t="s">
        <v>903</v>
      </c>
    </row>
    <row r="26" spans="1:12">
      <c r="F26" s="2" t="s">
        <v>1285</v>
      </c>
      <c r="G26" s="2" t="s">
        <v>1275</v>
      </c>
      <c r="H26" s="2" t="s">
        <v>242</v>
      </c>
      <c r="I26" s="2" t="s">
        <v>898</v>
      </c>
      <c r="J26" s="2" t="s">
        <v>904</v>
      </c>
      <c r="K26" s="2" t="s">
        <v>904</v>
      </c>
    </row>
    <row r="27" spans="1:12">
      <c r="F27" s="2" t="s">
        <v>1286</v>
      </c>
      <c r="G27" s="2" t="s">
        <v>1276</v>
      </c>
      <c r="H27" s="2" t="s">
        <v>243</v>
      </c>
      <c r="I27" s="2" t="s">
        <v>899</v>
      </c>
      <c r="J27" s="2" t="s">
        <v>905</v>
      </c>
      <c r="K27" s="2" t="s">
        <v>905</v>
      </c>
    </row>
    <row r="28" spans="1:12">
      <c r="F28" s="2" t="s">
        <v>1287</v>
      </c>
      <c r="G28" s="2" t="s">
        <v>1277</v>
      </c>
      <c r="H28" s="2" t="s">
        <v>1281</v>
      </c>
      <c r="I28" s="2" t="s">
        <v>900</v>
      </c>
      <c r="J28" s="2" t="s">
        <v>724</v>
      </c>
      <c r="K28" s="2" t="s">
        <v>725</v>
      </c>
      <c r="L28" s="2" t="s">
        <v>915</v>
      </c>
    </row>
    <row r="29" spans="1:12">
      <c r="F29" s="2" t="s">
        <v>1525</v>
      </c>
      <c r="G29" s="2" t="s">
        <v>1278</v>
      </c>
    </row>
    <row r="30" spans="1:12">
      <c r="F30" s="2" t="s">
        <v>1526</v>
      </c>
      <c r="G30" s="2" t="s">
        <v>1528</v>
      </c>
    </row>
    <row r="31" spans="1:12">
      <c r="F31" s="2" t="s">
        <v>1527</v>
      </c>
      <c r="G31" s="2" t="s">
        <v>1529</v>
      </c>
    </row>
    <row r="32" spans="1:12">
      <c r="F32" s="2" t="s">
        <v>1351</v>
      </c>
      <c r="G32" s="2" t="s">
        <v>1282</v>
      </c>
      <c r="I32" s="2" t="s">
        <v>1353</v>
      </c>
      <c r="J32" s="2" t="s">
        <v>1354</v>
      </c>
      <c r="K32" s="2" t="s">
        <v>1355</v>
      </c>
    </row>
    <row r="33" spans="1:11">
      <c r="F33" s="2" t="s">
        <v>1352</v>
      </c>
      <c r="G33" s="2" t="s">
        <v>1272</v>
      </c>
      <c r="I33" s="2" t="s">
        <v>1395</v>
      </c>
      <c r="J33" s="2" t="s">
        <v>1396</v>
      </c>
      <c r="K33" s="2" t="s">
        <v>1632</v>
      </c>
    </row>
    <row r="34" spans="1:11">
      <c r="F34" s="2" t="s">
        <v>1349</v>
      </c>
      <c r="G34" s="2" t="s">
        <v>1562</v>
      </c>
    </row>
    <row r="35" spans="1:11">
      <c r="F35" s="2" t="s">
        <v>1350</v>
      </c>
      <c r="G35" s="2" t="s">
        <v>1346</v>
      </c>
      <c r="I35" s="2" t="s">
        <v>1347</v>
      </c>
      <c r="J35" s="2" t="s">
        <v>1348</v>
      </c>
      <c r="K35" s="2" t="s">
        <v>1348</v>
      </c>
    </row>
    <row r="36" spans="1:11">
      <c r="F36" s="2" t="s">
        <v>723</v>
      </c>
      <c r="G36" s="2" t="s">
        <v>1288</v>
      </c>
      <c r="H36" s="2" t="s">
        <v>1281</v>
      </c>
      <c r="I36" s="2" t="s">
        <v>900</v>
      </c>
      <c r="J36" s="2" t="s">
        <v>1633</v>
      </c>
    </row>
    <row r="40" spans="1:11">
      <c r="A40" s="2" t="s">
        <v>244</v>
      </c>
      <c r="B40" s="2" t="s">
        <v>1388</v>
      </c>
      <c r="C40" s="2" t="s">
        <v>245</v>
      </c>
      <c r="D40" s="2" t="s">
        <v>246</v>
      </c>
    </row>
    <row r="43" spans="1:11">
      <c r="A43" s="2" t="s">
        <v>673</v>
      </c>
      <c r="B43" s="2" t="s">
        <v>1388</v>
      </c>
      <c r="C43" s="2" t="s">
        <v>78</v>
      </c>
      <c r="D43" s="2" t="s">
        <v>672</v>
      </c>
    </row>
    <row r="44" spans="1:11">
      <c r="D44" s="2" t="s">
        <v>6</v>
      </c>
    </row>
    <row r="46" spans="1:11">
      <c r="A46" s="2" t="s">
        <v>251</v>
      </c>
      <c r="B46" s="2" t="s">
        <v>1388</v>
      </c>
      <c r="C46" s="2" t="s">
        <v>1523</v>
      </c>
      <c r="D46" s="2" t="s">
        <v>672</v>
      </c>
    </row>
    <row r="47" spans="1:11">
      <c r="D47" s="2" t="s">
        <v>6</v>
      </c>
      <c r="E47" s="2" t="s">
        <v>1070</v>
      </c>
      <c r="F47" s="2" t="s">
        <v>1043</v>
      </c>
      <c r="G47" s="2" t="s">
        <v>1044</v>
      </c>
    </row>
    <row r="48" spans="1:11">
      <c r="F48" s="2" t="s">
        <v>796</v>
      </c>
      <c r="G48" s="2" t="s">
        <v>1045</v>
      </c>
    </row>
    <row r="49" spans="1:7">
      <c r="F49" s="2" t="s">
        <v>79</v>
      </c>
      <c r="G49" s="2" t="s">
        <v>908</v>
      </c>
    </row>
    <row r="50" spans="1:7">
      <c r="F50" s="2" t="s">
        <v>1007</v>
      </c>
      <c r="G50" s="2" t="s">
        <v>909</v>
      </c>
    </row>
    <row r="51" spans="1:7">
      <c r="F51" s="2" t="s">
        <v>910</v>
      </c>
      <c r="G51" s="2" t="s">
        <v>1344</v>
      </c>
    </row>
    <row r="52" spans="1:7">
      <c r="F52" s="2" t="s">
        <v>1345</v>
      </c>
      <c r="G52" s="2" t="s">
        <v>570</v>
      </c>
    </row>
    <row r="53" spans="1:7">
      <c r="F53" s="2" t="s">
        <v>87</v>
      </c>
      <c r="G53" s="2" t="s">
        <v>571</v>
      </c>
    </row>
    <row r="54" spans="1:7">
      <c r="F54" s="2" t="s">
        <v>572</v>
      </c>
      <c r="G54" s="2" t="s">
        <v>573</v>
      </c>
    </row>
    <row r="55" spans="1:7">
      <c r="F55" s="2" t="s">
        <v>574</v>
      </c>
      <c r="G55" s="2" t="s">
        <v>576</v>
      </c>
    </row>
    <row r="56" spans="1:7">
      <c r="F56" s="2" t="s">
        <v>575</v>
      </c>
      <c r="G56" s="2" t="s">
        <v>577</v>
      </c>
    </row>
    <row r="57" spans="1:7">
      <c r="F57" s="2" t="s">
        <v>1056</v>
      </c>
      <c r="G57" s="2" t="s">
        <v>1057</v>
      </c>
    </row>
    <row r="58" spans="1:7">
      <c r="F58" s="2" t="s">
        <v>252</v>
      </c>
      <c r="G58" s="2" t="s">
        <v>253</v>
      </c>
    </row>
    <row r="61" spans="1:7">
      <c r="A61" s="2" t="s">
        <v>1059</v>
      </c>
      <c r="B61" s="2" t="s">
        <v>1550</v>
      </c>
      <c r="C61" s="2" t="s">
        <v>1378</v>
      </c>
      <c r="D61" s="2" t="s">
        <v>1060</v>
      </c>
    </row>
    <row r="62" spans="1:7">
      <c r="D62" s="2" t="s">
        <v>1061</v>
      </c>
    </row>
    <row r="65" spans="1:10">
      <c r="A65" s="2" t="s">
        <v>1368</v>
      </c>
      <c r="B65" s="2" t="s">
        <v>1550</v>
      </c>
      <c r="C65" s="2" t="s">
        <v>926</v>
      </c>
      <c r="D65" s="2" t="s">
        <v>1063</v>
      </c>
    </row>
    <row r="66" spans="1:10">
      <c r="D66" s="2" t="s">
        <v>1367</v>
      </c>
    </row>
    <row r="68" spans="1:10">
      <c r="A68" s="2" t="s">
        <v>1369</v>
      </c>
      <c r="B68" s="2" t="s">
        <v>1550</v>
      </c>
      <c r="C68" s="2" t="s">
        <v>925</v>
      </c>
      <c r="D68" s="2" t="s">
        <v>1063</v>
      </c>
    </row>
    <row r="69" spans="1:10">
      <c r="D69" s="2" t="s">
        <v>1367</v>
      </c>
    </row>
    <row r="71" spans="1:10">
      <c r="A71" s="2" t="s">
        <v>1380</v>
      </c>
      <c r="B71" s="2" t="s">
        <v>1550</v>
      </c>
      <c r="C71" s="2" t="s">
        <v>1381</v>
      </c>
      <c r="D71" s="2" t="s">
        <v>1382</v>
      </c>
    </row>
    <row r="73" spans="1:10">
      <c r="A73" s="2" t="s">
        <v>1067</v>
      </c>
      <c r="B73" s="2" t="s">
        <v>88</v>
      </c>
      <c r="C73" s="2" t="s">
        <v>1041</v>
      </c>
      <c r="D73" s="2" t="s">
        <v>1367</v>
      </c>
      <c r="F73" s="2" t="s">
        <v>1358</v>
      </c>
      <c r="G73" s="2" t="s">
        <v>1524</v>
      </c>
    </row>
    <row r="74" spans="1:10">
      <c r="F74" s="2" t="s">
        <v>1359</v>
      </c>
      <c r="G74" s="2" t="s">
        <v>1068</v>
      </c>
    </row>
    <row r="75" spans="1:10">
      <c r="F75" s="2" t="s">
        <v>998</v>
      </c>
      <c r="G75" s="2" t="s">
        <v>561</v>
      </c>
    </row>
    <row r="76" spans="1:10">
      <c r="F76" s="2" t="s">
        <v>999</v>
      </c>
      <c r="G76" s="2" t="s">
        <v>562</v>
      </c>
    </row>
    <row r="77" spans="1:10">
      <c r="F77" s="2" t="s">
        <v>1000</v>
      </c>
      <c r="G77" s="2" t="s">
        <v>563</v>
      </c>
    </row>
    <row r="78" spans="1:10">
      <c r="F78" s="2" t="s">
        <v>1525</v>
      </c>
      <c r="G78" s="2" t="s">
        <v>783</v>
      </c>
      <c r="J78" s="2" t="s">
        <v>784</v>
      </c>
    </row>
    <row r="79" spans="1:10">
      <c r="J79" s="2" t="s">
        <v>785</v>
      </c>
    </row>
    <row r="80" spans="1:10">
      <c r="A80" s="2" t="s">
        <v>1002</v>
      </c>
      <c r="B80" s="2" t="s">
        <v>88</v>
      </c>
      <c r="C80" s="2" t="s">
        <v>1040</v>
      </c>
      <c r="D80" s="2" t="s">
        <v>1367</v>
      </c>
      <c r="G80" s="2" t="s">
        <v>965</v>
      </c>
    </row>
    <row r="83" spans="1:9">
      <c r="A83" s="2" t="s">
        <v>1558</v>
      </c>
      <c r="B83" s="2" t="s">
        <v>235</v>
      </c>
      <c r="C83" s="2" t="s">
        <v>381</v>
      </c>
      <c r="D83" s="2" t="s">
        <v>380</v>
      </c>
      <c r="F83" s="2" t="s">
        <v>1086</v>
      </c>
      <c r="G83" s="2" t="s">
        <v>1085</v>
      </c>
    </row>
    <row r="84" spans="1:9">
      <c r="G84" s="2" t="s">
        <v>1087</v>
      </c>
    </row>
    <row r="85" spans="1:9">
      <c r="G85" s="2" t="s">
        <v>1557</v>
      </c>
    </row>
    <row r="87" spans="1:9">
      <c r="A87" s="2" t="s">
        <v>1559</v>
      </c>
      <c r="B87" s="2" t="s">
        <v>235</v>
      </c>
      <c r="C87" s="2" t="s">
        <v>705</v>
      </c>
      <c r="D87" s="2" t="s">
        <v>672</v>
      </c>
      <c r="F87" s="2" t="s">
        <v>1358</v>
      </c>
      <c r="G87" s="2" t="s">
        <v>706</v>
      </c>
    </row>
    <row r="88" spans="1:9">
      <c r="F88" s="2" t="s">
        <v>1359</v>
      </c>
      <c r="G88" s="2" t="s">
        <v>1560</v>
      </c>
      <c r="I88" s="2" t="s">
        <v>829</v>
      </c>
    </row>
    <row r="89" spans="1:9">
      <c r="F89" s="2" t="s">
        <v>998</v>
      </c>
      <c r="G89" s="2" t="s">
        <v>707</v>
      </c>
    </row>
    <row r="90" spans="1:9">
      <c r="F90" s="2" t="s">
        <v>999</v>
      </c>
      <c r="G90" s="2" t="s">
        <v>1561</v>
      </c>
    </row>
    <row r="91" spans="1:9">
      <c r="F91" s="2" t="s">
        <v>1000</v>
      </c>
      <c r="G91" s="2" t="s">
        <v>709</v>
      </c>
    </row>
    <row r="92" spans="1:9">
      <c r="F92" s="2" t="s">
        <v>708</v>
      </c>
      <c r="G92" s="2" t="s">
        <v>1636</v>
      </c>
    </row>
    <row r="93" spans="1:9">
      <c r="F93" s="2" t="s">
        <v>1526</v>
      </c>
      <c r="G93" s="2" t="s">
        <v>1637</v>
      </c>
    </row>
    <row r="94" spans="1:9">
      <c r="F94" s="2" t="s">
        <v>1527</v>
      </c>
      <c r="G94" s="2" t="s">
        <v>676</v>
      </c>
    </row>
    <row r="95" spans="1:9">
      <c r="F95" s="2" t="s">
        <v>677</v>
      </c>
      <c r="G95" s="2" t="s">
        <v>678</v>
      </c>
    </row>
    <row r="96" spans="1:9">
      <c r="F96" s="2" t="s">
        <v>1271</v>
      </c>
      <c r="G96" s="2" t="s">
        <v>722</v>
      </c>
    </row>
    <row r="97" spans="1:9">
      <c r="F97" s="2" t="s">
        <v>1634</v>
      </c>
      <c r="G97" s="2" t="s">
        <v>1635</v>
      </c>
    </row>
    <row r="99" spans="1:9">
      <c r="A99" s="2" t="s">
        <v>717</v>
      </c>
      <c r="B99" s="2" t="s">
        <v>235</v>
      </c>
      <c r="C99" s="2" t="s">
        <v>378</v>
      </c>
      <c r="F99" s="2" t="s">
        <v>718</v>
      </c>
      <c r="G99" s="2" t="s">
        <v>719</v>
      </c>
    </row>
    <row r="100" spans="1:9">
      <c r="G100" s="2" t="s">
        <v>379</v>
      </c>
    </row>
    <row r="102" spans="1:9">
      <c r="A102" s="5" t="s">
        <v>110</v>
      </c>
      <c r="B102" s="5" t="s">
        <v>1550</v>
      </c>
      <c r="C102" s="5" t="s">
        <v>111</v>
      </c>
      <c r="F102" s="2" t="s">
        <v>1358</v>
      </c>
      <c r="G102" s="2" t="s">
        <v>1047</v>
      </c>
      <c r="H102" s="2" t="s">
        <v>1048</v>
      </c>
    </row>
    <row r="103" spans="1:9">
      <c r="F103" s="2" t="s">
        <v>1049</v>
      </c>
      <c r="G103" s="2" t="s">
        <v>1050</v>
      </c>
      <c r="I103" s="2" t="s">
        <v>660</v>
      </c>
    </row>
    <row r="104" spans="1:9">
      <c r="F104" s="2" t="s">
        <v>1053</v>
      </c>
      <c r="G104" s="2" t="s">
        <v>1051</v>
      </c>
      <c r="I104" s="2" t="s">
        <v>660</v>
      </c>
    </row>
    <row r="105" spans="1:9">
      <c r="F105" s="2" t="s">
        <v>1054</v>
      </c>
      <c r="G105" s="2" t="s">
        <v>1052</v>
      </c>
      <c r="I105" s="2" t="s">
        <v>660</v>
      </c>
    </row>
    <row r="106" spans="1:9">
      <c r="F106" s="2" t="s">
        <v>1000</v>
      </c>
      <c r="G106" s="2" t="s">
        <v>1055</v>
      </c>
    </row>
    <row r="108" spans="1:9">
      <c r="A108" s="5" t="s">
        <v>979</v>
      </c>
      <c r="B108" s="5" t="s">
        <v>235</v>
      </c>
      <c r="C108" s="5" t="s">
        <v>981</v>
      </c>
      <c r="E108" s="2" t="s">
        <v>980</v>
      </c>
      <c r="F108" s="2" t="s">
        <v>247</v>
      </c>
    </row>
    <row r="109" spans="1:9">
      <c r="F109" s="2" t="s">
        <v>982</v>
      </c>
    </row>
    <row r="110" spans="1:9">
      <c r="F110" s="2" t="s">
        <v>983</v>
      </c>
    </row>
    <row r="111" spans="1:9">
      <c r="F111" s="2" t="s">
        <v>984</v>
      </c>
      <c r="G111" s="2" t="s">
        <v>988</v>
      </c>
    </row>
    <row r="112" spans="1:9">
      <c r="F112" s="2" t="s">
        <v>985</v>
      </c>
      <c r="G112" s="2" t="s">
        <v>986</v>
      </c>
      <c r="H112" s="2" t="s">
        <v>987</v>
      </c>
    </row>
    <row r="114" spans="1:10">
      <c r="F114" s="2" t="s">
        <v>248</v>
      </c>
    </row>
    <row r="115" spans="1:10">
      <c r="F115" s="2" t="s">
        <v>249</v>
      </c>
      <c r="G115" s="2" t="s">
        <v>250</v>
      </c>
    </row>
    <row r="117" spans="1:10" s="5" customFormat="1">
      <c r="A117" s="5" t="s">
        <v>786</v>
      </c>
      <c r="B117" s="5" t="s">
        <v>1550</v>
      </c>
      <c r="C117" s="5" t="s">
        <v>1394</v>
      </c>
      <c r="F117" s="5" t="s">
        <v>247</v>
      </c>
    </row>
    <row r="118" spans="1:10">
      <c r="F118" s="2" t="s">
        <v>787</v>
      </c>
      <c r="G118" s="2" t="s">
        <v>790</v>
      </c>
      <c r="J118" s="2" t="s">
        <v>794</v>
      </c>
    </row>
    <row r="119" spans="1:10">
      <c r="F119" s="2" t="s">
        <v>788</v>
      </c>
      <c r="G119" s="2" t="s">
        <v>791</v>
      </c>
      <c r="J119" s="2" t="s">
        <v>793</v>
      </c>
    </row>
    <row r="120" spans="1:10">
      <c r="F120" s="2" t="s">
        <v>789</v>
      </c>
      <c r="G120" s="2" t="s">
        <v>1092</v>
      </c>
      <c r="J120" s="2" t="s">
        <v>792</v>
      </c>
    </row>
    <row r="122" spans="1:10">
      <c r="A122" s="2" t="s">
        <v>661</v>
      </c>
      <c r="C122" s="2" t="s">
        <v>82</v>
      </c>
      <c r="F122" s="2" t="s">
        <v>668</v>
      </c>
      <c r="G122" s="2" t="s">
        <v>669</v>
      </c>
    </row>
    <row r="123" spans="1:10">
      <c r="F123" s="2" t="s">
        <v>662</v>
      </c>
      <c r="G123" s="2" t="s">
        <v>663</v>
      </c>
    </row>
    <row r="124" spans="1:10">
      <c r="F124" s="2" t="s">
        <v>83</v>
      </c>
      <c r="G124" s="2" t="s">
        <v>84</v>
      </c>
    </row>
    <row r="126" spans="1:10">
      <c r="F126" s="2" t="s">
        <v>664</v>
      </c>
      <c r="G126" s="2" t="s">
        <v>667</v>
      </c>
    </row>
    <row r="127" spans="1:10">
      <c r="F127" s="2" t="s">
        <v>665</v>
      </c>
      <c r="G127" s="2" t="s">
        <v>666</v>
      </c>
    </row>
    <row r="128" spans="1:10">
      <c r="F128" s="2" t="s">
        <v>670</v>
      </c>
      <c r="G128" s="2" t="s">
        <v>80</v>
      </c>
    </row>
    <row r="129" spans="6:7">
      <c r="F129" s="2" t="s">
        <v>81</v>
      </c>
      <c r="G129" s="2" t="s">
        <v>85</v>
      </c>
    </row>
  </sheetData>
  <phoneticPr fontId="2"/>
  <pageMargins left="0.75" right="0.75" top="1" bottom="1" header="0.51200000000000001" footer="0.5120000000000000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3:H39"/>
  <sheetViews>
    <sheetView workbookViewId="0">
      <selection activeCell="G26" sqref="G26"/>
    </sheetView>
  </sheetViews>
  <sheetFormatPr defaultRowHeight="13.5"/>
  <sheetData>
    <row r="3" spans="1:8">
      <c r="C3" t="s">
        <v>1115</v>
      </c>
      <c r="D3" t="s">
        <v>1133</v>
      </c>
      <c r="E3" t="s">
        <v>1135</v>
      </c>
      <c r="F3" t="s">
        <v>1134</v>
      </c>
      <c r="G3" t="s">
        <v>1115</v>
      </c>
    </row>
    <row r="4" spans="1:8">
      <c r="H4" t="s">
        <v>967</v>
      </c>
    </row>
    <row r="5" spans="1:8">
      <c r="A5">
        <v>1</v>
      </c>
      <c r="B5" t="s">
        <v>1119</v>
      </c>
      <c r="C5">
        <f>A5</f>
        <v>1</v>
      </c>
      <c r="D5">
        <f>A5</f>
        <v>1</v>
      </c>
      <c r="E5">
        <f>A5</f>
        <v>1</v>
      </c>
      <c r="F5">
        <f>A5</f>
        <v>1</v>
      </c>
      <c r="H5" t="s">
        <v>968</v>
      </c>
    </row>
    <row r="6" spans="1:8">
      <c r="A6">
        <v>2</v>
      </c>
      <c r="B6" t="s">
        <v>1120</v>
      </c>
      <c r="C6">
        <f t="shared" ref="C6:C13" si="0">A6</f>
        <v>2</v>
      </c>
      <c r="D6">
        <f t="shared" ref="D6:D17" si="1">A6</f>
        <v>2</v>
      </c>
      <c r="E6">
        <f t="shared" ref="E6:E13" si="2">A6</f>
        <v>2</v>
      </c>
      <c r="F6">
        <f>A6</f>
        <v>2</v>
      </c>
      <c r="H6" t="s">
        <v>969</v>
      </c>
    </row>
    <row r="7" spans="1:8">
      <c r="A7">
        <v>3</v>
      </c>
      <c r="B7" t="s">
        <v>1121</v>
      </c>
      <c r="C7">
        <f t="shared" si="0"/>
        <v>3</v>
      </c>
      <c r="D7">
        <f t="shared" si="1"/>
        <v>3</v>
      </c>
      <c r="E7">
        <f t="shared" si="2"/>
        <v>3</v>
      </c>
      <c r="F7">
        <f>A7</f>
        <v>3</v>
      </c>
      <c r="H7" t="s">
        <v>970</v>
      </c>
    </row>
    <row r="8" spans="1:8">
      <c r="A8">
        <v>4</v>
      </c>
      <c r="B8" t="s">
        <v>1122</v>
      </c>
      <c r="C8">
        <f t="shared" si="0"/>
        <v>4</v>
      </c>
      <c r="D8">
        <f t="shared" si="1"/>
        <v>4</v>
      </c>
      <c r="E8">
        <f t="shared" si="2"/>
        <v>4</v>
      </c>
      <c r="H8" t="s">
        <v>971</v>
      </c>
    </row>
    <row r="9" spans="1:8">
      <c r="A9">
        <v>5</v>
      </c>
      <c r="B9" t="s">
        <v>1123</v>
      </c>
      <c r="C9">
        <f t="shared" si="0"/>
        <v>5</v>
      </c>
      <c r="D9">
        <f t="shared" si="1"/>
        <v>5</v>
      </c>
      <c r="E9">
        <f t="shared" si="2"/>
        <v>5</v>
      </c>
      <c r="H9" t="s">
        <v>972</v>
      </c>
    </row>
    <row r="10" spans="1:8">
      <c r="A10">
        <v>6</v>
      </c>
      <c r="B10" t="s">
        <v>1124</v>
      </c>
      <c r="C10">
        <f t="shared" si="0"/>
        <v>6</v>
      </c>
      <c r="D10">
        <f t="shared" si="1"/>
        <v>6</v>
      </c>
      <c r="E10">
        <f t="shared" si="2"/>
        <v>6</v>
      </c>
      <c r="H10" t="s">
        <v>973</v>
      </c>
    </row>
    <row r="11" spans="1:8">
      <c r="A11">
        <v>7</v>
      </c>
      <c r="B11" t="s">
        <v>1125</v>
      </c>
      <c r="C11">
        <f t="shared" si="0"/>
        <v>7</v>
      </c>
      <c r="D11">
        <f t="shared" si="1"/>
        <v>7</v>
      </c>
      <c r="E11">
        <f t="shared" si="2"/>
        <v>7</v>
      </c>
      <c r="F11">
        <f>A11</f>
        <v>7</v>
      </c>
      <c r="H11" t="s">
        <v>974</v>
      </c>
    </row>
    <row r="12" spans="1:8">
      <c r="A12">
        <v>8</v>
      </c>
      <c r="B12" t="s">
        <v>1126</v>
      </c>
      <c r="C12">
        <f t="shared" si="0"/>
        <v>8</v>
      </c>
      <c r="D12">
        <f t="shared" si="1"/>
        <v>8</v>
      </c>
      <c r="E12">
        <f t="shared" si="2"/>
        <v>8</v>
      </c>
      <c r="H12" t="s">
        <v>975</v>
      </c>
    </row>
    <row r="13" spans="1:8">
      <c r="A13">
        <v>9</v>
      </c>
      <c r="B13" t="s">
        <v>1127</v>
      </c>
      <c r="C13">
        <f t="shared" si="0"/>
        <v>9</v>
      </c>
      <c r="D13">
        <f t="shared" si="1"/>
        <v>9</v>
      </c>
      <c r="E13">
        <f t="shared" si="2"/>
        <v>9</v>
      </c>
      <c r="F13">
        <f>A13</f>
        <v>9</v>
      </c>
      <c r="H13" t="s">
        <v>976</v>
      </c>
    </row>
    <row r="14" spans="1:8">
      <c r="A14">
        <v>10</v>
      </c>
      <c r="B14" t="s">
        <v>1128</v>
      </c>
      <c r="D14">
        <f t="shared" si="1"/>
        <v>10</v>
      </c>
      <c r="G14" t="s">
        <v>1116</v>
      </c>
    </row>
    <row r="15" spans="1:8">
      <c r="A15">
        <v>11</v>
      </c>
      <c r="B15" t="s">
        <v>1129</v>
      </c>
      <c r="D15">
        <f t="shared" si="1"/>
        <v>11</v>
      </c>
      <c r="F15">
        <f>A15</f>
        <v>11</v>
      </c>
      <c r="H15" t="s">
        <v>967</v>
      </c>
    </row>
    <row r="16" spans="1:8">
      <c r="A16">
        <v>12</v>
      </c>
      <c r="B16" t="s">
        <v>1130</v>
      </c>
      <c r="D16">
        <f t="shared" si="1"/>
        <v>12</v>
      </c>
      <c r="F16">
        <f>A16</f>
        <v>12</v>
      </c>
      <c r="H16" t="s">
        <v>968</v>
      </c>
    </row>
    <row r="17" spans="1:8">
      <c r="A17">
        <v>13</v>
      </c>
      <c r="B17" t="s">
        <v>1131</v>
      </c>
      <c r="D17">
        <f t="shared" si="1"/>
        <v>13</v>
      </c>
      <c r="F17">
        <f>A17</f>
        <v>13</v>
      </c>
      <c r="H17" t="s">
        <v>969</v>
      </c>
    </row>
    <row r="18" spans="1:8">
      <c r="A18">
        <v>14</v>
      </c>
      <c r="B18" t="s">
        <v>1132</v>
      </c>
      <c r="F18">
        <f>A18</f>
        <v>14</v>
      </c>
      <c r="H18" t="s">
        <v>970</v>
      </c>
    </row>
    <row r="19" spans="1:8">
      <c r="H19" t="s">
        <v>971</v>
      </c>
    </row>
    <row r="20" spans="1:8">
      <c r="H20" t="s">
        <v>972</v>
      </c>
    </row>
    <row r="21" spans="1:8">
      <c r="H21" t="s">
        <v>973</v>
      </c>
    </row>
    <row r="22" spans="1:8">
      <c r="H22" t="s">
        <v>974</v>
      </c>
    </row>
    <row r="23" spans="1:8">
      <c r="H23" t="s">
        <v>975</v>
      </c>
    </row>
    <row r="24" spans="1:8">
      <c r="H24" t="s">
        <v>976</v>
      </c>
    </row>
    <row r="25" spans="1:8">
      <c r="H25" t="s">
        <v>977</v>
      </c>
    </row>
    <row r="26" spans="1:8">
      <c r="H26" t="s">
        <v>978</v>
      </c>
    </row>
    <row r="27" spans="1:8">
      <c r="H27" t="s">
        <v>1113</v>
      </c>
    </row>
    <row r="28" spans="1:8">
      <c r="H28" t="s">
        <v>1114</v>
      </c>
    </row>
    <row r="29" spans="1:8">
      <c r="G29" t="s">
        <v>1118</v>
      </c>
    </row>
    <row r="30" spans="1:8">
      <c r="H30" t="s">
        <v>967</v>
      </c>
    </row>
    <row r="31" spans="1:8">
      <c r="H31" t="s">
        <v>978</v>
      </c>
    </row>
    <row r="32" spans="1:8">
      <c r="H32" t="s">
        <v>1113</v>
      </c>
    </row>
    <row r="33" spans="8:8">
      <c r="H33" t="s">
        <v>1114</v>
      </c>
    </row>
    <row r="34" spans="8:8">
      <c r="H34" t="s">
        <v>1117</v>
      </c>
    </row>
    <row r="35" spans="8:8">
      <c r="H35" t="s">
        <v>968</v>
      </c>
    </row>
    <row r="36" spans="8:8">
      <c r="H36" t="s">
        <v>969</v>
      </c>
    </row>
    <row r="37" spans="8:8">
      <c r="H37" t="s">
        <v>970</v>
      </c>
    </row>
    <row r="38" spans="8:8">
      <c r="H38" t="s">
        <v>973</v>
      </c>
    </row>
    <row r="39" spans="8:8">
      <c r="H39" t="s">
        <v>976</v>
      </c>
    </row>
  </sheetData>
  <phoneticPr fontId="2"/>
  <pageMargins left="0.75" right="0.75" top="1" bottom="1" header="0.51200000000000001" footer="0.51200000000000001"/>
  <pageSetup paperSize="9" orientation="portrait"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F28"/>
  <sheetViews>
    <sheetView workbookViewId="0">
      <selection activeCell="C29" sqref="C29"/>
    </sheetView>
  </sheetViews>
  <sheetFormatPr defaultRowHeight="13.5"/>
  <cols>
    <col min="2" max="2" width="29.375" customWidth="1"/>
    <col min="3" max="3" width="10.75" customWidth="1"/>
    <col min="4" max="4" width="30.875" customWidth="1"/>
    <col min="6" max="6" width="25.875" customWidth="1"/>
  </cols>
  <sheetData>
    <row r="1" spans="1:6">
      <c r="A1" t="s">
        <v>1003</v>
      </c>
    </row>
    <row r="2" spans="1:6">
      <c r="F2" t="s">
        <v>1005</v>
      </c>
    </row>
    <row r="3" spans="1:6">
      <c r="B3" s="14" t="s">
        <v>1550</v>
      </c>
      <c r="F3" t="s">
        <v>1006</v>
      </c>
    </row>
    <row r="4" spans="1:6">
      <c r="B4" s="15" t="s">
        <v>1407</v>
      </c>
    </row>
    <row r="5" spans="1:6">
      <c r="B5" s="15" t="s">
        <v>1405</v>
      </c>
      <c r="D5" s="14" t="s">
        <v>24</v>
      </c>
      <c r="F5" s="14" t="s">
        <v>20</v>
      </c>
    </row>
    <row r="6" spans="1:6">
      <c r="B6" s="16" t="s">
        <v>1404</v>
      </c>
      <c r="D6" s="13" t="s">
        <v>25</v>
      </c>
      <c r="F6" s="13" t="s">
        <v>21</v>
      </c>
    </row>
    <row r="7" spans="1:6">
      <c r="B7" s="11" t="s">
        <v>1406</v>
      </c>
      <c r="D7" s="13" t="s">
        <v>1504</v>
      </c>
      <c r="F7" s="13"/>
    </row>
    <row r="10" spans="1:6">
      <c r="B10" s="14" t="s">
        <v>636</v>
      </c>
      <c r="D10" s="14" t="s">
        <v>22</v>
      </c>
    </row>
    <row r="11" spans="1:6">
      <c r="B11" s="13" t="s">
        <v>1506</v>
      </c>
      <c r="D11" s="13" t="s">
        <v>23</v>
      </c>
    </row>
    <row r="12" spans="1:6">
      <c r="B12" s="13" t="s">
        <v>1507</v>
      </c>
      <c r="D12" s="13" t="s">
        <v>1505</v>
      </c>
    </row>
    <row r="17" spans="2:4">
      <c r="B17" s="14" t="s">
        <v>1400</v>
      </c>
      <c r="D17" s="14" t="s">
        <v>1399</v>
      </c>
    </row>
    <row r="18" spans="2:4">
      <c r="B18" s="15" t="s">
        <v>1402</v>
      </c>
      <c r="D18" s="15" t="s">
        <v>1410</v>
      </c>
    </row>
    <row r="19" spans="2:4">
      <c r="B19" s="15" t="s">
        <v>1401</v>
      </c>
      <c r="D19" s="15" t="s">
        <v>1413</v>
      </c>
    </row>
    <row r="20" spans="2:4">
      <c r="B20" s="11" t="s">
        <v>1403</v>
      </c>
      <c r="D20" s="11" t="s">
        <v>1412</v>
      </c>
    </row>
    <row r="22" spans="2:4">
      <c r="B22" s="18" t="s">
        <v>1004</v>
      </c>
      <c r="D22" s="18" t="s">
        <v>1004</v>
      </c>
    </row>
    <row r="23" spans="2:4">
      <c r="B23" s="14" t="s">
        <v>26</v>
      </c>
      <c r="D23" s="14" t="s">
        <v>1503</v>
      </c>
    </row>
    <row r="24" spans="2:4">
      <c r="B24" s="13" t="s">
        <v>1508</v>
      </c>
      <c r="D24" s="15" t="s">
        <v>1398</v>
      </c>
    </row>
    <row r="25" spans="2:4">
      <c r="B25" s="13" t="s">
        <v>1502</v>
      </c>
      <c r="D25" s="15" t="s">
        <v>1397</v>
      </c>
    </row>
    <row r="26" spans="2:4">
      <c r="D26" s="17" t="s">
        <v>1408</v>
      </c>
    </row>
    <row r="27" spans="2:4">
      <c r="D27" s="17" t="s">
        <v>1409</v>
      </c>
    </row>
    <row r="28" spans="2:4">
      <c r="D28" s="11" t="s">
        <v>1411</v>
      </c>
    </row>
  </sheetData>
  <phoneticPr fontId="2"/>
  <pageMargins left="0.75" right="0.75" top="1" bottom="1" header="0.51200000000000001" footer="0.51200000000000001"/>
  <pageSetup paperSize="9" orientation="landscape"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15"/>
  <sheetViews>
    <sheetView showGridLines="0" workbookViewId="0">
      <selection activeCell="B16" sqref="B16"/>
    </sheetView>
  </sheetViews>
  <sheetFormatPr defaultRowHeight="13.5"/>
  <cols>
    <col min="1" max="1" width="1" customWidth="1"/>
    <col min="2" max="2" width="56.375" customWidth="1"/>
    <col min="3" max="3" width="1.375" customWidth="1"/>
    <col min="4" max="4" width="4.875" customWidth="1"/>
    <col min="5" max="6" width="14" customWidth="1"/>
  </cols>
  <sheetData>
    <row r="1" spans="2:6">
      <c r="B1" s="93" t="s">
        <v>3070</v>
      </c>
      <c r="C1" s="93"/>
      <c r="D1" s="101"/>
      <c r="E1" s="101"/>
      <c r="F1" s="101"/>
    </row>
    <row r="2" spans="2:6">
      <c r="B2" s="93" t="s">
        <v>3071</v>
      </c>
      <c r="C2" s="93"/>
      <c r="D2" s="101"/>
      <c r="E2" s="101"/>
      <c r="F2" s="101"/>
    </row>
    <row r="3" spans="2:6">
      <c r="B3" s="94"/>
      <c r="C3" s="94"/>
      <c r="D3" s="102"/>
      <c r="E3" s="102"/>
      <c r="F3" s="102"/>
    </row>
    <row r="4" spans="2:6" ht="54">
      <c r="B4" s="94" t="s">
        <v>3072</v>
      </c>
      <c r="C4" s="94"/>
      <c r="D4" s="102"/>
      <c r="E4" s="102"/>
      <c r="F4" s="102"/>
    </row>
    <row r="5" spans="2:6">
      <c r="B5" s="94"/>
      <c r="C5" s="94"/>
      <c r="D5" s="102"/>
      <c r="E5" s="102"/>
      <c r="F5" s="102"/>
    </row>
    <row r="6" spans="2:6">
      <c r="B6" s="93" t="s">
        <v>3073</v>
      </c>
      <c r="C6" s="93"/>
      <c r="D6" s="101"/>
      <c r="E6" s="101" t="s">
        <v>3074</v>
      </c>
      <c r="F6" s="101" t="s">
        <v>3075</v>
      </c>
    </row>
    <row r="7" spans="2:6" ht="14.25" thickBot="1">
      <c r="B7" s="94"/>
      <c r="C7" s="94"/>
      <c r="D7" s="102"/>
      <c r="E7" s="102"/>
      <c r="F7" s="102"/>
    </row>
    <row r="8" spans="2:6" ht="40.5">
      <c r="B8" s="95" t="s">
        <v>3076</v>
      </c>
      <c r="C8" s="96"/>
      <c r="D8" s="103"/>
      <c r="E8" s="103">
        <v>1</v>
      </c>
      <c r="F8" s="104"/>
    </row>
    <row r="9" spans="2:6" ht="14.25" thickBot="1">
      <c r="B9" s="97"/>
      <c r="C9" s="98"/>
      <c r="D9" s="105"/>
      <c r="E9" s="106" t="s">
        <v>3077</v>
      </c>
      <c r="F9" s="107" t="s">
        <v>3078</v>
      </c>
    </row>
    <row r="10" spans="2:6">
      <c r="B10" s="94"/>
      <c r="C10" s="94"/>
      <c r="D10" s="102"/>
      <c r="E10" s="102"/>
      <c r="F10" s="102"/>
    </row>
    <row r="11" spans="2:6">
      <c r="B11" s="94"/>
      <c r="C11" s="94"/>
      <c r="D11" s="102"/>
      <c r="E11" s="102"/>
      <c r="F11" s="102"/>
    </row>
    <row r="12" spans="2:6">
      <c r="B12" s="93" t="s">
        <v>3079</v>
      </c>
      <c r="C12" s="93"/>
      <c r="D12" s="101"/>
      <c r="E12" s="101"/>
      <c r="F12" s="101"/>
    </row>
    <row r="13" spans="2:6" ht="14.25" thickBot="1">
      <c r="B13" s="94"/>
      <c r="C13" s="94"/>
      <c r="D13" s="102"/>
      <c r="E13" s="102"/>
      <c r="F13" s="102"/>
    </row>
    <row r="14" spans="2:6" ht="41.25" thickBot="1">
      <c r="B14" s="99" t="s">
        <v>3080</v>
      </c>
      <c r="C14" s="100"/>
      <c r="D14" s="108"/>
      <c r="E14" s="108">
        <v>28</v>
      </c>
      <c r="F14" s="109" t="s">
        <v>3078</v>
      </c>
    </row>
    <row r="15" spans="2:6">
      <c r="B15" s="94"/>
      <c r="C15" s="94"/>
      <c r="D15" s="102"/>
      <c r="E15" s="102"/>
      <c r="F15" s="102"/>
    </row>
  </sheetData>
  <phoneticPr fontId="2"/>
  <hyperlinks>
    <hyperlink ref="E9" location="'考え方'!B38" display="'考え方'!B38"/>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G21"/>
  <sheetViews>
    <sheetView workbookViewId="0">
      <selection activeCell="G20" sqref="G20"/>
    </sheetView>
  </sheetViews>
  <sheetFormatPr defaultRowHeight="13.5"/>
  <cols>
    <col min="1" max="1" width="9" customWidth="1"/>
    <col min="2" max="2" width="5.75" customWidth="1"/>
    <col min="3" max="4" width="16.125" customWidth="1"/>
    <col min="5" max="5" width="8.875" customWidth="1"/>
    <col min="6" max="6" width="14.75" customWidth="1"/>
    <col min="7" max="7" width="15.375" customWidth="1"/>
  </cols>
  <sheetData>
    <row r="1" spans="1:7">
      <c r="A1" t="s">
        <v>3411</v>
      </c>
      <c r="F1" s="137" t="s">
        <v>3554</v>
      </c>
    </row>
    <row r="3" spans="1:7">
      <c r="B3" s="20" t="s">
        <v>105</v>
      </c>
      <c r="C3" s="13" t="s">
        <v>3412</v>
      </c>
      <c r="D3" s="13" t="s">
        <v>3413</v>
      </c>
      <c r="E3" s="13" t="s">
        <v>2148</v>
      </c>
      <c r="F3" s="13" t="s">
        <v>3414</v>
      </c>
      <c r="G3" s="13" t="s">
        <v>3415</v>
      </c>
    </row>
    <row r="4" spans="1:7">
      <c r="B4" s="13">
        <v>0</v>
      </c>
      <c r="C4" s="138" t="s">
        <v>4231</v>
      </c>
      <c r="D4" s="138" t="s">
        <v>4241</v>
      </c>
      <c r="E4" s="13" t="s">
        <v>30</v>
      </c>
      <c r="F4" s="139" t="s">
        <v>1795</v>
      </c>
      <c r="G4" s="139" t="s">
        <v>815</v>
      </c>
    </row>
    <row r="5" spans="1:7">
      <c r="B5" s="13">
        <v>1</v>
      </c>
      <c r="C5" s="138" t="s">
        <v>4232</v>
      </c>
      <c r="D5" s="138" t="s">
        <v>4232</v>
      </c>
      <c r="E5" s="13" t="s">
        <v>946</v>
      </c>
      <c r="F5" s="139" t="s">
        <v>1793</v>
      </c>
      <c r="G5" s="139" t="s">
        <v>1793</v>
      </c>
    </row>
    <row r="6" spans="1:7">
      <c r="B6" s="13">
        <v>2</v>
      </c>
      <c r="C6" s="138" t="s">
        <v>4099</v>
      </c>
      <c r="D6" s="138" t="s">
        <v>4099</v>
      </c>
      <c r="E6" s="13" t="s">
        <v>943</v>
      </c>
      <c r="F6" s="139" t="s">
        <v>1115</v>
      </c>
      <c r="G6" s="139" t="s">
        <v>1115</v>
      </c>
    </row>
    <row r="7" spans="1:7">
      <c r="B7" s="13">
        <v>3</v>
      </c>
      <c r="C7" s="138" t="s">
        <v>4233</v>
      </c>
      <c r="D7" s="138"/>
      <c r="E7" s="13" t="s">
        <v>947</v>
      </c>
      <c r="F7" s="139" t="s">
        <v>55</v>
      </c>
      <c r="G7" s="139"/>
    </row>
    <row r="8" spans="1:7">
      <c r="B8" s="13">
        <v>4</v>
      </c>
      <c r="C8" s="138" t="s">
        <v>4234</v>
      </c>
      <c r="D8" s="138" t="s">
        <v>4242</v>
      </c>
      <c r="E8" s="13" t="s">
        <v>948</v>
      </c>
      <c r="F8" s="139" t="s">
        <v>1627</v>
      </c>
      <c r="G8" s="139" t="s">
        <v>1796</v>
      </c>
    </row>
    <row r="9" spans="1:7">
      <c r="B9" s="13">
        <v>5</v>
      </c>
      <c r="C9" s="138" t="s">
        <v>4222</v>
      </c>
      <c r="D9" s="138" t="s">
        <v>4222</v>
      </c>
      <c r="E9" s="13" t="s">
        <v>945</v>
      </c>
      <c r="F9" s="139" t="s">
        <v>1625</v>
      </c>
      <c r="G9" s="139" t="s">
        <v>1625</v>
      </c>
    </row>
    <row r="10" spans="1:7">
      <c r="B10" s="13">
        <v>6</v>
      </c>
      <c r="C10" s="138" t="s">
        <v>4235</v>
      </c>
      <c r="D10" s="138" t="s">
        <v>4243</v>
      </c>
      <c r="E10" s="13" t="s">
        <v>949</v>
      </c>
      <c r="F10" s="139" t="s">
        <v>1629</v>
      </c>
      <c r="G10" s="139" t="s">
        <v>816</v>
      </c>
    </row>
    <row r="11" spans="1:7">
      <c r="B11" s="13">
        <v>7</v>
      </c>
      <c r="C11" s="138" t="s">
        <v>4236</v>
      </c>
      <c r="D11" s="138" t="s">
        <v>4236</v>
      </c>
      <c r="E11" s="13" t="s">
        <v>944</v>
      </c>
      <c r="F11" s="139" t="s">
        <v>1624</v>
      </c>
      <c r="G11" s="139" t="s">
        <v>1624</v>
      </c>
    </row>
    <row r="12" spans="1:7">
      <c r="B12" s="13">
        <v>8</v>
      </c>
      <c r="C12" s="138" t="s">
        <v>4237</v>
      </c>
      <c r="D12" s="138"/>
      <c r="E12" s="13" t="s">
        <v>950</v>
      </c>
      <c r="F12" s="139" t="s">
        <v>1631</v>
      </c>
      <c r="G12" s="139"/>
    </row>
    <row r="13" spans="1:7">
      <c r="B13" s="13">
        <v>9</v>
      </c>
      <c r="C13" s="138" t="s">
        <v>4238</v>
      </c>
      <c r="D13" s="138"/>
      <c r="E13" s="13" t="s">
        <v>1797</v>
      </c>
      <c r="F13" s="139" t="s">
        <v>1794</v>
      </c>
      <c r="G13" s="139"/>
    </row>
    <row r="14" spans="1:7">
      <c r="B14" s="13"/>
      <c r="C14" s="138" t="s">
        <v>4239</v>
      </c>
      <c r="D14" s="138" t="s">
        <v>4239</v>
      </c>
      <c r="E14" s="13" t="s">
        <v>38</v>
      </c>
      <c r="F14" s="139" t="s">
        <v>86</v>
      </c>
      <c r="G14" s="139" t="s">
        <v>86</v>
      </c>
    </row>
    <row r="15" spans="1:7">
      <c r="B15" s="13"/>
      <c r="C15" s="138" t="s">
        <v>4240</v>
      </c>
      <c r="D15" s="138" t="s">
        <v>4240</v>
      </c>
      <c r="E15" s="13" t="s">
        <v>39</v>
      </c>
      <c r="F15" s="139" t="s">
        <v>963</v>
      </c>
      <c r="G15" s="139" t="s">
        <v>963</v>
      </c>
    </row>
    <row r="17" spans="1:6">
      <c r="A17" t="s">
        <v>3416</v>
      </c>
      <c r="C17" t="s">
        <v>3417</v>
      </c>
      <c r="E17" t="s">
        <v>1790</v>
      </c>
      <c r="F17" t="s">
        <v>1789</v>
      </c>
    </row>
    <row r="20" spans="1:6">
      <c r="A20" t="s">
        <v>3418</v>
      </c>
    </row>
    <row r="21" spans="1:6">
      <c r="C21" t="s">
        <v>3419</v>
      </c>
      <c r="E21" t="s">
        <v>1790</v>
      </c>
      <c r="F21" t="s">
        <v>1791</v>
      </c>
    </row>
  </sheetData>
  <phoneticPr fontId="2"/>
  <pageMargins left="0.75" right="0.75" top="1" bottom="1" header="0.51200000000000001" footer="0.51200000000000001"/>
  <pageSetup paperSize="9"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1"/>
  <sheetViews>
    <sheetView topLeftCell="A92" workbookViewId="0">
      <selection activeCell="C105" sqref="C105"/>
    </sheetView>
  </sheetViews>
  <sheetFormatPr defaultRowHeight="13.5"/>
  <cols>
    <col min="2" max="2" width="18.125" customWidth="1"/>
    <col min="3" max="3" width="15.375" customWidth="1"/>
    <col min="4" max="4" width="39.875" customWidth="1"/>
    <col min="5" max="5" width="5.875" customWidth="1"/>
    <col min="6" max="6" width="4.75" customWidth="1"/>
  </cols>
  <sheetData>
    <row r="1" spans="1:6">
      <c r="A1" s="72" t="s">
        <v>2158</v>
      </c>
      <c r="B1" s="72"/>
      <c r="C1" s="72"/>
      <c r="D1" s="72"/>
      <c r="E1" s="72"/>
      <c r="F1" s="72"/>
    </row>
    <row r="2" spans="1:6">
      <c r="B2" t="s">
        <v>2210</v>
      </c>
    </row>
    <row r="4" spans="1:6">
      <c r="B4" t="s">
        <v>2158</v>
      </c>
      <c r="C4" t="s">
        <v>2160</v>
      </c>
    </row>
    <row r="5" spans="1:6">
      <c r="B5" s="66" t="s">
        <v>2159</v>
      </c>
      <c r="C5" t="s">
        <v>2161</v>
      </c>
      <c r="D5" t="s">
        <v>2162</v>
      </c>
    </row>
    <row r="6" spans="1:6">
      <c r="D6" t="s">
        <v>2163</v>
      </c>
    </row>
    <row r="7" spans="1:6">
      <c r="D7" t="s">
        <v>2164</v>
      </c>
    </row>
    <row r="8" spans="1:6">
      <c r="D8" t="s">
        <v>2171</v>
      </c>
    </row>
    <row r="9" spans="1:6">
      <c r="D9" t="s">
        <v>2166</v>
      </c>
    </row>
    <row r="10" spans="1:6">
      <c r="D10" t="s">
        <v>2167</v>
      </c>
    </row>
    <row r="13" spans="1:6">
      <c r="B13" t="s">
        <v>2170</v>
      </c>
      <c r="C13" t="s">
        <v>2165</v>
      </c>
      <c r="D13" t="s">
        <v>2169</v>
      </c>
    </row>
    <row r="16" spans="1:6">
      <c r="B16" t="s">
        <v>2174</v>
      </c>
      <c r="C16" t="s">
        <v>2168</v>
      </c>
    </row>
    <row r="18" spans="2:4">
      <c r="B18" t="s">
        <v>2172</v>
      </c>
      <c r="C18" t="s">
        <v>2173</v>
      </c>
      <c r="D18" t="s">
        <v>2163</v>
      </c>
    </row>
    <row r="19" spans="2:4">
      <c r="D19" t="s">
        <v>2164</v>
      </c>
    </row>
    <row r="20" spans="2:4">
      <c r="D20" t="s">
        <v>2175</v>
      </c>
    </row>
    <row r="21" spans="2:4">
      <c r="D21" t="s">
        <v>2176</v>
      </c>
    </row>
    <row r="23" spans="2:4">
      <c r="B23" t="s">
        <v>2183</v>
      </c>
      <c r="C23" t="s">
        <v>2179</v>
      </c>
      <c r="D23" t="s">
        <v>2253</v>
      </c>
    </row>
    <row r="24" spans="2:4">
      <c r="D24" t="s">
        <v>2252</v>
      </c>
    </row>
    <row r="26" spans="2:4">
      <c r="B26" s="66" t="s">
        <v>2177</v>
      </c>
      <c r="C26" t="s">
        <v>2178</v>
      </c>
      <c r="D26" t="s">
        <v>2180</v>
      </c>
    </row>
    <row r="27" spans="2:4">
      <c r="D27" t="s">
        <v>2181</v>
      </c>
    </row>
    <row r="28" spans="2:4">
      <c r="D28" t="s">
        <v>2182</v>
      </c>
    </row>
    <row r="29" spans="2:4">
      <c r="D29" t="s">
        <v>2184</v>
      </c>
    </row>
    <row r="30" spans="2:4">
      <c r="D30" t="s">
        <v>2185</v>
      </c>
    </row>
    <row r="33" spans="2:4">
      <c r="B33" s="66" t="s">
        <v>2186</v>
      </c>
      <c r="C33" t="s">
        <v>2187</v>
      </c>
      <c r="D33" t="s">
        <v>2188</v>
      </c>
    </row>
    <row r="34" spans="2:4">
      <c r="D34" t="s">
        <v>2189</v>
      </c>
    </row>
    <row r="35" spans="2:4">
      <c r="D35" t="s">
        <v>2190</v>
      </c>
    </row>
    <row r="36" spans="2:4">
      <c r="D36" t="s">
        <v>2191</v>
      </c>
    </row>
    <row r="38" spans="2:4">
      <c r="B38" t="s">
        <v>2192</v>
      </c>
      <c r="C38" t="s">
        <v>2193</v>
      </c>
    </row>
    <row r="40" spans="2:4">
      <c r="B40" t="s">
        <v>2201</v>
      </c>
      <c r="C40" t="s">
        <v>2194</v>
      </c>
      <c r="D40" t="s">
        <v>2195</v>
      </c>
    </row>
    <row r="42" spans="2:4">
      <c r="B42" s="66" t="s">
        <v>2196</v>
      </c>
      <c r="C42" t="s">
        <v>2198</v>
      </c>
      <c r="D42" t="s">
        <v>2200</v>
      </c>
    </row>
    <row r="43" spans="2:4">
      <c r="D43" t="s">
        <v>2202</v>
      </c>
    </row>
    <row r="45" spans="2:4">
      <c r="B45" s="66" t="s">
        <v>2197</v>
      </c>
      <c r="C45" t="s">
        <v>2199</v>
      </c>
      <c r="D45" t="s">
        <v>2200</v>
      </c>
    </row>
    <row r="46" spans="2:4">
      <c r="D46" t="s">
        <v>2203</v>
      </c>
    </row>
    <row r="48" spans="2:4">
      <c r="B48" s="66" t="s">
        <v>2204</v>
      </c>
      <c r="C48" t="s">
        <v>2205</v>
      </c>
      <c r="D48" t="s">
        <v>2206</v>
      </c>
    </row>
    <row r="49" spans="1:6">
      <c r="D49" t="s">
        <v>2202</v>
      </c>
    </row>
    <row r="51" spans="1:6">
      <c r="B51" t="s">
        <v>2207</v>
      </c>
      <c r="C51" t="s">
        <v>2208</v>
      </c>
      <c r="D51" t="s">
        <v>2209</v>
      </c>
    </row>
    <row r="54" spans="1:6">
      <c r="A54" s="72" t="s">
        <v>2211</v>
      </c>
      <c r="B54" s="72"/>
      <c r="C54" s="72"/>
      <c r="D54" s="72"/>
      <c r="E54" s="72"/>
      <c r="F54" s="72"/>
    </row>
    <row r="55" spans="1:6">
      <c r="B55" t="s">
        <v>2231</v>
      </c>
    </row>
    <row r="56" spans="1:6">
      <c r="B56" t="s">
        <v>2239</v>
      </c>
    </row>
    <row r="58" spans="1:6">
      <c r="B58" t="s">
        <v>2222</v>
      </c>
      <c r="D58" t="s">
        <v>2223</v>
      </c>
    </row>
    <row r="59" spans="1:6">
      <c r="B59" t="s">
        <v>2224</v>
      </c>
      <c r="D59" t="s">
        <v>2225</v>
      </c>
    </row>
    <row r="60" spans="1:6">
      <c r="B60" t="s">
        <v>2226</v>
      </c>
      <c r="D60" t="s">
        <v>2227</v>
      </c>
    </row>
    <row r="61" spans="1:6">
      <c r="B61" t="s">
        <v>2228</v>
      </c>
      <c r="D61" t="s">
        <v>2229</v>
      </c>
    </row>
    <row r="63" spans="1:6">
      <c r="B63" t="s">
        <v>2212</v>
      </c>
      <c r="C63" t="s">
        <v>2178</v>
      </c>
      <c r="D63" t="s">
        <v>2218</v>
      </c>
    </row>
    <row r="65" spans="1:6">
      <c r="B65" t="s">
        <v>2213</v>
      </c>
      <c r="C65" t="s">
        <v>2214</v>
      </c>
      <c r="D65" t="s">
        <v>2218</v>
      </c>
    </row>
    <row r="67" spans="1:6">
      <c r="B67" t="s">
        <v>2215</v>
      </c>
      <c r="C67" t="s">
        <v>2216</v>
      </c>
      <c r="D67" t="s">
        <v>2219</v>
      </c>
    </row>
    <row r="69" spans="1:6">
      <c r="B69" t="s">
        <v>2250</v>
      </c>
      <c r="C69" t="s">
        <v>2251</v>
      </c>
      <c r="D69" t="s">
        <v>2254</v>
      </c>
    </row>
    <row r="70" spans="1:6">
      <c r="D70" t="s">
        <v>2255</v>
      </c>
    </row>
    <row r="72" spans="1:6">
      <c r="A72" s="72" t="s">
        <v>2220</v>
      </c>
      <c r="B72" s="72"/>
      <c r="C72" s="72"/>
      <c r="D72" s="72"/>
      <c r="E72" s="72"/>
      <c r="F72" s="72"/>
    </row>
    <row r="73" spans="1:6">
      <c r="B73" t="s">
        <v>2221</v>
      </c>
    </row>
    <row r="74" spans="1:6">
      <c r="B74" t="s">
        <v>2240</v>
      </c>
    </row>
    <row r="76" spans="1:6">
      <c r="B76" t="s">
        <v>1822</v>
      </c>
      <c r="D76" t="s">
        <v>2236</v>
      </c>
    </row>
    <row r="77" spans="1:6">
      <c r="B77" t="s">
        <v>2237</v>
      </c>
      <c r="D77" t="s">
        <v>2238</v>
      </c>
    </row>
    <row r="79" spans="1:6">
      <c r="B79" s="66" t="s">
        <v>2212</v>
      </c>
      <c r="C79" t="s">
        <v>2178</v>
      </c>
      <c r="D79" t="s">
        <v>2232</v>
      </c>
    </row>
    <row r="81" spans="1:6">
      <c r="B81" t="s">
        <v>2213</v>
      </c>
      <c r="C81" t="s">
        <v>2214</v>
      </c>
      <c r="D81" t="s">
        <v>2233</v>
      </c>
    </row>
    <row r="83" spans="1:6">
      <c r="B83" s="66" t="s">
        <v>2215</v>
      </c>
      <c r="C83" t="s">
        <v>2216</v>
      </c>
      <c r="D83" t="s">
        <v>2234</v>
      </c>
    </row>
    <row r="84" spans="1:6">
      <c r="D84" t="s">
        <v>2257</v>
      </c>
    </row>
    <row r="86" spans="1:6">
      <c r="B86" t="s">
        <v>2256</v>
      </c>
      <c r="C86" t="s">
        <v>2217</v>
      </c>
      <c r="D86" t="s">
        <v>2235</v>
      </c>
    </row>
    <row r="93" spans="1:6">
      <c r="A93" s="72" t="s">
        <v>2230</v>
      </c>
      <c r="B93" s="72"/>
      <c r="C93" s="72"/>
      <c r="D93" s="72"/>
      <c r="E93" s="72"/>
      <c r="F93" s="72"/>
    </row>
    <row r="94" spans="1:6">
      <c r="B94" t="s">
        <v>2244</v>
      </c>
    </row>
    <row r="95" spans="1:6">
      <c r="B95" t="s">
        <v>2245</v>
      </c>
    </row>
    <row r="96" spans="1:6">
      <c r="B96" t="s">
        <v>2247</v>
      </c>
    </row>
    <row r="99" spans="2:4">
      <c r="B99" t="s">
        <v>2241</v>
      </c>
      <c r="C99" t="s">
        <v>2242</v>
      </c>
      <c r="D99" t="s">
        <v>2246</v>
      </c>
    </row>
    <row r="101" spans="2:4">
      <c r="B101" s="66" t="s">
        <v>2243</v>
      </c>
      <c r="C101" t="s">
        <v>2248</v>
      </c>
      <c r="D101" t="s">
        <v>2249</v>
      </c>
    </row>
  </sheetData>
  <phoneticPr fontId="2"/>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X38"/>
  <sheetViews>
    <sheetView workbookViewId="0">
      <selection activeCell="C13" sqref="C13"/>
    </sheetView>
  </sheetViews>
  <sheetFormatPr defaultRowHeight="13.5"/>
  <cols>
    <col min="2" max="2" width="4.625" customWidth="1"/>
    <col min="3" max="3" width="15.875" customWidth="1"/>
    <col min="5" max="5" width="10.25" customWidth="1"/>
    <col min="7" max="7" width="11" customWidth="1"/>
    <col min="8" max="9" width="13.125" customWidth="1"/>
    <col min="10" max="11" width="11" customWidth="1"/>
    <col min="12" max="12" width="9.625" customWidth="1"/>
    <col min="14" max="15" width="3.75" customWidth="1"/>
    <col min="18" max="18" width="47.5" customWidth="1"/>
    <col min="19" max="20" width="6.375" customWidth="1"/>
    <col min="21" max="21" width="30.625" customWidth="1"/>
  </cols>
  <sheetData>
    <row r="1" spans="1:24">
      <c r="A1" t="s">
        <v>3385</v>
      </c>
      <c r="G1" t="s">
        <v>618</v>
      </c>
      <c r="P1" t="s">
        <v>1835</v>
      </c>
      <c r="R1" s="66" t="s">
        <v>2368</v>
      </c>
      <c r="S1" t="s">
        <v>1830</v>
      </c>
      <c r="X1" t="s">
        <v>2152</v>
      </c>
    </row>
    <row r="2" spans="1:24" s="1" customFormat="1" ht="54">
      <c r="B2" s="3" t="s">
        <v>105</v>
      </c>
      <c r="C2" s="3" t="s">
        <v>27</v>
      </c>
      <c r="D2" s="3" t="s">
        <v>29</v>
      </c>
      <c r="E2" s="3" t="s">
        <v>32</v>
      </c>
      <c r="F2" s="3" t="s">
        <v>1829</v>
      </c>
      <c r="G2" s="3" t="s">
        <v>614</v>
      </c>
      <c r="H2" s="3" t="s">
        <v>266</v>
      </c>
      <c r="I2" s="3" t="s">
        <v>281</v>
      </c>
      <c r="J2" s="3" t="s">
        <v>1046</v>
      </c>
      <c r="K2" s="3" t="s">
        <v>1800</v>
      </c>
      <c r="L2" s="3" t="s">
        <v>1816</v>
      </c>
      <c r="R2" s="1" t="s">
        <v>2055</v>
      </c>
      <c r="U2" s="1" t="s">
        <v>2155</v>
      </c>
    </row>
    <row r="3" spans="1:24" s="1" customFormat="1">
      <c r="B3" s="70"/>
      <c r="C3" s="70" t="s">
        <v>2144</v>
      </c>
      <c r="D3" s="70" t="s">
        <v>2153</v>
      </c>
      <c r="E3" s="70" t="s">
        <v>2145</v>
      </c>
      <c r="F3" s="70" t="s">
        <v>2154</v>
      </c>
      <c r="G3" s="70" t="s">
        <v>2146</v>
      </c>
      <c r="H3" s="70" t="s">
        <v>2147</v>
      </c>
      <c r="I3" s="70" t="s">
        <v>2151</v>
      </c>
      <c r="J3" s="70" t="s">
        <v>2148</v>
      </c>
      <c r="K3" s="71" t="s">
        <v>2149</v>
      </c>
      <c r="L3" s="70" t="s">
        <v>2150</v>
      </c>
    </row>
    <row r="4" spans="1:24">
      <c r="B4" s="13">
        <v>0</v>
      </c>
      <c r="C4" s="13" t="s">
        <v>1900</v>
      </c>
      <c r="D4" s="13" t="s">
        <v>30</v>
      </c>
      <c r="E4" s="13" t="s">
        <v>31</v>
      </c>
      <c r="F4" s="13">
        <v>0</v>
      </c>
      <c r="G4" s="13"/>
      <c r="H4" s="13"/>
      <c r="I4" s="13"/>
      <c r="J4" s="13">
        <v>0</v>
      </c>
      <c r="K4" s="52" t="s">
        <v>1801</v>
      </c>
      <c r="L4" s="13">
        <v>1</v>
      </c>
      <c r="P4" s="63"/>
      <c r="Q4" s="63"/>
      <c r="R4" s="63" t="str">
        <f>IF($R$1="AS","consCalcList['","$consCalcList['")&amp;C4&amp;IF($R$1="AS","'] = new logic.C","'] = new C")&amp;MID(C4,2,20)&amp;"();"</f>
        <v>consCalcList['consTotal'] = new logic.ConsTotal();</v>
      </c>
      <c r="S4" s="64" t="s">
        <v>1817</v>
      </c>
      <c r="T4" s="64"/>
      <c r="U4" s="64" t="str">
        <f>IF($R$1="AS","defCons['"&amp;C4&amp;"'] = { "&amp;C$3&amp;":'"&amp;C4&amp;"', "&amp;D$3&amp;": '"&amp;D4&amp;"',  "&amp;E$3&amp;":'"&amp;E4&amp;"',  "&amp;F$3&amp;":"&amp;F4&amp;",  "&amp;G$3&amp;":'"&amp;G4&amp;"',  "&amp;H$3&amp;":'"&amp;H4&amp;"',  "&amp;I$3&amp;":'"&amp;I4&amp;"',  "&amp;J$3&amp;":"&amp;J4&amp;",  "&amp;K$3&amp;":'"&amp;K4&amp;"' };","$this-&gt;defCons['"&amp;C4&amp;"'] = [ '"&amp;C4&amp;"', '"&amp;D4&amp;"', '"&amp;E4&amp;"', "&amp;F4&amp;", '"&amp;G4&amp;"', '"&amp;H4&amp;"', '"&amp;I4&amp;"', "&amp;J4&amp;", '"&amp;K4&amp;"' ];")</f>
        <v>defCons['consTotal'] = { name:'consTotal', nameCode: 'TO',  title:'全体',  count:0,  sumClass:'',  refClass:'',  substituteClass:'',  code:0,  color:'0xa9a9a9' };</v>
      </c>
    </row>
    <row r="5" spans="1:24">
      <c r="B5" s="13">
        <v>1</v>
      </c>
      <c r="C5" s="13" t="s">
        <v>1929</v>
      </c>
      <c r="D5" s="13" t="s">
        <v>50</v>
      </c>
      <c r="E5" s="13" t="s">
        <v>1793</v>
      </c>
      <c r="F5" s="13">
        <v>0</v>
      </c>
      <c r="G5" s="13" t="s">
        <v>1900</v>
      </c>
      <c r="H5" s="13"/>
      <c r="I5" s="13"/>
      <c r="J5" s="13">
        <v>1</v>
      </c>
      <c r="K5" s="55" t="s">
        <v>1804</v>
      </c>
      <c r="L5" s="13">
        <v>1</v>
      </c>
      <c r="P5" s="63"/>
      <c r="Q5" s="63"/>
      <c r="R5" s="63" t="str">
        <f t="shared" ref="R5:R34" si="0">IF($R$1="AS","consCalcList['","$consCalcList['")&amp;C5&amp;IF($R$1="AS","'] = new logic.C","'] = new C")&amp;MID(C5,2,20)&amp;"();"</f>
        <v>consCalcList['consHWsum'] = new logic.ConsHWsum();</v>
      </c>
      <c r="S5" s="64" t="s">
        <v>1817</v>
      </c>
      <c r="T5" s="64"/>
      <c r="U5" s="64" t="str">
        <f t="shared" ref="U5:U34" si="1">IF($R$1="AS","defCons['"&amp;C5&amp;"'] = { "&amp;C$3&amp;":'"&amp;C5&amp;"', "&amp;D$3&amp;": '"&amp;D5&amp;"',  "&amp;E$3&amp;":'"&amp;E5&amp;"',  "&amp;F$3&amp;":"&amp;F5&amp;",  "&amp;G$3&amp;":'"&amp;G5&amp;"',  "&amp;H$3&amp;":'"&amp;H5&amp;"',  "&amp;I$3&amp;":'"&amp;I5&amp;"',  "&amp;J$3&amp;":"&amp;J5&amp;",  "&amp;K$3&amp;":'"&amp;K5&amp;"' };","$this-&gt;defCons['"&amp;C5&amp;"'] = [ '"&amp;C5&amp;"', '"&amp;D5&amp;"', '"&amp;E5&amp;"', "&amp;F5&amp;", '"&amp;G5&amp;"', '"&amp;H5&amp;"', '"&amp;I5&amp;"', "&amp;J5&amp;", '"&amp;K5&amp;"' ];")</f>
        <v>defCons['consHWsum'] = { name:'consHWsum', nameCode: 'HW',  title:'給湯・水道',  count:0,  sumClass:'consTotal',  refClass:'',  substituteClass:'',  code:1,  color:'0xffb700' };</v>
      </c>
    </row>
    <row r="6" spans="1:24">
      <c r="B6" s="13">
        <v>2</v>
      </c>
      <c r="C6" s="13" t="s">
        <v>2139</v>
      </c>
      <c r="D6" s="13"/>
      <c r="E6" s="13" t="s">
        <v>60</v>
      </c>
      <c r="F6" s="13">
        <v>0</v>
      </c>
      <c r="G6" s="13" t="s">
        <v>1929</v>
      </c>
      <c r="H6" s="13" t="s">
        <v>2084</v>
      </c>
      <c r="I6" s="13"/>
      <c r="J6" s="13">
        <v>1</v>
      </c>
      <c r="K6" s="13"/>
      <c r="L6" s="13">
        <v>2</v>
      </c>
      <c r="P6" s="63"/>
      <c r="Q6" s="63"/>
      <c r="R6" s="63" t="str">
        <f t="shared" si="0"/>
        <v>consCalcList['consHWtub'] = new logic.ConsHWtub();</v>
      </c>
      <c r="S6" s="64" t="s">
        <v>1817</v>
      </c>
      <c r="T6" s="64"/>
      <c r="U6" s="64" t="str">
        <f t="shared" si="1"/>
        <v>defCons['consHWtub'] = { name:'consHWtub', nameCode: '',  title:'浴槽',  count:0,  sumClass:'consHWsum',  refClass:'consHWshower',  substituteClass:'',  code:1,  color:'' };</v>
      </c>
    </row>
    <row r="7" spans="1:24">
      <c r="B7" s="13">
        <v>3</v>
      </c>
      <c r="C7" s="13" t="s">
        <v>2084</v>
      </c>
      <c r="D7" s="13"/>
      <c r="E7" s="13" t="s">
        <v>61</v>
      </c>
      <c r="F7" s="13">
        <v>0</v>
      </c>
      <c r="G7" s="13" t="s">
        <v>1929</v>
      </c>
      <c r="H7" s="13"/>
      <c r="I7" s="13"/>
      <c r="J7" s="13">
        <v>1</v>
      </c>
      <c r="K7" s="13"/>
      <c r="L7" s="13">
        <v>2</v>
      </c>
      <c r="P7" s="63"/>
      <c r="Q7" s="63"/>
      <c r="R7" s="63" t="str">
        <f t="shared" si="0"/>
        <v>consCalcList['consHWshower'] = new logic.ConsHWshower();</v>
      </c>
      <c r="S7" s="64" t="s">
        <v>1817</v>
      </c>
      <c r="T7" s="64"/>
      <c r="U7" s="64" t="str">
        <f t="shared" si="1"/>
        <v>defCons['consHWshower'] = { name:'consHWshower', nameCode: '',  title:'シャワー',  count:0,  sumClass:'consHWsum',  refClass:'',  substituteClass:'',  code:1,  color:'' };</v>
      </c>
    </row>
    <row r="8" spans="1:24">
      <c r="B8" s="13">
        <v>15</v>
      </c>
      <c r="C8" s="13" t="s">
        <v>2138</v>
      </c>
      <c r="D8" s="13"/>
      <c r="E8" s="13" t="s">
        <v>56</v>
      </c>
      <c r="F8" s="13">
        <v>0</v>
      </c>
      <c r="G8" s="13" t="s">
        <v>1929</v>
      </c>
      <c r="H8" s="13"/>
      <c r="I8" s="13"/>
      <c r="J8" s="13">
        <v>1</v>
      </c>
      <c r="K8" s="13"/>
      <c r="L8" s="13">
        <v>2</v>
      </c>
      <c r="P8" s="63"/>
      <c r="Q8" s="63"/>
      <c r="R8" s="63" t="str">
        <f t="shared" si="0"/>
        <v>consCalcList['consHWdishwash'] = new logic.ConsHWdishwash();</v>
      </c>
      <c r="S8" s="64" t="s">
        <v>1817</v>
      </c>
      <c r="T8" s="64"/>
      <c r="U8" s="64" t="str">
        <f t="shared" si="1"/>
        <v>defCons['consHWdishwash'] = { name:'consHWdishwash', nameCode: '',  title:'食洗',  count:0,  sumClass:'consHWsum',  refClass:'',  substituteClass:'',  code:1,  color:'' };</v>
      </c>
    </row>
    <row r="9" spans="1:24">
      <c r="B9" s="13">
        <v>4</v>
      </c>
      <c r="C9" s="13" t="s">
        <v>2142</v>
      </c>
      <c r="D9" s="13"/>
      <c r="E9" s="13" t="s">
        <v>62</v>
      </c>
      <c r="F9" s="13">
        <v>0</v>
      </c>
      <c r="G9" s="13" t="s">
        <v>1929</v>
      </c>
      <c r="H9" s="13"/>
      <c r="I9" s="13"/>
      <c r="J9" s="13">
        <v>1</v>
      </c>
      <c r="K9" s="13"/>
      <c r="L9" s="13">
        <v>3</v>
      </c>
      <c r="P9" s="63"/>
      <c r="Q9" s="63"/>
      <c r="R9" s="63" t="str">
        <f t="shared" si="0"/>
        <v>consCalcList['consHWdresser'] = new logic.ConsHWdresser();</v>
      </c>
      <c r="S9" s="64" t="s">
        <v>1817</v>
      </c>
      <c r="T9" s="64"/>
      <c r="U9" s="64" t="str">
        <f t="shared" si="1"/>
        <v>defCons['consHWdresser'] = { name:'consHWdresser', nameCode: '',  title:'洗面',  count:0,  sumClass:'consHWsum',  refClass:'',  substituteClass:'',  code:1,  color:'' };</v>
      </c>
    </row>
    <row r="10" spans="1:24">
      <c r="B10" s="13">
        <v>5</v>
      </c>
      <c r="C10" s="13" t="s">
        <v>2085</v>
      </c>
      <c r="D10" s="13"/>
      <c r="E10" s="13" t="s">
        <v>1128</v>
      </c>
      <c r="F10" s="13">
        <v>0</v>
      </c>
      <c r="G10" s="13" t="s">
        <v>1929</v>
      </c>
      <c r="H10" s="13"/>
      <c r="I10" s="13"/>
      <c r="J10" s="13">
        <v>1</v>
      </c>
      <c r="K10" s="13"/>
      <c r="L10" s="13">
        <v>3</v>
      </c>
      <c r="P10" s="63"/>
      <c r="Q10" s="63"/>
      <c r="R10" s="63" t="str">
        <f t="shared" si="0"/>
        <v>consCalcList['consHWtoilet'] = new logic.ConsHWtoilet();</v>
      </c>
      <c r="S10" s="64" t="s">
        <v>1817</v>
      </c>
      <c r="T10" s="64"/>
      <c r="U10" s="64" t="str">
        <f t="shared" si="1"/>
        <v>defCons['consHWtoilet'] = { name:'consHWtoilet', nameCode: '',  title:'トイレ',  count:0,  sumClass:'consHWsum',  refClass:'',  substituteClass:'',  code:1,  color:'' };</v>
      </c>
    </row>
    <row r="11" spans="1:24">
      <c r="B11" s="13">
        <v>6</v>
      </c>
      <c r="C11" s="13" t="s">
        <v>2086</v>
      </c>
      <c r="D11" s="13" t="s">
        <v>38</v>
      </c>
      <c r="E11" s="13" t="s">
        <v>86</v>
      </c>
      <c r="F11" s="13">
        <v>0</v>
      </c>
      <c r="G11" s="13" t="s">
        <v>1900</v>
      </c>
      <c r="H11" s="13" t="s">
        <v>2087</v>
      </c>
      <c r="I11" s="13"/>
      <c r="J11" s="13">
        <v>2</v>
      </c>
      <c r="K11" s="53" t="s">
        <v>1802</v>
      </c>
      <c r="L11" s="13">
        <v>1</v>
      </c>
      <c r="M11" s="17" t="s">
        <v>488</v>
      </c>
      <c r="P11" s="63"/>
      <c r="Q11" s="63"/>
      <c r="R11" s="63" t="str">
        <f t="shared" si="0"/>
        <v>consCalcList['consHTsum'] = new logic.ConsHTsum();</v>
      </c>
      <c r="S11" s="64" t="s">
        <v>1817</v>
      </c>
      <c r="T11" s="64"/>
      <c r="U11" s="64" t="str">
        <f t="shared" si="1"/>
        <v>defCons['consHTsum'] = { name:'consHTsum', nameCode: 'HT',  title:'暖房',  count:0,  sumClass:'consTotal',  refClass:'consHW',  substituteClass:'',  code:2,  color:'0xff0000' };</v>
      </c>
    </row>
    <row r="12" spans="1:24">
      <c r="B12" s="13">
        <v>7</v>
      </c>
      <c r="C12" s="13" t="s">
        <v>2088</v>
      </c>
      <c r="D12" s="13" t="s">
        <v>39</v>
      </c>
      <c r="E12" s="13" t="s">
        <v>613</v>
      </c>
      <c r="F12" s="13">
        <v>0</v>
      </c>
      <c r="G12" s="13" t="s">
        <v>1900</v>
      </c>
      <c r="H12" s="13"/>
      <c r="I12" s="13"/>
      <c r="J12" s="13">
        <v>2</v>
      </c>
      <c r="K12" s="54" t="s">
        <v>1803</v>
      </c>
      <c r="L12" s="13">
        <v>1</v>
      </c>
      <c r="P12" s="63"/>
      <c r="Q12" s="63"/>
      <c r="R12" s="63" t="str">
        <f t="shared" si="0"/>
        <v>consCalcList['consCOsum'] = new logic.ConsCOsum();</v>
      </c>
      <c r="S12" s="64" t="s">
        <v>1817</v>
      </c>
      <c r="T12" s="64"/>
      <c r="U12" s="64" t="str">
        <f t="shared" si="1"/>
        <v>defCons['consCOsum'] = { name:'consCOsum', nameCode: 'CO',  title:'冷房除湿',  count:0,  sumClass:'consTotal',  refClass:'',  substituteClass:'',  code:2,  color:'0x0000ff' };</v>
      </c>
    </row>
    <row r="13" spans="1:24">
      <c r="B13" s="13">
        <v>8</v>
      </c>
      <c r="C13" s="13" t="s">
        <v>2089</v>
      </c>
      <c r="D13" s="13"/>
      <c r="E13" s="13" t="s">
        <v>42</v>
      </c>
      <c r="F13" s="13">
        <v>3</v>
      </c>
      <c r="G13" s="13"/>
      <c r="H13" s="13"/>
      <c r="I13" s="13"/>
      <c r="J13" s="13">
        <v>2</v>
      </c>
      <c r="K13" s="13"/>
      <c r="L13" s="13">
        <v>3</v>
      </c>
      <c r="P13" s="63"/>
      <c r="Q13" s="63"/>
      <c r="R13" s="63" t="str">
        <f t="shared" si="0"/>
        <v>consCalcList['consAC'] = new logic.ConsAC();</v>
      </c>
      <c r="S13" s="64" t="s">
        <v>1817</v>
      </c>
      <c r="T13" s="64"/>
      <c r="U13" s="64" t="str">
        <f t="shared" si="1"/>
        <v>defCons['consAC'] = { name:'consAC', nameCode: '',  title:'個別冷暖房',  count:3,  sumClass:'',  refClass:'',  substituteClass:'',  code:2,  color:'' };</v>
      </c>
    </row>
    <row r="14" spans="1:24">
      <c r="B14" s="13">
        <v>9</v>
      </c>
      <c r="C14" s="13" t="s">
        <v>2090</v>
      </c>
      <c r="D14" s="13"/>
      <c r="E14" s="13" t="s">
        <v>40</v>
      </c>
      <c r="F14" s="13">
        <v>3</v>
      </c>
      <c r="G14" s="13" t="s">
        <v>2086</v>
      </c>
      <c r="H14" s="13" t="s">
        <v>2089</v>
      </c>
      <c r="I14" s="13"/>
      <c r="J14" s="13">
        <v>2</v>
      </c>
      <c r="K14" s="13"/>
      <c r="L14" s="13">
        <v>2</v>
      </c>
      <c r="P14" s="63"/>
      <c r="Q14" s="63"/>
      <c r="R14" s="63" t="str">
        <f t="shared" si="0"/>
        <v>consCalcList['consACheat'] = new logic.ConsACheat();</v>
      </c>
      <c r="S14" s="64" t="s">
        <v>1817</v>
      </c>
      <c r="T14" s="64"/>
      <c r="U14" s="64" t="str">
        <f t="shared" si="1"/>
        <v>defCons['consACheat'] = { name:'consACheat', nameCode: '',  title:'個別暖房',  count:3,  sumClass:'consHTsum',  refClass:'consAC',  substituteClass:'',  code:2,  color:'' };</v>
      </c>
    </row>
    <row r="15" spans="1:24">
      <c r="B15" s="13">
        <v>10</v>
      </c>
      <c r="C15" s="13" t="s">
        <v>2091</v>
      </c>
      <c r="D15" s="13"/>
      <c r="E15" s="13" t="s">
        <v>41</v>
      </c>
      <c r="F15" s="13">
        <v>3</v>
      </c>
      <c r="G15" s="13" t="s">
        <v>2088</v>
      </c>
      <c r="H15" s="13" t="s">
        <v>2089</v>
      </c>
      <c r="I15" s="13"/>
      <c r="J15" s="13">
        <v>2</v>
      </c>
      <c r="K15" s="13"/>
      <c r="L15" s="13">
        <v>2</v>
      </c>
      <c r="P15" s="63"/>
      <c r="Q15" s="63"/>
      <c r="R15" s="63" t="str">
        <f t="shared" si="0"/>
        <v>consCalcList['consACcool'] = new logic.ConsACcool();</v>
      </c>
      <c r="S15" s="64" t="s">
        <v>1817</v>
      </c>
      <c r="T15" s="64"/>
      <c r="U15" s="64" t="str">
        <f t="shared" si="1"/>
        <v>defCons['consACcool'] = { name:'consACcool', nameCode: '',  title:'個別冷房',  count:3,  sumClass:'consCOsum',  refClass:'consAC',  substituteClass:'',  code:2,  color:'' };</v>
      </c>
    </row>
    <row r="16" spans="1:24">
      <c r="B16" s="13">
        <v>11</v>
      </c>
      <c r="C16" s="13" t="s">
        <v>1940</v>
      </c>
      <c r="D16" s="13" t="s">
        <v>44</v>
      </c>
      <c r="E16" s="13" t="s">
        <v>1624</v>
      </c>
      <c r="F16" s="13">
        <v>0</v>
      </c>
      <c r="G16" s="13" t="s">
        <v>1900</v>
      </c>
      <c r="H16" s="13"/>
      <c r="I16" s="13" t="s">
        <v>2092</v>
      </c>
      <c r="J16" s="13">
        <v>3</v>
      </c>
      <c r="K16" s="56" t="s">
        <v>1805</v>
      </c>
      <c r="L16" s="13">
        <v>1</v>
      </c>
      <c r="P16" s="63"/>
      <c r="Q16" s="63"/>
      <c r="R16" s="63" t="str">
        <f t="shared" si="0"/>
        <v>consCalcList['consRFsum'] = new logic.ConsRFsum();</v>
      </c>
      <c r="S16" s="64" t="s">
        <v>1817</v>
      </c>
      <c r="T16" s="64"/>
      <c r="U16" s="64" t="str">
        <f t="shared" si="1"/>
        <v>defCons['consRFsum'] = { name:'consRFsum', nameCode: 'RF',  title:'冷蔵庫',  count:0,  sumClass:'consTotal',  refClass:'',  substituteClass:'consSum',  code:3,  color:'0x80ff80' };</v>
      </c>
    </row>
    <row r="17" spans="2:21">
      <c r="B17" s="13">
        <v>12</v>
      </c>
      <c r="C17" s="13" t="s">
        <v>2093</v>
      </c>
      <c r="D17" s="13"/>
      <c r="E17" s="13" t="s">
        <v>1624</v>
      </c>
      <c r="F17" s="13">
        <v>2</v>
      </c>
      <c r="G17" s="13" t="s">
        <v>1940</v>
      </c>
      <c r="H17" s="13"/>
      <c r="I17" s="13"/>
      <c r="J17" s="13">
        <v>3</v>
      </c>
      <c r="K17" s="13"/>
      <c r="L17" s="13">
        <v>2</v>
      </c>
      <c r="P17" s="63"/>
      <c r="Q17" s="63"/>
      <c r="R17" s="63" t="str">
        <f t="shared" si="0"/>
        <v>consCalcList['consRF'] = new logic.ConsRF();</v>
      </c>
      <c r="S17" s="64" t="s">
        <v>1817</v>
      </c>
      <c r="T17" s="64"/>
      <c r="U17" s="64" t="str">
        <f t="shared" si="1"/>
        <v>defCons['consRF'] = { name:'consRF', nameCode: '',  title:'冷蔵庫',  count:2,  sumClass:'consRFsum',  refClass:'',  substituteClass:'',  code:3,  color:'' };</v>
      </c>
    </row>
    <row r="18" spans="2:21">
      <c r="B18" s="13">
        <v>13</v>
      </c>
      <c r="C18" s="13" t="s">
        <v>2094</v>
      </c>
      <c r="D18" s="13" t="s">
        <v>52</v>
      </c>
      <c r="E18" s="13" t="s">
        <v>55</v>
      </c>
      <c r="F18" s="13">
        <v>0</v>
      </c>
      <c r="G18" s="13" t="s">
        <v>1900</v>
      </c>
      <c r="H18" s="13"/>
      <c r="I18" s="13" t="s">
        <v>2092</v>
      </c>
      <c r="J18" s="13">
        <v>4</v>
      </c>
      <c r="K18" s="62" t="s">
        <v>1811</v>
      </c>
      <c r="L18" s="13">
        <v>1</v>
      </c>
      <c r="P18" s="63"/>
      <c r="Q18" s="63"/>
      <c r="R18" s="63" t="str">
        <f t="shared" si="0"/>
        <v>consCalcList['consCKsum'] = new logic.ConsCKsum();</v>
      </c>
      <c r="S18" s="64" t="s">
        <v>1817</v>
      </c>
      <c r="T18" s="64"/>
      <c r="U18" s="64" t="str">
        <f t="shared" si="1"/>
        <v>defCons['consCKsum'] = { name:'consCKsum', nameCode: 'CK',  title:'調理',  count:0,  sumClass:'consTotal',  refClass:'',  substituteClass:'consSum',  code:4,  color:'0xffe4b5' };</v>
      </c>
    </row>
    <row r="19" spans="2:21">
      <c r="B19" s="13">
        <v>14</v>
      </c>
      <c r="C19" s="13" t="s">
        <v>2095</v>
      </c>
      <c r="D19" s="13"/>
      <c r="E19" s="13" t="s">
        <v>55</v>
      </c>
      <c r="F19" s="13">
        <v>0</v>
      </c>
      <c r="G19" s="13" t="s">
        <v>2094</v>
      </c>
      <c r="H19" s="13"/>
      <c r="I19" s="13"/>
      <c r="J19" s="13">
        <v>4</v>
      </c>
      <c r="K19" s="13"/>
      <c r="L19" s="13">
        <v>3</v>
      </c>
      <c r="P19" s="63"/>
      <c r="Q19" s="63"/>
      <c r="R19" s="63" t="str">
        <f t="shared" si="0"/>
        <v>consCalcList['consCKcook'] = new logic.ConsCKcook();</v>
      </c>
      <c r="S19" s="64" t="s">
        <v>1817</v>
      </c>
      <c r="T19" s="64"/>
      <c r="U19" s="64" t="str">
        <f t="shared" si="1"/>
        <v>defCons['consCKcook'] = { name:'consCKcook', nameCode: '',  title:'調理',  count:0,  sumClass:'consCKsum',  refClass:'',  substituteClass:'',  code:4,  color:'' };</v>
      </c>
    </row>
    <row r="20" spans="2:21">
      <c r="B20" s="13">
        <v>16</v>
      </c>
      <c r="C20" s="13" t="s">
        <v>2096</v>
      </c>
      <c r="D20" s="13"/>
      <c r="E20" s="13" t="s">
        <v>599</v>
      </c>
      <c r="F20" s="13">
        <v>0</v>
      </c>
      <c r="G20" s="13" t="s">
        <v>2094</v>
      </c>
      <c r="H20" s="13"/>
      <c r="I20" s="13"/>
      <c r="J20" s="13">
        <v>4</v>
      </c>
      <c r="K20" s="13"/>
      <c r="L20" s="13">
        <v>3</v>
      </c>
      <c r="P20" s="63"/>
      <c r="Q20" s="63"/>
      <c r="R20" s="63" t="str">
        <f t="shared" si="0"/>
        <v>consCalcList['consCKplug'] = new logic.ConsCKplug();</v>
      </c>
      <c r="S20" s="64" t="s">
        <v>1817</v>
      </c>
      <c r="T20" s="64"/>
      <c r="U20" s="64" t="str">
        <f t="shared" si="1"/>
        <v>defCons['consCKplug'] = { name:'consCKplug', nameCode: '',  title:'待機',  count:0,  sumClass:'consCKsum',  refClass:'',  substituteClass:'',  code:4,  color:'' };</v>
      </c>
    </row>
    <row r="21" spans="2:21">
      <c r="B21" s="13">
        <v>17</v>
      </c>
      <c r="C21" s="13" t="s">
        <v>2097</v>
      </c>
      <c r="D21" s="13"/>
      <c r="E21" s="13" t="s">
        <v>604</v>
      </c>
      <c r="F21" s="13">
        <v>0</v>
      </c>
      <c r="G21" s="13" t="s">
        <v>2094</v>
      </c>
      <c r="H21" s="13"/>
      <c r="I21" s="13"/>
      <c r="J21" s="13">
        <v>4</v>
      </c>
      <c r="K21" s="13"/>
      <c r="L21" s="13">
        <v>3</v>
      </c>
      <c r="P21" s="63"/>
      <c r="Q21" s="63"/>
      <c r="R21" s="63" t="str">
        <f t="shared" si="0"/>
        <v>consCalcList['consCKpot'] = new logic.ConsCKpot();</v>
      </c>
      <c r="S21" s="64" t="s">
        <v>1817</v>
      </c>
      <c r="T21" s="64"/>
      <c r="U21" s="64" t="str">
        <f t="shared" si="1"/>
        <v>defCons['consCKpot'] = { name:'consCKpot', nameCode: '',  title:'ポット',  count:0,  sumClass:'consCKsum',  refClass:'',  substituteClass:'',  code:4,  color:'' };</v>
      </c>
    </row>
    <row r="22" spans="2:21">
      <c r="B22" s="13">
        <v>18</v>
      </c>
      <c r="C22" s="13" t="s">
        <v>2098</v>
      </c>
      <c r="D22" s="13"/>
      <c r="E22" s="13" t="s">
        <v>603</v>
      </c>
      <c r="F22" s="13">
        <v>0</v>
      </c>
      <c r="G22" s="13" t="s">
        <v>2094</v>
      </c>
      <c r="H22" s="13"/>
      <c r="I22" s="13"/>
      <c r="J22" s="13">
        <v>4</v>
      </c>
      <c r="K22" s="13"/>
      <c r="L22" s="13">
        <v>3</v>
      </c>
      <c r="P22" s="63"/>
      <c r="Q22" s="63"/>
      <c r="R22" s="63" t="str">
        <f t="shared" si="0"/>
        <v>consCalcList['consCKrice'] = new logic.ConsCKrice();</v>
      </c>
      <c r="S22" s="64" t="s">
        <v>1817</v>
      </c>
      <c r="T22" s="64"/>
      <c r="U22" s="64" t="str">
        <f t="shared" si="1"/>
        <v>defCons['consCKrice'] = { name:'consCKrice', nameCode: '',  title:'炊飯ジャー',  count:0,  sumClass:'consCKsum',  refClass:'',  substituteClass:'',  code:4,  color:'' };</v>
      </c>
    </row>
    <row r="23" spans="2:21">
      <c r="B23" s="13">
        <v>19</v>
      </c>
      <c r="C23" s="13" t="s">
        <v>1937</v>
      </c>
      <c r="D23" s="13" t="s">
        <v>596</v>
      </c>
      <c r="E23" s="13" t="s">
        <v>597</v>
      </c>
      <c r="F23" s="13">
        <v>0</v>
      </c>
      <c r="G23" s="13" t="s">
        <v>1900</v>
      </c>
      <c r="H23" s="13"/>
      <c r="I23" s="13"/>
      <c r="J23" s="13">
        <v>5</v>
      </c>
      <c r="K23" s="57" t="s">
        <v>1806</v>
      </c>
      <c r="L23" s="13">
        <v>1</v>
      </c>
      <c r="P23" s="63"/>
      <c r="Q23" s="63"/>
      <c r="R23" s="63" t="str">
        <f t="shared" si="0"/>
        <v>consCalcList['consDRsum'] = new logic.ConsDRsum();</v>
      </c>
      <c r="S23" s="64" t="s">
        <v>1817</v>
      </c>
      <c r="T23" s="64"/>
      <c r="U23" s="64" t="str">
        <f t="shared" si="1"/>
        <v>defCons['consDRsum'] = { name:'consDRsum', nameCode: 'DR',  title:'洗濯乾燥',  count:0,  sumClass:'consTotal',  refClass:'',  substituteClass:'',  code:5,  color:'0x00ffff' };</v>
      </c>
    </row>
    <row r="24" spans="2:21">
      <c r="B24" s="13">
        <v>20</v>
      </c>
      <c r="C24" s="13" t="s">
        <v>2099</v>
      </c>
      <c r="D24" s="13"/>
      <c r="E24" s="13" t="s">
        <v>1812</v>
      </c>
      <c r="F24" s="13">
        <v>0</v>
      </c>
      <c r="G24" s="13" t="s">
        <v>1937</v>
      </c>
      <c r="H24" s="13"/>
      <c r="I24" s="13"/>
      <c r="J24" s="13">
        <v>5</v>
      </c>
      <c r="K24" s="13"/>
      <c r="L24" s="13">
        <v>3</v>
      </c>
      <c r="P24" s="63"/>
      <c r="Q24" s="63"/>
      <c r="R24" s="63" t="str">
        <f t="shared" si="0"/>
        <v>consCalcList['consDRwash'] = new logic.ConsDRwash();</v>
      </c>
      <c r="S24" s="64" t="s">
        <v>1817</v>
      </c>
      <c r="T24" s="64"/>
      <c r="U24" s="64" t="str">
        <f t="shared" si="1"/>
        <v>defCons['consDRwash'] = { name:'consDRwash', nameCode: '',  title:'洗濯',  count:0,  sumClass:'consDRsum',  refClass:'',  substituteClass:'',  code:5,  color:'' };</v>
      </c>
    </row>
    <row r="25" spans="2:21">
      <c r="B25" s="13">
        <v>21</v>
      </c>
      <c r="C25" s="13" t="s">
        <v>2100</v>
      </c>
      <c r="D25" s="13"/>
      <c r="E25" s="13" t="s">
        <v>1813</v>
      </c>
      <c r="F25" s="13">
        <v>0</v>
      </c>
      <c r="G25" s="13" t="s">
        <v>1937</v>
      </c>
      <c r="H25" s="13"/>
      <c r="I25" s="13"/>
      <c r="J25" s="13">
        <v>5</v>
      </c>
      <c r="K25" s="13"/>
      <c r="L25" s="13">
        <v>3</v>
      </c>
      <c r="P25" s="63"/>
      <c r="Q25" s="63"/>
      <c r="R25" s="63" t="str">
        <f t="shared" si="0"/>
        <v>consCalcList['consDRdry'] = new logic.ConsDRdry();</v>
      </c>
      <c r="S25" s="64" t="s">
        <v>1817</v>
      </c>
      <c r="T25" s="64"/>
      <c r="U25" s="64" t="str">
        <f t="shared" si="1"/>
        <v>defCons['consDRdry'] = { name:'consDRdry', nameCode: '',  title:'乾燥',  count:0,  sumClass:'consDRsum',  refClass:'',  substituteClass:'',  code:5,  color:'' };</v>
      </c>
    </row>
    <row r="26" spans="2:21">
      <c r="B26" s="13">
        <v>22</v>
      </c>
      <c r="C26" s="13" t="s">
        <v>1914</v>
      </c>
      <c r="D26" s="13" t="s">
        <v>46</v>
      </c>
      <c r="E26" s="13" t="s">
        <v>1625</v>
      </c>
      <c r="F26" s="13">
        <v>0</v>
      </c>
      <c r="G26" s="13" t="s">
        <v>1900</v>
      </c>
      <c r="H26" s="13"/>
      <c r="I26" s="13" t="s">
        <v>2092</v>
      </c>
      <c r="J26" s="13">
        <v>6</v>
      </c>
      <c r="K26" s="58" t="s">
        <v>1807</v>
      </c>
      <c r="L26" s="13">
        <v>1</v>
      </c>
      <c r="P26" s="63"/>
      <c r="Q26" s="63"/>
      <c r="R26" s="63" t="str">
        <f t="shared" si="0"/>
        <v>consCalcList['consLIsum'] = new logic.ConsLIsum();</v>
      </c>
      <c r="S26" s="64" t="s">
        <v>1817</v>
      </c>
      <c r="T26" s="64"/>
      <c r="U26" s="64" t="str">
        <f t="shared" si="1"/>
        <v>defCons['consLIsum'] = { name:'consLIsum', nameCode: 'LI',  title:'照明',  count:0,  sumClass:'consTotal',  refClass:'',  substituteClass:'consSum',  code:6,  color:'0xffff00' };</v>
      </c>
    </row>
    <row r="27" spans="2:21">
      <c r="B27" s="13">
        <v>23</v>
      </c>
      <c r="C27" s="13" t="s">
        <v>1892</v>
      </c>
      <c r="D27" s="13"/>
      <c r="E27" s="13" t="s">
        <v>1625</v>
      </c>
      <c r="F27" s="13">
        <v>3</v>
      </c>
      <c r="G27" s="13" t="s">
        <v>1914</v>
      </c>
      <c r="H27" s="13"/>
      <c r="I27" s="13"/>
      <c r="J27" s="13">
        <v>6</v>
      </c>
      <c r="K27" s="13"/>
      <c r="L27" s="13">
        <v>2</v>
      </c>
      <c r="P27" s="63"/>
      <c r="Q27" s="63"/>
      <c r="R27" s="63" t="str">
        <f t="shared" si="0"/>
        <v>consCalcList['consLI'] = new logic.ConsLI();</v>
      </c>
      <c r="S27" s="64" t="s">
        <v>1817</v>
      </c>
      <c r="T27" s="64"/>
      <c r="U27" s="64" t="str">
        <f t="shared" si="1"/>
        <v>defCons['consLI'] = { name:'consLI', nameCode: '',  title:'照明',  count:3,  sumClass:'consLIsum',  refClass:'',  substituteClass:'',  code:6,  color:'' };</v>
      </c>
    </row>
    <row r="28" spans="2:21">
      <c r="B28" s="13">
        <v>24</v>
      </c>
      <c r="C28" s="13" t="s">
        <v>1916</v>
      </c>
      <c r="D28" s="13" t="s">
        <v>48</v>
      </c>
      <c r="E28" s="13" t="s">
        <v>1629</v>
      </c>
      <c r="F28" s="13">
        <v>0</v>
      </c>
      <c r="G28" s="13" t="s">
        <v>1900</v>
      </c>
      <c r="H28" s="13"/>
      <c r="I28" s="13" t="s">
        <v>2092</v>
      </c>
      <c r="J28" s="13">
        <v>7</v>
      </c>
      <c r="K28" s="59" t="s">
        <v>1808</v>
      </c>
      <c r="L28" s="13">
        <v>1</v>
      </c>
      <c r="P28" s="63"/>
      <c r="Q28" s="63"/>
      <c r="R28" s="63" t="str">
        <f t="shared" si="0"/>
        <v>consCalcList['consTVsum'] = new logic.ConsTVsum();</v>
      </c>
      <c r="S28" s="64" t="s">
        <v>1817</v>
      </c>
      <c r="T28" s="64"/>
      <c r="U28" s="64" t="str">
        <f t="shared" si="1"/>
        <v>defCons['consTVsum'] = { name:'consTVsum', nameCode: 'TV',  title:'テレビ',  count:0,  sumClass:'consTotal',  refClass:'',  substituteClass:'consSum',  code:7,  color:'0x00ff00' };</v>
      </c>
    </row>
    <row r="29" spans="2:21">
      <c r="B29" s="13">
        <v>25</v>
      </c>
      <c r="C29" s="13" t="s">
        <v>2101</v>
      </c>
      <c r="D29" s="13"/>
      <c r="E29" s="13" t="s">
        <v>1629</v>
      </c>
      <c r="F29" s="13">
        <v>3</v>
      </c>
      <c r="G29" s="13" t="s">
        <v>1916</v>
      </c>
      <c r="H29" s="13"/>
      <c r="I29" s="13"/>
      <c r="J29" s="13">
        <v>7</v>
      </c>
      <c r="K29" s="13"/>
      <c r="L29" s="13">
        <v>3</v>
      </c>
      <c r="P29" s="63"/>
      <c r="Q29" s="63"/>
      <c r="R29" s="63" t="str">
        <f t="shared" si="0"/>
        <v>consCalcList['consTV'] = new logic.ConsTV();</v>
      </c>
      <c r="S29" s="64" t="s">
        <v>1817</v>
      </c>
      <c r="T29" s="64"/>
      <c r="U29" s="64" t="str">
        <f t="shared" si="1"/>
        <v>defCons['consTV'] = { name:'consTV', nameCode: '',  title:'テレビ',  count:3,  sumClass:'consTVsum',  refClass:'',  substituteClass:'',  code:7,  color:'' };</v>
      </c>
    </row>
    <row r="30" spans="2:21">
      <c r="B30" s="13">
        <v>26</v>
      </c>
      <c r="C30" s="13" t="s">
        <v>2102</v>
      </c>
      <c r="D30" s="13" t="s">
        <v>607</v>
      </c>
      <c r="E30" s="13" t="s">
        <v>608</v>
      </c>
      <c r="F30" s="13">
        <v>0</v>
      </c>
      <c r="G30" s="13" t="s">
        <v>1900</v>
      </c>
      <c r="H30" s="13"/>
      <c r="I30" s="13"/>
      <c r="J30" s="13">
        <v>8</v>
      </c>
      <c r="K30" s="60" t="s">
        <v>1809</v>
      </c>
      <c r="L30" s="13">
        <v>1</v>
      </c>
      <c r="P30" s="63"/>
      <c r="Q30" s="63"/>
      <c r="R30" s="63" t="str">
        <f t="shared" si="0"/>
        <v>consCalcList['consCRsum'] = new logic.ConsCRsum();</v>
      </c>
      <c r="S30" s="64" t="s">
        <v>1817</v>
      </c>
      <c r="T30" s="64"/>
      <c r="U30" s="64" t="str">
        <f t="shared" si="1"/>
        <v>defCons['consCRsum'] = { name:'consCRsum', nameCode: 'CR',  title:'交通',  count:0,  sumClass:'consTotal',  refClass:'',  substituteClass:'',  code:8,  color:'0xee82ee' };</v>
      </c>
    </row>
    <row r="31" spans="2:21">
      <c r="B31" s="13">
        <v>27</v>
      </c>
      <c r="C31" s="13" t="s">
        <v>3039</v>
      </c>
      <c r="D31" s="13"/>
      <c r="E31" s="13" t="s">
        <v>610</v>
      </c>
      <c r="F31" s="13">
        <v>3</v>
      </c>
      <c r="G31" s="13" t="s">
        <v>2102</v>
      </c>
      <c r="H31" s="13" t="s">
        <v>2103</v>
      </c>
      <c r="I31" s="13"/>
      <c r="J31" s="13">
        <v>8</v>
      </c>
      <c r="K31" s="13"/>
      <c r="L31" s="13">
        <v>3</v>
      </c>
      <c r="P31" s="63"/>
      <c r="Q31" s="63"/>
      <c r="R31" s="63" t="str">
        <f t="shared" si="0"/>
        <v>consCalcList['consCR'] = new logic.ConsCR();</v>
      </c>
      <c r="S31" s="64" t="s">
        <v>1817</v>
      </c>
      <c r="T31" s="64"/>
      <c r="U31" s="64" t="str">
        <f t="shared" si="1"/>
        <v>defCons['consCR'] = { name:'consCR', nameCode: '',  title:'車',  count:3,  sumClass:'consCRsum',  refClass:'consCRtrip',  substituteClass:'',  code:8,  color:'' };</v>
      </c>
    </row>
    <row r="32" spans="2:21">
      <c r="B32" s="13">
        <v>28</v>
      </c>
      <c r="C32" s="13" t="s">
        <v>2103</v>
      </c>
      <c r="D32" s="13"/>
      <c r="E32" s="13" t="s">
        <v>608</v>
      </c>
      <c r="F32" s="13">
        <v>5</v>
      </c>
      <c r="G32" s="13" t="s">
        <v>2102</v>
      </c>
      <c r="H32" s="13" t="s">
        <v>3039</v>
      </c>
      <c r="I32" s="13"/>
      <c r="J32" s="13">
        <v>8</v>
      </c>
      <c r="K32" s="13"/>
      <c r="L32" s="13">
        <v>2</v>
      </c>
      <c r="P32" s="63"/>
      <c r="Q32" s="63"/>
      <c r="R32" s="63" t="str">
        <f t="shared" si="0"/>
        <v>consCalcList['consCRtrip'] = new logic.ConsCRtrip();</v>
      </c>
      <c r="S32" s="64" t="s">
        <v>1817</v>
      </c>
      <c r="T32" s="64"/>
      <c r="U32" s="64" t="str">
        <f t="shared" si="1"/>
        <v>defCons['consCRtrip'] = { name:'consCRtrip', nameCode: '',  title:'交通',  count:5,  sumClass:'consCRsum',  refClass:'consCR',  substituteClass:'',  code:8,  color:'' };</v>
      </c>
    </row>
    <row r="33" spans="2:21">
      <c r="B33" s="13">
        <v>29</v>
      </c>
      <c r="C33" s="13" t="s">
        <v>2104</v>
      </c>
      <c r="D33" s="13" t="s">
        <v>1799</v>
      </c>
      <c r="E33" s="13" t="s">
        <v>1798</v>
      </c>
      <c r="F33" s="13">
        <v>0</v>
      </c>
      <c r="G33" s="13" t="s">
        <v>1900</v>
      </c>
      <c r="H33" s="13"/>
      <c r="I33" s="13" t="s">
        <v>2092</v>
      </c>
      <c r="J33" s="13">
        <v>9</v>
      </c>
      <c r="K33" s="61" t="s">
        <v>1810</v>
      </c>
      <c r="L33" s="13">
        <v>1</v>
      </c>
      <c r="M33" t="s">
        <v>612</v>
      </c>
      <c r="P33" s="63"/>
      <c r="Q33" s="63"/>
      <c r="R33" s="63" t="str">
        <f t="shared" si="0"/>
        <v>consCalcList['consOTsum'] = new logic.ConsOTsum();</v>
      </c>
      <c r="S33" s="64" t="s">
        <v>1817</v>
      </c>
      <c r="T33" s="64"/>
      <c r="U33" s="64" t="str">
        <f t="shared" si="1"/>
        <v>defCons['consOTsum'] = { name:'consOTsum', nameCode: 'OT',  title:'待機・その他',  count:0,  sumClass:'consTotal',  refClass:'',  substituteClass:'consSum',  code:9,  color:'0xd2691e' };</v>
      </c>
    </row>
    <row r="34" spans="2:21">
      <c r="B34" s="13">
        <v>30</v>
      </c>
      <c r="C34" s="13" t="s">
        <v>2105</v>
      </c>
      <c r="D34" s="13"/>
      <c r="E34" s="13" t="s">
        <v>1798</v>
      </c>
      <c r="F34" s="13">
        <v>3</v>
      </c>
      <c r="G34" s="13" t="s">
        <v>2104</v>
      </c>
      <c r="H34" s="13"/>
      <c r="I34" s="13"/>
      <c r="J34" s="13">
        <v>9</v>
      </c>
      <c r="K34" s="13"/>
      <c r="L34" s="13">
        <v>3</v>
      </c>
      <c r="P34" s="63"/>
      <c r="Q34" s="63"/>
      <c r="R34" s="63" t="str">
        <f t="shared" si="0"/>
        <v>consCalcList['consOT'] = new logic.ConsOT();</v>
      </c>
      <c r="S34" s="64" t="s">
        <v>1817</v>
      </c>
      <c r="T34" s="64"/>
      <c r="U34" s="64" t="str">
        <f t="shared" si="1"/>
        <v>defCons['consOT'] = { name:'consOT', nameCode: '',  title:'待機・その他',  count:3,  sumClass:'consOTsum',  refClass:'',  substituteClass:'',  code:9,  color:'' };</v>
      </c>
    </row>
    <row r="37" spans="2:21">
      <c r="C37" t="s">
        <v>1814</v>
      </c>
    </row>
    <row r="38" spans="2:21">
      <c r="C38" t="s">
        <v>1815</v>
      </c>
    </row>
  </sheetData>
  <phoneticPr fontId="2"/>
  <pageMargins left="0.75" right="0.75" top="1" bottom="1" header="0.51200000000000001" footer="0.51200000000000001"/>
  <pageSetup paperSize="9"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5"/>
  <sheetViews>
    <sheetView workbookViewId="0">
      <selection activeCell="C22" sqref="C22"/>
    </sheetView>
  </sheetViews>
  <sheetFormatPr defaultRowHeight="13.5"/>
  <cols>
    <col min="1" max="1" width="48.75" customWidth="1"/>
    <col min="2" max="2" width="16.625" customWidth="1"/>
    <col min="3" max="3" width="36.125" customWidth="1"/>
    <col min="4" max="4" width="38.25" customWidth="1"/>
  </cols>
  <sheetData>
    <row r="1" spans="1:4">
      <c r="A1" t="s">
        <v>4584</v>
      </c>
      <c r="C1" s="157" t="s">
        <v>3550</v>
      </c>
      <c r="D1" s="157" t="s">
        <v>4762</v>
      </c>
    </row>
    <row r="2" spans="1:4">
      <c r="A2" s="156" t="str">
        <f>CLEAN(B2&amp;IF(C2="","",""""&amp;C2&amp;""";"))</f>
        <v/>
      </c>
      <c r="C2" s="158"/>
      <c r="D2" s="159"/>
    </row>
    <row r="3" spans="1:4">
      <c r="A3" s="156" t="str">
        <f t="shared" ref="A3:A66" si="0">CLEAN(B3&amp;IF(C3="","",""""&amp;C3&amp;""";"))</f>
        <v>D6.consAC.title = "air conditionné";</v>
      </c>
      <c r="B3" t="s">
        <v>4408</v>
      </c>
      <c r="C3" s="158" t="s">
        <v>4530</v>
      </c>
      <c r="D3" s="159" t="s">
        <v>4409</v>
      </c>
    </row>
    <row r="4" spans="1:4">
      <c r="A4" s="156" t="str">
        <f t="shared" si="0"/>
        <v>D6.consAC.countCall = "chambre";</v>
      </c>
      <c r="B4" t="s">
        <v>4410</v>
      </c>
      <c r="C4" s="158" t="s">
        <v>4531</v>
      </c>
      <c r="D4" s="159" t="s">
        <v>4411</v>
      </c>
    </row>
    <row r="5" spans="1:4">
      <c r="A5" s="156" t="str">
        <f t="shared" si="0"/>
        <v/>
      </c>
      <c r="C5" s="158"/>
      <c r="D5" s="159"/>
    </row>
    <row r="6" spans="1:4">
      <c r="A6" s="156" t="str">
        <f t="shared" si="0"/>
        <v>D6.consACcool.title = "air conditionné";</v>
      </c>
      <c r="B6" t="s">
        <v>4412</v>
      </c>
      <c r="C6" s="158" t="s">
        <v>4530</v>
      </c>
      <c r="D6" s="159" t="s">
        <v>4409</v>
      </c>
    </row>
    <row r="7" spans="1:4">
      <c r="A7" s="156" t="str">
        <f t="shared" si="0"/>
        <v>D6.consACcool.addable = "air conditionné";</v>
      </c>
      <c r="B7" t="s">
        <v>4413</v>
      </c>
      <c r="C7" s="158" t="s">
        <v>4530</v>
      </c>
      <c r="D7" s="159" t="s">
        <v>4409</v>
      </c>
    </row>
    <row r="8" spans="1:4">
      <c r="A8" s="156" t="str">
        <f t="shared" si="0"/>
        <v>D6.consACcool.countCall = "chambre";</v>
      </c>
      <c r="B8" t="s">
        <v>4414</v>
      </c>
      <c r="C8" s="158" t="s">
        <v>4531</v>
      </c>
      <c r="D8" s="159" t="s">
        <v>4763</v>
      </c>
    </row>
    <row r="9" spans="1:4" ht="27">
      <c r="A9" s="156" t="str">
        <f t="shared" si="0"/>
        <v>D6.consACcool.inputGuide = "comment utiliser la climatisation pour chaque pièce";</v>
      </c>
      <c r="B9" t="s">
        <v>4415</v>
      </c>
      <c r="C9" s="158" t="s">
        <v>4532</v>
      </c>
      <c r="D9" s="159" t="s">
        <v>4416</v>
      </c>
    </row>
    <row r="10" spans="1:4">
      <c r="A10" s="156" t="str">
        <f t="shared" si="0"/>
        <v/>
      </c>
      <c r="C10" s="158"/>
      <c r="D10" s="159"/>
    </row>
    <row r="11" spans="1:4">
      <c r="A11" s="156" t="str">
        <f t="shared" si="0"/>
        <v>D6.consACheat.title = "chauffage de la pièce";</v>
      </c>
      <c r="B11" t="s">
        <v>4417</v>
      </c>
      <c r="C11" s="158" t="s">
        <v>4533</v>
      </c>
      <c r="D11" s="159" t="s">
        <v>4418</v>
      </c>
    </row>
    <row r="12" spans="1:4">
      <c r="A12" s="156" t="str">
        <f t="shared" si="0"/>
        <v>D6.consACheat.addable = "air conditionné";</v>
      </c>
      <c r="B12" t="s">
        <v>4419</v>
      </c>
      <c r="C12" s="158" t="s">
        <v>4530</v>
      </c>
      <c r="D12" s="159" t="s">
        <v>4409</v>
      </c>
    </row>
    <row r="13" spans="1:4">
      <c r="A13" s="156" t="str">
        <f t="shared" si="0"/>
        <v>D6.consACheat.countCall = "une chambre";</v>
      </c>
      <c r="B13" t="s">
        <v>4420</v>
      </c>
      <c r="C13" s="158" t="s">
        <v>4534</v>
      </c>
      <c r="D13" s="159" t="s">
        <v>4763</v>
      </c>
    </row>
    <row r="14" spans="1:4">
      <c r="A14" s="156" t="str">
        <f t="shared" si="0"/>
        <v>D6.consACheat.inputGuide = "comment utiliser chaque salle de chauffage";</v>
      </c>
      <c r="B14" t="s">
        <v>4421</v>
      </c>
      <c r="C14" s="158" t="s">
        <v>4535</v>
      </c>
      <c r="D14" s="159" t="s">
        <v>4422</v>
      </c>
    </row>
    <row r="15" spans="1:4">
      <c r="A15" s="156" t="str">
        <f t="shared" si="0"/>
        <v/>
      </c>
      <c r="C15" s="158"/>
      <c r="D15" s="159"/>
    </row>
    <row r="16" spans="1:4">
      <c r="A16" s="156" t="str">
        <f t="shared" si="0"/>
        <v>D6.consCKcook.title = "Cuisine";</v>
      </c>
      <c r="B16" t="s">
        <v>4423</v>
      </c>
      <c r="C16" s="158" t="s">
        <v>4536</v>
      </c>
      <c r="D16" s="159" t="s">
        <v>4424</v>
      </c>
    </row>
    <row r="17" spans="1:4" ht="27">
      <c r="A17" s="156" t="str">
        <f t="shared" si="0"/>
        <v>D6.consCKcook.inputGuide = "Comment utiliser la cuisson pour se concentrer sur le poêle";</v>
      </c>
      <c r="B17" t="s">
        <v>4425</v>
      </c>
      <c r="C17" s="158" t="s">
        <v>4537</v>
      </c>
      <c r="D17" s="159" t="s">
        <v>4426</v>
      </c>
    </row>
    <row r="18" spans="1:4">
      <c r="A18" s="156" t="str">
        <f t="shared" si="0"/>
        <v/>
      </c>
      <c r="C18" s="158"/>
      <c r="D18" s="159"/>
    </row>
    <row r="19" spans="1:4">
      <c r="A19" s="156" t="str">
        <f t="shared" si="0"/>
        <v>D6.consCKpot.title = "adiabatique";</v>
      </c>
      <c r="B19" t="s">
        <v>4427</v>
      </c>
      <c r="C19" s="158" t="s">
        <v>4538</v>
      </c>
      <c r="D19" s="159" t="s">
        <v>4428</v>
      </c>
    </row>
    <row r="20" spans="1:4">
      <c r="A20" s="156" t="str">
        <f t="shared" si="0"/>
        <v>D6.consCKpot.inputGuide = "Comment utiliser l'isolation";</v>
      </c>
      <c r="B20" t="s">
        <v>4429</v>
      </c>
      <c r="C20" s="158" t="s">
        <v>4539</v>
      </c>
      <c r="D20" s="159" t="s">
        <v>4430</v>
      </c>
    </row>
    <row r="21" spans="1:4">
      <c r="A21" s="156" t="str">
        <f t="shared" si="0"/>
        <v/>
      </c>
      <c r="C21" s="158"/>
      <c r="D21" s="159"/>
    </row>
    <row r="22" spans="1:4">
      <c r="A22" s="156" t="str">
        <f t="shared" si="0"/>
        <v>D6.consCKrice.title = "riz";</v>
      </c>
      <c r="B22" t="s">
        <v>4431</v>
      </c>
      <c r="C22" s="158" t="s">
        <v>4540</v>
      </c>
      <c r="D22" s="159" t="s">
        <v>4432</v>
      </c>
    </row>
    <row r="23" spans="1:4">
      <c r="A23" s="156" t="str">
        <f t="shared" si="0"/>
        <v>D6.consCKrice.inputGuide = "comment utiliser un poêle";</v>
      </c>
      <c r="B23" t="s">
        <v>4433</v>
      </c>
      <c r="C23" s="158" t="s">
        <v>4541</v>
      </c>
      <c r="D23" s="159" t="s">
        <v>4764</v>
      </c>
    </row>
    <row r="24" spans="1:4">
      <c r="A24" s="156" t="str">
        <f t="shared" si="0"/>
        <v/>
      </c>
      <c r="C24" s="158"/>
      <c r="D24" s="159"/>
    </row>
    <row r="25" spans="1:4">
      <c r="A25" s="156" t="str">
        <f t="shared" si="0"/>
        <v>D6.consCKsum.title = "Cuisine";</v>
      </c>
      <c r="B25" t="s">
        <v>4434</v>
      </c>
      <c r="C25" s="158" t="s">
        <v>4536</v>
      </c>
      <c r="D25" s="159" t="s">
        <v>4424</v>
      </c>
    </row>
    <row r="26" spans="1:4">
      <c r="A26" s="156" t="str">
        <f t="shared" si="0"/>
        <v>D6.consCKsum.inputGuide = "Comment utiliser la cuisine";</v>
      </c>
      <c r="B26" t="s">
        <v>4435</v>
      </c>
      <c r="C26" s="158" t="s">
        <v>4542</v>
      </c>
      <c r="D26" s="159" t="s">
        <v>4436</v>
      </c>
    </row>
    <row r="27" spans="1:4">
      <c r="A27" s="156" t="str">
        <f t="shared" si="0"/>
        <v/>
      </c>
      <c r="C27" s="158"/>
      <c r="D27" s="159"/>
    </row>
    <row r="28" spans="1:4">
      <c r="A28" s="156" t="str">
        <f t="shared" si="0"/>
        <v>D6.consCOsum.title = "cool";</v>
      </c>
      <c r="B28" t="s">
        <v>4437</v>
      </c>
      <c r="C28" s="158" t="s">
        <v>4438</v>
      </c>
      <c r="D28" s="159" t="s">
        <v>4438</v>
      </c>
    </row>
    <row r="29" spans="1:4" ht="27">
      <c r="A29" s="156" t="str">
        <f t="shared" si="0"/>
        <v>D6.consCOsum.inputGuide = "comment utiliser l'air conditionné dans toute la maison";</v>
      </c>
      <c r="B29" t="s">
        <v>4439</v>
      </c>
      <c r="C29" s="158" t="s">
        <v>4543</v>
      </c>
      <c r="D29" s="159" t="s">
        <v>4440</v>
      </c>
    </row>
    <row r="30" spans="1:4">
      <c r="A30" s="156" t="str">
        <f t="shared" si="0"/>
        <v/>
      </c>
      <c r="C30" s="158"/>
      <c r="D30" s="159"/>
    </row>
    <row r="31" spans="1:4">
      <c r="A31" s="156" t="str">
        <f t="shared" si="0"/>
        <v>D6.consCR.title = "véhicule";</v>
      </c>
      <c r="B31" t="s">
        <v>4441</v>
      </c>
      <c r="C31" s="158" t="s">
        <v>4544</v>
      </c>
      <c r="D31" s="159" t="s">
        <v>4442</v>
      </c>
    </row>
    <row r="32" spans="1:4">
      <c r="A32" s="156" t="str">
        <f t="shared" si="0"/>
        <v>D6.consCR.addable = "véhicule";</v>
      </c>
      <c r="B32" t="s">
        <v>4443</v>
      </c>
      <c r="C32" s="158" t="s">
        <v>4544</v>
      </c>
      <c r="D32" s="159" t="s">
        <v>4442</v>
      </c>
    </row>
    <row r="33" spans="1:4">
      <c r="A33" s="156" t="str">
        <f t="shared" si="0"/>
        <v>D6.consCR.countCall = "voiture";</v>
      </c>
      <c r="B33" t="s">
        <v>4444</v>
      </c>
      <c r="C33" s="158" t="s">
        <v>4545</v>
      </c>
      <c r="D33" s="159" t="s">
        <v>4765</v>
      </c>
    </row>
    <row r="34" spans="1:4" ht="27">
      <c r="A34" s="156" t="str">
        <f t="shared" si="0"/>
        <v>D6.consCR.inputGuide = "sur la performance et l'utilisation de chaque voiture aura lieu";</v>
      </c>
      <c r="B34" t="s">
        <v>4445</v>
      </c>
      <c r="C34" s="158" t="s">
        <v>4546</v>
      </c>
      <c r="D34" s="159" t="s">
        <v>4446</v>
      </c>
    </row>
    <row r="35" spans="1:4">
      <c r="A35" s="156" t="str">
        <f t="shared" si="0"/>
        <v/>
      </c>
      <c r="C35" s="158"/>
      <c r="D35" s="159"/>
    </row>
    <row r="36" spans="1:4">
      <c r="A36" s="156" t="str">
        <f t="shared" si="0"/>
        <v>D6.consCRsum.title = "véhicule";</v>
      </c>
      <c r="B36" t="s">
        <v>4447</v>
      </c>
      <c r="C36" s="158" t="s">
        <v>4544</v>
      </c>
      <c r="D36" s="159" t="s">
        <v>4442</v>
      </c>
    </row>
    <row r="37" spans="1:4">
      <c r="A37" s="156" t="str">
        <f t="shared" si="0"/>
        <v>D6.consCRsum.inputGuide = "Comment utiliser les voitures, les vélos";</v>
      </c>
      <c r="B37" t="s">
        <v>4448</v>
      </c>
      <c r="C37" s="158" t="s">
        <v>4547</v>
      </c>
      <c r="D37" s="159" t="s">
        <v>4449</v>
      </c>
    </row>
    <row r="38" spans="1:4">
      <c r="A38" s="156" t="str">
        <f t="shared" si="0"/>
        <v/>
      </c>
      <c r="C38" s="158"/>
      <c r="D38" s="159"/>
    </row>
    <row r="39" spans="1:4">
      <c r="A39" s="156" t="str">
        <f t="shared" si="0"/>
        <v>D6.consCRtrip.title = "mouvement";</v>
      </c>
      <c r="B39" t="s">
        <v>4450</v>
      </c>
      <c r="C39" s="158" t="s">
        <v>4548</v>
      </c>
      <c r="D39" s="159" t="s">
        <v>4451</v>
      </c>
    </row>
    <row r="40" spans="1:4">
      <c r="A40" s="156" t="str">
        <f t="shared" si="0"/>
        <v>D6.consCRtrip.countCall = "deux places";</v>
      </c>
      <c r="B40" t="s">
        <v>4452</v>
      </c>
      <c r="C40" s="158" t="s">
        <v>4549</v>
      </c>
      <c r="D40" s="159" t="s">
        <v>4766</v>
      </c>
    </row>
    <row r="41" spans="1:4">
      <c r="A41" s="156" t="str">
        <f t="shared" si="0"/>
        <v>D6.consCRtrip.addable = "destination";</v>
      </c>
      <c r="B41" t="s">
        <v>4453</v>
      </c>
      <c r="C41" s="158" t="s">
        <v>4454</v>
      </c>
      <c r="D41" s="159" t="s">
        <v>4454</v>
      </c>
    </row>
    <row r="42" spans="1:4" ht="27">
      <c r="A42" s="156" t="str">
        <f t="shared" si="0"/>
        <v>D6.consCRtrip.inputGuide = "comment utiliser les voitures et d'autres destinations";</v>
      </c>
      <c r="B42" t="s">
        <v>4455</v>
      </c>
      <c r="C42" s="158" t="s">
        <v>4550</v>
      </c>
      <c r="D42" s="159" t="s">
        <v>4456</v>
      </c>
    </row>
    <row r="43" spans="1:4">
      <c r="A43" s="156" t="str">
        <f t="shared" si="0"/>
        <v/>
      </c>
      <c r="C43" s="158"/>
      <c r="D43" s="159"/>
    </row>
    <row r="44" spans="1:4">
      <c r="A44" s="156" t="str">
        <f t="shared" si="0"/>
        <v>D6.consDRsum.title = "lavage de linge";</v>
      </c>
      <c r="B44" t="s">
        <v>4457</v>
      </c>
      <c r="C44" s="158" t="s">
        <v>4551</v>
      </c>
      <c r="D44" s="159" t="s">
        <v>4458</v>
      </c>
    </row>
    <row r="45" spans="1:4" ht="27">
      <c r="A45" s="156" t="str">
        <f t="shared" si="0"/>
        <v>D6.consDRsum.inputGuide = "Nettoyez l'aspirateur, comment utiliser la machine à laver et le sèche-linge";</v>
      </c>
      <c r="B45" t="s">
        <v>4459</v>
      </c>
      <c r="C45" s="158" t="s">
        <v>4552</v>
      </c>
      <c r="D45" s="159" t="s">
        <v>4460</v>
      </c>
    </row>
    <row r="46" spans="1:4">
      <c r="A46" s="156" t="str">
        <f t="shared" si="0"/>
        <v/>
      </c>
      <c r="C46" s="158"/>
      <c r="D46" s="159"/>
    </row>
    <row r="47" spans="1:4">
      <c r="A47" s="156" t="str">
        <f t="shared" si="0"/>
        <v>D6.consEnergy.title = "Ensemble énergétique général";</v>
      </c>
      <c r="B47" t="s">
        <v>4461</v>
      </c>
      <c r="C47" s="158" t="s">
        <v>4553</v>
      </c>
      <c r="D47" s="159" t="s">
        <v>4462</v>
      </c>
    </row>
    <row r="48" spans="1:4" ht="27">
      <c r="A48" s="156" t="str">
        <f t="shared" si="0"/>
        <v>D6.consEnergy.inputGuide = "l'utilisation de la maison entière et l'énergie, les factures d'électricité mensuelles";</v>
      </c>
      <c r="B48" t="s">
        <v>4463</v>
      </c>
      <c r="C48" s="158" t="s">
        <v>4554</v>
      </c>
      <c r="D48" s="159" t="s">
        <v>4464</v>
      </c>
    </row>
    <row r="49" spans="1:4">
      <c r="A49" s="156" t="str">
        <f t="shared" si="0"/>
        <v/>
      </c>
      <c r="C49" s="158"/>
      <c r="D49" s="159"/>
    </row>
    <row r="50" spans="1:4">
      <c r="A50" s="156" t="str">
        <f t="shared" si="0"/>
        <v>D6.consHTcold.title = "Dans le climat froid";</v>
      </c>
      <c r="B50" t="s">
        <v>4465</v>
      </c>
      <c r="C50" s="158" t="s">
        <v>4555</v>
      </c>
      <c r="D50" s="159" t="s">
        <v>4466</v>
      </c>
    </row>
    <row r="51" spans="1:4" ht="27">
      <c r="A51" s="156" t="str">
        <f t="shared" si="0"/>
        <v>D6.consHTcold.inputGuide = "Comment utiliser le chauffage par temps froid";</v>
      </c>
      <c r="B51" t="s">
        <v>4467</v>
      </c>
      <c r="C51" s="158" t="s">
        <v>4556</v>
      </c>
      <c r="D51" s="159" t="s">
        <v>4468</v>
      </c>
    </row>
    <row r="52" spans="1:4">
      <c r="A52" s="156" t="str">
        <f t="shared" si="0"/>
        <v/>
      </c>
      <c r="C52" s="158"/>
      <c r="D52" s="159"/>
    </row>
    <row r="53" spans="1:4">
      <c r="A53" s="156" t="str">
        <f t="shared" si="0"/>
        <v>D6.consHTsum.title = "chauffage";</v>
      </c>
      <c r="B53" t="s">
        <v>4469</v>
      </c>
      <c r="C53" s="158" t="s">
        <v>4557</v>
      </c>
      <c r="D53" s="159" t="s">
        <v>4470</v>
      </c>
    </row>
    <row r="54" spans="1:4" ht="27">
      <c r="A54" s="156" t="str">
        <f t="shared" si="0"/>
        <v>D6.consHTsum.inputGuide = "comment utiliser le chauffage de la maison entière";</v>
      </c>
      <c r="B54" t="s">
        <v>4471</v>
      </c>
      <c r="C54" s="158" t="s">
        <v>4558</v>
      </c>
      <c r="D54" s="159" t="s">
        <v>4472</v>
      </c>
    </row>
    <row r="55" spans="1:4">
      <c r="A55" s="156" t="str">
        <f t="shared" si="0"/>
        <v/>
      </c>
      <c r="C55" s="158"/>
      <c r="D55" s="159"/>
    </row>
    <row r="56" spans="1:4">
      <c r="A56" s="156" t="str">
        <f t="shared" si="0"/>
        <v>D6.consHWdishwash.title = "lavage";</v>
      </c>
      <c r="B56" t="s">
        <v>4473</v>
      </c>
      <c r="C56" s="158" t="s">
        <v>4559</v>
      </c>
      <c r="D56" s="159" t="s">
        <v>4474</v>
      </c>
    </row>
    <row r="57" spans="1:4">
      <c r="A57" s="156" t="str">
        <f t="shared" si="0"/>
        <v>D6.consHWdishwash.inputGuide = "Comment utiliser le lave-vaisselle";</v>
      </c>
      <c r="B57" t="s">
        <v>4475</v>
      </c>
      <c r="C57" s="158" t="s">
        <v>4560</v>
      </c>
      <c r="D57" s="159" t="s">
        <v>4476</v>
      </c>
    </row>
    <row r="58" spans="1:4">
      <c r="A58" s="156" t="str">
        <f t="shared" si="0"/>
        <v/>
      </c>
      <c r="C58" s="158"/>
      <c r="D58" s="159"/>
    </row>
    <row r="59" spans="1:4">
      <c r="A59" s="156" t="str">
        <f t="shared" si="0"/>
        <v>D6.consHWdresser.title = "lavage";</v>
      </c>
      <c r="B59" t="s">
        <v>4477</v>
      </c>
      <c r="C59" s="158" t="s">
        <v>4559</v>
      </c>
      <c r="D59" s="159" t="s">
        <v>4478</v>
      </c>
    </row>
    <row r="60" spans="1:4" ht="27">
      <c r="A60" s="156" t="str">
        <f t="shared" si="0"/>
        <v>D6.consHWdresser.inputGuide = "Comment laver de l'eau chaude dans le bassin";</v>
      </c>
      <c r="B60" t="s">
        <v>4479</v>
      </c>
      <c r="C60" s="158" t="s">
        <v>4561</v>
      </c>
      <c r="D60" s="159" t="s">
        <v>4480</v>
      </c>
    </row>
    <row r="61" spans="1:4">
      <c r="A61" s="156" t="str">
        <f t="shared" si="0"/>
        <v/>
      </c>
      <c r="C61" s="158"/>
      <c r="D61" s="159"/>
    </row>
    <row r="62" spans="1:4">
      <c r="A62" s="156" t="str">
        <f t="shared" si="0"/>
        <v>D6.consHWshower.title = "douche";</v>
      </c>
      <c r="B62" t="s">
        <v>4481</v>
      </c>
      <c r="C62" s="158" t="s">
        <v>4562</v>
      </c>
      <c r="D62" s="159" t="s">
        <v>4482</v>
      </c>
    </row>
    <row r="63" spans="1:4">
      <c r="A63" s="156" t="str">
        <f t="shared" si="0"/>
        <v>D6.consHWshower.inputGuide = "comment utiliser la douche";</v>
      </c>
      <c r="B63" t="s">
        <v>4483</v>
      </c>
      <c r="C63" s="158" t="s">
        <v>4563</v>
      </c>
      <c r="D63" s="159" t="s">
        <v>4484</v>
      </c>
    </row>
    <row r="64" spans="1:4">
      <c r="A64" s="156" t="str">
        <f t="shared" si="0"/>
        <v/>
      </c>
      <c r="C64" s="158"/>
      <c r="D64" s="159"/>
    </row>
    <row r="65" spans="1:4">
      <c r="A65" s="156" t="str">
        <f t="shared" si="0"/>
        <v>D6.consHWsum.title = "approvisionnement en eau chaude";</v>
      </c>
      <c r="B65" t="s">
        <v>4485</v>
      </c>
      <c r="C65" s="158" t="s">
        <v>4564</v>
      </c>
      <c r="D65" s="159" t="s">
        <v>4486</v>
      </c>
    </row>
    <row r="66" spans="1:4" ht="27">
      <c r="A66" s="156" t="str">
        <f t="shared" si="0"/>
        <v>D6.consHWsum.inputGuide = "comment utiliser l'alimentation en eau chaude en général";</v>
      </c>
      <c r="B66" t="s">
        <v>4487</v>
      </c>
      <c r="C66" s="158" t="s">
        <v>4565</v>
      </c>
      <c r="D66" s="159" t="s">
        <v>4488</v>
      </c>
    </row>
    <row r="67" spans="1:4">
      <c r="A67" s="156" t="str">
        <f t="shared" ref="A67:A105" si="1">CLEAN(B67&amp;IF(C67="","",""""&amp;C67&amp;""";"))</f>
        <v/>
      </c>
      <c r="C67" s="158"/>
      <c r="D67" s="159"/>
    </row>
    <row r="68" spans="1:4">
      <c r="A68" s="156" t="str">
        <f t="shared" si="1"/>
        <v>D6.consHWtoilet.title = "toilette";</v>
      </c>
      <c r="B68" t="s">
        <v>4489</v>
      </c>
      <c r="C68" s="158" t="s">
        <v>4566</v>
      </c>
      <c r="D68" s="159" t="s">
        <v>4490</v>
      </c>
    </row>
    <row r="69" spans="1:4" ht="27">
      <c r="A69" s="156" t="str">
        <f t="shared" si="1"/>
        <v>D6.consHWtoilet.inputGuide = "Comment utiliser l'eau de toilette et l'isolation thermique";</v>
      </c>
      <c r="B69" t="s">
        <v>4491</v>
      </c>
      <c r="C69" s="158" t="s">
        <v>4567</v>
      </c>
      <c r="D69" s="159" t="s">
        <v>4492</v>
      </c>
    </row>
    <row r="70" spans="1:4">
      <c r="A70" s="156" t="str">
        <f t="shared" si="1"/>
        <v/>
      </c>
      <c r="C70" s="158"/>
      <c r="D70" s="159"/>
    </row>
    <row r="71" spans="1:4">
      <c r="A71" s="156" t="str">
        <f t="shared" si="1"/>
        <v>D6.consHWtub.title = "Une baignoire";</v>
      </c>
      <c r="B71" t="s">
        <v>4493</v>
      </c>
      <c r="C71" s="158" t="s">
        <v>4568</v>
      </c>
      <c r="D71" s="159" t="s">
        <v>4494</v>
      </c>
    </row>
    <row r="72" spans="1:4">
      <c r="A72" s="156" t="str">
        <f t="shared" si="1"/>
        <v>D6.consHWtub.inputGuide = "comment utiliser le spa";</v>
      </c>
      <c r="B72" t="s">
        <v>4495</v>
      </c>
      <c r="C72" s="158" t="s">
        <v>4569</v>
      </c>
      <c r="D72" s="159" t="s">
        <v>4496</v>
      </c>
    </row>
    <row r="73" spans="1:4">
      <c r="A73" s="156" t="str">
        <f t="shared" si="1"/>
        <v/>
      </c>
      <c r="C73" s="158"/>
      <c r="D73" s="159"/>
    </row>
    <row r="74" spans="1:4">
      <c r="A74" s="156" t="str">
        <f t="shared" si="1"/>
        <v>D6.consLI.title = "lumière";</v>
      </c>
      <c r="B74" t="s">
        <v>4497</v>
      </c>
      <c r="C74" s="158" t="s">
        <v>4570</v>
      </c>
      <c r="D74" s="159" t="s">
        <v>4498</v>
      </c>
    </row>
    <row r="75" spans="1:4">
      <c r="A75" s="156" t="str">
        <f t="shared" si="1"/>
        <v>D6.consLI.addable = "éclairage de la pièce";</v>
      </c>
      <c r="B75" t="s">
        <v>4499</v>
      </c>
      <c r="C75" s="158" t="s">
        <v>4571</v>
      </c>
      <c r="D75" s="159" t="s">
        <v>4500</v>
      </c>
    </row>
    <row r="76" spans="1:4">
      <c r="A76" s="156" t="str">
        <f t="shared" si="1"/>
        <v>D6.consLI.countCall = "chambre";</v>
      </c>
      <c r="B76" t="s">
        <v>4501</v>
      </c>
      <c r="C76" s="158" t="s">
        <v>4531</v>
      </c>
      <c r="D76" s="159" t="s">
        <v>4763</v>
      </c>
    </row>
    <row r="77" spans="1:4" ht="27">
      <c r="A77" s="156" t="str">
        <f t="shared" si="1"/>
        <v>D6.consLI.inputGuide = "comment utiliser un éclairage de chambre simple";</v>
      </c>
      <c r="B77" t="s">
        <v>4502</v>
      </c>
      <c r="C77" s="158" t="s">
        <v>4572</v>
      </c>
      <c r="D77" s="159" t="s">
        <v>4503</v>
      </c>
    </row>
    <row r="78" spans="1:4">
      <c r="A78" s="156" t="str">
        <f t="shared" si="1"/>
        <v/>
      </c>
      <c r="C78" s="158"/>
      <c r="D78" s="159"/>
    </row>
    <row r="79" spans="1:4">
      <c r="A79" s="156" t="str">
        <f t="shared" si="1"/>
        <v>D6.consLIsum.title = "lumière";</v>
      </c>
      <c r="B79" t="s">
        <v>4504</v>
      </c>
      <c r="C79" s="158" t="s">
        <v>4570</v>
      </c>
      <c r="D79" s="159" t="s">
        <v>4498</v>
      </c>
    </row>
    <row r="80" spans="1:4" ht="27">
      <c r="A80" s="156" t="str">
        <f t="shared" si="1"/>
        <v>D6.consLIsum.inputGuide = "comment utiliser l'éclairage de la maison entière";</v>
      </c>
      <c r="B80" t="s">
        <v>4505</v>
      </c>
      <c r="C80" s="158" t="s">
        <v>4573</v>
      </c>
      <c r="D80" s="159" t="s">
        <v>4506</v>
      </c>
    </row>
    <row r="81" spans="1:4">
      <c r="A81" s="156" t="str">
        <f t="shared" si="1"/>
        <v/>
      </c>
      <c r="C81" s="158"/>
      <c r="D81" s="159"/>
    </row>
    <row r="82" spans="1:4">
      <c r="A82" s="156" t="str">
        <f t="shared" si="1"/>
        <v>D6.consRF.title = "réfrigérateur";</v>
      </c>
      <c r="B82" t="s">
        <v>4507</v>
      </c>
      <c r="C82" s="158" t="s">
        <v>4574</v>
      </c>
      <c r="D82" s="159" t="s">
        <v>4508</v>
      </c>
    </row>
    <row r="83" spans="1:4">
      <c r="A83" s="156" t="str">
        <f t="shared" si="1"/>
        <v>D6.consRF.addable = "réfrigérateur";</v>
      </c>
      <c r="B83" t="s">
        <v>4509</v>
      </c>
      <c r="C83" s="158" t="s">
        <v>4574</v>
      </c>
      <c r="D83" s="159" t="s">
        <v>4508</v>
      </c>
    </row>
    <row r="84" spans="1:4">
      <c r="A84" s="156" t="str">
        <f t="shared" si="1"/>
        <v>D6.consRF.countCall = "Taïwan";</v>
      </c>
      <c r="B84" t="s">
        <v>4510</v>
      </c>
      <c r="C84" s="158" t="s">
        <v>4575</v>
      </c>
      <c r="D84" s="159" t="s">
        <v>4767</v>
      </c>
    </row>
    <row r="85" spans="1:4">
      <c r="A85" s="156" t="str">
        <f t="shared" si="1"/>
        <v>D6.consRF.inputGuide = "Comment utiliser un réfrigérateur personnel";</v>
      </c>
      <c r="B85" t="s">
        <v>4511</v>
      </c>
      <c r="C85" s="158" t="s">
        <v>4576</v>
      </c>
      <c r="D85" s="159" t="s">
        <v>4512</v>
      </c>
    </row>
    <row r="86" spans="1:4">
      <c r="A86" s="156" t="str">
        <f t="shared" si="1"/>
        <v/>
      </c>
      <c r="C86" s="158"/>
      <c r="D86" s="159"/>
    </row>
    <row r="87" spans="1:4">
      <c r="A87" s="156" t="str">
        <f t="shared" si="1"/>
        <v>D6.consRFsum.title = "réfrigérateur";</v>
      </c>
      <c r="B87" t="s">
        <v>4513</v>
      </c>
      <c r="C87" s="158" t="s">
        <v>4574</v>
      </c>
      <c r="D87" s="159" t="s">
        <v>4508</v>
      </c>
    </row>
    <row r="88" spans="1:4">
      <c r="A88" s="156" t="str">
        <f t="shared" si="1"/>
        <v>D6.consRFsum.inputGuide = "utiliser le réfrigérateur dans toute la maison";</v>
      </c>
      <c r="B88" t="s">
        <v>4514</v>
      </c>
      <c r="C88" s="158" t="s">
        <v>4577</v>
      </c>
      <c r="D88" s="159" t="s">
        <v>4515</v>
      </c>
    </row>
    <row r="89" spans="1:4">
      <c r="A89" s="156" t="str">
        <f t="shared" si="1"/>
        <v/>
      </c>
      <c r="C89" s="158"/>
      <c r="D89" s="159"/>
    </row>
    <row r="90" spans="1:4" ht="40.5">
      <c r="A90" s="156" t="str">
        <f t="shared" si="1"/>
        <v>D6.consSeason.inputGuide = "Pour les frais mensuels d'eau et d'électricité par saison. Remplissez la valeur approximative.";</v>
      </c>
      <c r="B90" t="s">
        <v>4516</v>
      </c>
      <c r="C90" s="158" t="s">
        <v>4578</v>
      </c>
      <c r="D90" s="159" t="s">
        <v>4517</v>
      </c>
    </row>
    <row r="91" spans="1:4">
      <c r="A91" s="156" t="str">
        <f t="shared" si="1"/>
        <v/>
      </c>
      <c r="C91" s="158"/>
      <c r="D91" s="159"/>
    </row>
    <row r="92" spans="1:4">
      <c r="A92" s="156" t="str">
        <f t="shared" si="1"/>
        <v>D6.consTotal.title = "entier";</v>
      </c>
      <c r="B92" t="s">
        <v>4518</v>
      </c>
      <c r="C92" s="158" t="s">
        <v>4579</v>
      </c>
      <c r="D92" s="159" t="s">
        <v>4519</v>
      </c>
    </row>
    <row r="93" spans="1:4" ht="27">
      <c r="A93" s="156" t="str">
        <f t="shared" si="1"/>
        <v>D6.consTotal.inputGuide = "Informations de base sur la région et la maison";</v>
      </c>
      <c r="B93" t="s">
        <v>4520</v>
      </c>
      <c r="C93" s="158" t="s">
        <v>4580</v>
      </c>
      <c r="D93" s="159" t="s">
        <v>4521</v>
      </c>
    </row>
    <row r="94" spans="1:4">
      <c r="A94" s="156" t="str">
        <f t="shared" si="1"/>
        <v/>
      </c>
      <c r="C94" s="158"/>
      <c r="D94" s="159"/>
    </row>
    <row r="95" spans="1:4">
      <c r="A95" s="156" t="str">
        <f t="shared" si="1"/>
        <v>D6.consTV.title = "la télé";</v>
      </c>
      <c r="B95" t="s">
        <v>4522</v>
      </c>
      <c r="C95" s="158" t="s">
        <v>4581</v>
      </c>
      <c r="D95" s="159" t="s">
        <v>1862</v>
      </c>
    </row>
    <row r="96" spans="1:4">
      <c r="A96" s="156" t="str">
        <f t="shared" si="1"/>
        <v>D6.consTV.addable = "la télé";</v>
      </c>
      <c r="B96" t="s">
        <v>4523</v>
      </c>
      <c r="C96" s="158" t="s">
        <v>4581</v>
      </c>
      <c r="D96" s="159" t="s">
        <v>1862</v>
      </c>
    </row>
    <row r="97" spans="1:4">
      <c r="A97" s="156" t="str">
        <f t="shared" si="1"/>
        <v>D6.consTV.countCall = "Taïwan";</v>
      </c>
      <c r="B97" t="s">
        <v>4524</v>
      </c>
      <c r="C97" s="158" t="s">
        <v>4575</v>
      </c>
      <c r="D97" s="159" t="s">
        <v>4768</v>
      </c>
    </row>
    <row r="98" spans="1:4">
      <c r="A98" s="156" t="str">
        <f t="shared" si="1"/>
        <v>D6.consTV.inputGuide = "Comment utiliser la télévision personnalisée";</v>
      </c>
      <c r="B98" t="s">
        <v>4525</v>
      </c>
      <c r="C98" s="158" t="s">
        <v>4582</v>
      </c>
      <c r="D98" s="159" t="s">
        <v>4526</v>
      </c>
    </row>
    <row r="99" spans="1:4">
      <c r="A99" s="156" t="str">
        <f t="shared" si="1"/>
        <v/>
      </c>
      <c r="C99" s="158"/>
      <c r="D99" s="159"/>
    </row>
    <row r="100" spans="1:4">
      <c r="A100" s="156" t="str">
        <f t="shared" si="1"/>
        <v>D6.consTVsum.title = "la télé";</v>
      </c>
      <c r="B100" t="s">
        <v>4527</v>
      </c>
      <c r="C100" s="158" t="s">
        <v>4581</v>
      </c>
      <c r="D100" s="159" t="s">
        <v>1862</v>
      </c>
    </row>
    <row r="101" spans="1:4" ht="27">
      <c r="A101" s="156" t="str">
        <f t="shared" si="1"/>
        <v>D6.consTVsum.inputGuide = "comment utiliser toute la maison de la télévision";</v>
      </c>
      <c r="B101" t="s">
        <v>4528</v>
      </c>
      <c r="C101" s="158" t="s">
        <v>4583</v>
      </c>
      <c r="D101" s="159" t="s">
        <v>4529</v>
      </c>
    </row>
    <row r="102" spans="1:4">
      <c r="A102" s="156" t="str">
        <f t="shared" si="1"/>
        <v/>
      </c>
      <c r="C102" s="158"/>
      <c r="D102" s="159"/>
    </row>
    <row r="103" spans="1:4">
      <c r="A103" s="156" t="str">
        <f t="shared" si="1"/>
        <v>D6.consSeason.titleList[1] = "winter";</v>
      </c>
      <c r="B103" t="s">
        <v>4755</v>
      </c>
      <c r="C103" s="158" t="s">
        <v>4759</v>
      </c>
      <c r="D103" s="159" t="s">
        <v>4769</v>
      </c>
    </row>
    <row r="104" spans="1:4">
      <c r="A104" s="156" t="str">
        <f t="shared" si="1"/>
        <v>D6.consSeason.titleList[2] = "spring/fall";</v>
      </c>
      <c r="B104" t="s">
        <v>4756</v>
      </c>
      <c r="C104" s="158" t="s">
        <v>4760</v>
      </c>
      <c r="D104" s="159" t="s">
        <v>4757</v>
      </c>
    </row>
    <row r="105" spans="1:4">
      <c r="A105" s="156" t="str">
        <f t="shared" si="1"/>
        <v>D6.consSeason.titleList[3] = "summer";</v>
      </c>
      <c r="B105" t="s">
        <v>4758</v>
      </c>
      <c r="C105" s="158" t="s">
        <v>4761</v>
      </c>
      <c r="D105" s="159" t="s">
        <v>4770</v>
      </c>
    </row>
  </sheetData>
  <phoneticPr fontId="2"/>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B80"/>
  <sheetViews>
    <sheetView zoomScale="93" zoomScaleNormal="93" workbookViewId="0">
      <pane xSplit="4" ySplit="3" topLeftCell="W75" activePane="bottomRight" state="frozen"/>
      <selection pane="topRight" activeCell="G1" sqref="G1"/>
      <selection pane="bottomLeft" activeCell="A4" sqref="A4"/>
      <selection pane="bottomRight" activeCell="Z4" sqref="X4:Z78"/>
    </sheetView>
  </sheetViews>
  <sheetFormatPr defaultRowHeight="13.5"/>
  <cols>
    <col min="1" max="1" width="2.5" style="4" customWidth="1"/>
    <col min="2" max="2" width="3.875" style="4" customWidth="1"/>
    <col min="3" max="3" width="7" style="4" customWidth="1"/>
    <col min="4" max="5" width="22.625" style="4" customWidth="1"/>
    <col min="6" max="6" width="9.375" style="4" customWidth="1"/>
    <col min="7" max="8" width="9.125" style="4" customWidth="1"/>
    <col min="9" max="9" width="9.75" style="4" customWidth="1"/>
    <col min="10" max="10" width="7.5" style="4" customWidth="1"/>
    <col min="11" max="11" width="5.75" style="4" customWidth="1"/>
    <col min="12" max="12" width="4.625" style="4" customWidth="1"/>
    <col min="13" max="13" width="5.75" style="4" customWidth="1"/>
    <col min="14" max="14" width="6.875" style="4" customWidth="1"/>
    <col min="15" max="15" width="5.25" style="4" customWidth="1"/>
    <col min="16" max="16" width="5" style="4" customWidth="1"/>
    <col min="17" max="18" width="18.75" style="4" customWidth="1"/>
    <col min="19" max="20" width="42.75" style="4" customWidth="1"/>
    <col min="21" max="21" width="9" style="4"/>
    <col min="22" max="22" width="6.5" style="4" customWidth="1"/>
    <col min="23" max="23" width="9" style="4"/>
    <col min="24" max="25" width="4.75" style="4" customWidth="1"/>
    <col min="26" max="26" width="72.625" style="46" customWidth="1"/>
    <col min="27" max="27" width="9" style="1"/>
    <col min="28" max="28" width="34.5" style="1" customWidth="1"/>
    <col min="29" max="16384" width="9" style="1"/>
  </cols>
  <sheetData>
    <row r="1" spans="1:28">
      <c r="A1" s="47" t="s">
        <v>3420</v>
      </c>
      <c r="D1" s="137" t="s">
        <v>3554</v>
      </c>
      <c r="X1" s="47" t="s">
        <v>3437</v>
      </c>
    </row>
    <row r="2" spans="1:28" ht="15" customHeight="1">
      <c r="B2" s="140" t="s">
        <v>2289</v>
      </c>
      <c r="C2" s="146" t="s">
        <v>2290</v>
      </c>
      <c r="D2" s="149" t="s">
        <v>2291</v>
      </c>
      <c r="E2" s="150"/>
      <c r="F2" s="148" t="s">
        <v>3382</v>
      </c>
      <c r="G2" s="149" t="s">
        <v>2292</v>
      </c>
      <c r="H2" s="151"/>
      <c r="I2" s="152" t="s">
        <v>3082</v>
      </c>
      <c r="J2" s="153"/>
      <c r="K2" s="147" t="s">
        <v>2293</v>
      </c>
      <c r="L2" s="140" t="s">
        <v>2294</v>
      </c>
      <c r="M2" s="140" t="s">
        <v>2295</v>
      </c>
      <c r="N2" s="140" t="s">
        <v>2296</v>
      </c>
      <c r="O2" s="140" t="s">
        <v>2297</v>
      </c>
      <c r="P2" s="146" t="s">
        <v>2298</v>
      </c>
      <c r="Q2" s="149" t="s">
        <v>4711</v>
      </c>
      <c r="R2" s="151"/>
      <c r="S2" s="152" t="s">
        <v>2299</v>
      </c>
      <c r="T2" s="153"/>
      <c r="U2" s="147" t="s">
        <v>2300</v>
      </c>
      <c r="V2" s="140" t="s">
        <v>2301</v>
      </c>
      <c r="X2" s="1"/>
      <c r="Y2" s="1"/>
      <c r="Z2" s="1"/>
      <c r="AB2" s="68" t="s">
        <v>4654</v>
      </c>
    </row>
    <row r="3" spans="1:28" ht="43.9" customHeight="1">
      <c r="B3" s="145" t="s">
        <v>3421</v>
      </c>
      <c r="C3" s="145" t="s">
        <v>3422</v>
      </c>
      <c r="D3" s="145" t="s">
        <v>3551</v>
      </c>
      <c r="E3" s="145" t="s">
        <v>3408</v>
      </c>
      <c r="F3" s="145" t="s">
        <v>3423</v>
      </c>
      <c r="G3" s="145" t="s">
        <v>3424</v>
      </c>
      <c r="H3" s="145" t="s">
        <v>3406</v>
      </c>
      <c r="I3" s="145" t="s">
        <v>3425</v>
      </c>
      <c r="J3" s="145" t="s">
        <v>3409</v>
      </c>
      <c r="K3" s="145" t="s">
        <v>3426</v>
      </c>
      <c r="L3" s="145" t="s">
        <v>3427</v>
      </c>
      <c r="M3" s="145" t="s">
        <v>3428</v>
      </c>
      <c r="N3" s="145" t="s">
        <v>3429</v>
      </c>
      <c r="O3" s="145" t="s">
        <v>3430</v>
      </c>
      <c r="P3" s="145" t="s">
        <v>3431</v>
      </c>
      <c r="Q3" s="145" t="s">
        <v>3432</v>
      </c>
      <c r="R3" s="145" t="s">
        <v>3406</v>
      </c>
      <c r="S3" s="145" t="s">
        <v>3433</v>
      </c>
      <c r="T3" s="145" t="s">
        <v>3406</v>
      </c>
      <c r="U3" s="145" t="s">
        <v>3434</v>
      </c>
      <c r="V3" s="145" t="s">
        <v>3435</v>
      </c>
      <c r="X3" s="48"/>
      <c r="Y3" s="48"/>
      <c r="Z3" s="68" t="s">
        <v>3436</v>
      </c>
      <c r="AB3" s="1" t="s">
        <v>4655</v>
      </c>
    </row>
    <row r="4" spans="1:28" s="19" customFormat="1" ht="79.5" customHeight="1">
      <c r="A4" s="49"/>
      <c r="B4" s="65">
        <v>1</v>
      </c>
      <c r="C4" s="65" t="s">
        <v>2758</v>
      </c>
      <c r="D4" s="141" t="s">
        <v>4197</v>
      </c>
      <c r="E4" s="142" t="s">
        <v>2271</v>
      </c>
      <c r="F4" s="65" t="s">
        <v>1900</v>
      </c>
      <c r="G4" s="141" t="s">
        <v>5222</v>
      </c>
      <c r="H4" s="142" t="s">
        <v>1449</v>
      </c>
      <c r="I4" s="136">
        <v>0.5</v>
      </c>
      <c r="J4" s="119">
        <v>0.5</v>
      </c>
      <c r="K4" s="65"/>
      <c r="L4" s="65">
        <v>25</v>
      </c>
      <c r="M4" s="65">
        <v>20</v>
      </c>
      <c r="N4" s="65">
        <v>4000</v>
      </c>
      <c r="O4" s="65"/>
      <c r="P4" s="65"/>
      <c r="Q4" s="136"/>
      <c r="R4" s="119"/>
      <c r="S4" s="136" t="s">
        <v>5264</v>
      </c>
      <c r="T4" s="119" t="s">
        <v>5265</v>
      </c>
      <c r="U4" s="65"/>
      <c r="V4" s="65" t="s">
        <v>2288</v>
      </c>
      <c r="W4" s="49"/>
      <c r="X4" s="49"/>
      <c r="Y4" s="49"/>
      <c r="Z4" s="49" t="str">
        <f>"D6.scenario.defMeasures['"&amp;C4&amp;"'] = { "&amp;B$2&amp;":"""&amp;B4&amp;""",  "&amp;C$2&amp;":"""&amp;C4&amp;""",  "&amp;D$2&amp;":"""&amp;CLEAN(SUBSTITUTE(D4,"""","'"))&amp;""",  "&amp;I$2&amp;":"""&amp;I4&amp;""",  "&amp;F$2&amp;":"""&amp;F4&amp;""",  "&amp;G$2&amp;":"""&amp;CLEAN(SUBSTITUTE(G4,"""","'"))&amp;""", "&amp;K$2&amp;":"""&amp;K4&amp;""",  "&amp;L$2&amp;":"""&amp;L4&amp;""",  "&amp;M$2&amp;":"""&amp;M4&amp;""",  "&amp;N$2&amp;":"""&amp;N4&amp;""",  "&amp;O$2&amp;":"""&amp;O4&amp;""",  "&amp;P$2&amp;":"""&amp;P4&amp;""",  "&amp;Q$2&amp;":"""&amp;Q4&amp;""",  "&amp;S$2&amp;":"""&amp;CLEAN(SUBSTITUTE(S4,"""","'"))&amp;""",   "&amp;U$2&amp;":"""&amp;U4&amp;""",   "&amp;V$2&amp;":"""&amp;V4&amp;"""};"</f>
        <v>D6.scenario.defMeasures['mTOsolar'] = { mid:"1",  name:"mTOsolar",  title:"Installer la production d'énergie photovoltaïque",  easyness:"0.5",  refCons:"consTotal",  titleShort:"Génération d'énergie solaire", level:"",  figNum:"25",  lifeTime:"20",  price:"4000",  roanShow:"",  standardType:"",  subsidy :"",  advice:"Les compagnies d'électricité peuvent acheter de l'électricité qui reste à la production d'électricité à un prix élevé. Pour l'exercice 2018, il est de 28 yen pour 1 kWh (TEPCO, Chubu Electric Power, Kansai Electric Power Co., Ltd.), ou 30 yen (Bien qu'il soit élevé pour les autres compagnies d'électricité, installation d'équipement pour arrêter d'acheter lorsque le la lumière du soleil devient excédentaire deviendra nécessaire). L'électricité est produite seulement en installant le panneau, la vie est longue parce qu'il n'y a aucune pièce de fonctionnement telle que des moteurs, et la maintenance est relativement petite. L'équipement appelé «conditionneur» qui convertit en AC nécessite un remplacement tous les 10 ans ou plus. &lt;br&gt; De plus, l'installation d'un générateur photovoltaïque installera un appareil qui montrera comment l'électricité est vendue. Il montre combien d'électricité a été produite, combien il a consommé à la maison, et selon le modèle, il est affiché par fuseau horaire. Le montant vendu a également été affiché, et l'effet de réduire la quantité d'utilisation de la nature et de l'électricité sort de vendre plus.",   lifestyle:"",   season:"wss"};</v>
      </c>
      <c r="AB4" s="19" t="str">
        <f>"$defMeasures['"&amp;C4&amp;"'] = [ '"&amp;B$2&amp;"'=&gt;"""&amp;B4&amp;""",   '"&amp;D$2&amp;"'=&gt;"""&amp;CLEAN(SUBSTITUTE(D4,"""","'"))&amp;""",  '"&amp;L$2&amp;"'=&gt;"""&amp;L4&amp;""",  '"&amp;S$2&amp;"'=&gt;"""&amp;CLEAN(SUBSTITUTE(S4,"""","'"))&amp;"""];"</f>
        <v>$defMeasures['mTOsolar'] = [ 'mid'=&gt;"1",   'title'=&gt;"Installer la production d'énergie photovoltaïque",  'figNum'=&gt;"25",  'advice'=&gt;"Les compagnies d'électricité peuvent acheter de l'électricité qui reste à la production d'électricité à un prix élevé. Pour l'exercice 2018, il est de 28 yen pour 1 kWh (TEPCO, Chubu Electric Power, Kansai Electric Power Co., Ltd.), ou 30 yen (Bien qu'il soit élevé pour les autres compagnies d'électricité, installation d'équipement pour arrêter d'acheter lorsque le la lumière du soleil devient excédentaire deviendra nécessaire). L'électricité est produite seulement en installant le panneau, la vie est longue parce qu'il n'y a aucune pièce de fonctionnement telle que des moteurs, et la maintenance est relativement petite. L'équipement appelé «conditionneur» qui convertit en AC nécessite un remplacement tous les 10 ans ou plus. &lt;br&gt; De plus, l'installation d'un générateur photovoltaïque installera un appareil qui montrera comment l'électricité est vendue. Il montre combien d'électricité a été produite, combien il a consommé à la maison, et selon le modèle, il est affiché par fuseau horaire. Le montant vendu a également été affiché, et l'effet de réduire la quantité d'utilisation de la nature et de l'électricité sort de vendre plus."];</v>
      </c>
    </row>
    <row r="5" spans="1:28" s="19" customFormat="1" ht="69" customHeight="1">
      <c r="A5" s="49"/>
      <c r="B5" s="65">
        <v>2</v>
      </c>
      <c r="C5" s="65" t="s">
        <v>2759</v>
      </c>
      <c r="D5" s="136" t="s">
        <v>5155</v>
      </c>
      <c r="E5" s="119" t="s">
        <v>2358</v>
      </c>
      <c r="F5" s="65" t="s">
        <v>1900</v>
      </c>
      <c r="G5" s="136" t="s">
        <v>5223</v>
      </c>
      <c r="H5" s="119" t="s">
        <v>2359</v>
      </c>
      <c r="I5" s="136">
        <v>1</v>
      </c>
      <c r="J5" s="119">
        <v>1</v>
      </c>
      <c r="K5" s="65"/>
      <c r="L5" s="65">
        <v>3</v>
      </c>
      <c r="M5" s="65">
        <v>20</v>
      </c>
      <c r="N5" s="65">
        <v>2000</v>
      </c>
      <c r="O5" s="65"/>
      <c r="P5" s="65"/>
      <c r="Q5" s="136"/>
      <c r="R5" s="119"/>
      <c r="S5" s="136" t="s">
        <v>5341</v>
      </c>
      <c r="T5" s="119" t="s">
        <v>5339</v>
      </c>
      <c r="U5" s="65"/>
      <c r="V5" s="65" t="s">
        <v>2360</v>
      </c>
      <c r="W5" s="49"/>
      <c r="X5" s="49"/>
      <c r="Y5" s="49"/>
      <c r="Z5" s="49" t="str">
        <f t="shared" ref="Z5:Z68" si="0">"D6.scenario.defMeasures['"&amp;C5&amp;"'] = { "&amp;B$2&amp;":"""&amp;B5&amp;""",  "&amp;C$2&amp;":"""&amp;C5&amp;""",  "&amp;D$2&amp;":"""&amp;CLEAN(SUBSTITUTE(D5,"""","'"))&amp;""",  "&amp;I$2&amp;":"""&amp;I5&amp;""",  "&amp;F$2&amp;":"""&amp;F5&amp;""",  "&amp;G$2&amp;":"""&amp;CLEAN(SUBSTITUTE(G5,"""","'"))&amp;""", "&amp;K$2&amp;":"""&amp;K5&amp;""",  "&amp;L$2&amp;":"""&amp;L5&amp;""",  "&amp;M$2&amp;":"""&amp;M5&amp;""",  "&amp;N$2&amp;":"""&amp;N5&amp;""",  "&amp;O$2&amp;":"""&amp;O5&amp;""",  "&amp;P$2&amp;":"""&amp;P5&amp;""",  "&amp;Q$2&amp;":"""&amp;Q5&amp;""",  "&amp;S$2&amp;":"""&amp;CLEAN(SUBSTITUTE(S5,"""","'"))&amp;""",   "&amp;U$2&amp;":"""&amp;U5&amp;""",   "&amp;V$2&amp;":"""&amp;V5&amp;"""};"</f>
        <v>D6.scenario.defMeasures['mTOhems'] = { mid:"2",  name:"mTOhems",  title:"Installez le périphérique HEMS",  easyness:"1",  refCons:"consTotal",  titleShort:"Dispositif HEMS", level:"",  figNum:"3",  lifeTime:"20",  price:"2000",  roanShow:"",  standardType:"",  subsidy :"",  advice:"HEMS (Home Energy Management Sysytem) est un système qui peut saisir finement l'électricité utilisée à la maison par le temps et peut contrôler automatiquement les appareils ménagers tels que le climatiseur pour les économies d'énergie. Si vous vérifiez les caractéristiques telles que la façon d'utiliser l'électricité, vous pouvez voir quels points mèneront à des économies d'énergie, les points seront visibles. Basé sur le graphique affiché, s'il vous plaît pensez à quand vous consommez de l'électricité et quelle est la cause.",   lifestyle:"",   season:"wss"};</v>
      </c>
      <c r="AB5" s="19" t="str">
        <f t="shared" ref="AB5:AB68" si="1">"$defMeasures['"&amp;C5&amp;"'] = [ '"&amp;B$2&amp;"'=&gt;"""&amp;B5&amp;""",   '"&amp;D$2&amp;"'=&gt;"""&amp;CLEAN(SUBSTITUTE(D5,"""","'"))&amp;""",  '"&amp;L$2&amp;"'=&gt;"""&amp;L5&amp;""",  '"&amp;S$2&amp;"'=&gt;"""&amp;CLEAN(SUBSTITUTE(S5,"""","'"))&amp;"""];"</f>
        <v>$defMeasures['mTOhems'] = [ 'mid'=&gt;"2",   'title'=&gt;"Installez le périphérique HEMS",  'figNum'=&gt;"3",  'advice'=&gt;"HEMS (Home Energy Management Sysytem) est un système qui peut saisir finement l'électricité utilisée à la maison par le temps et peut contrôler automatiquement les appareils ménagers tels que le climatiseur pour les économies d'énergie. Si vous vérifiez les caractéristiques telles que la façon d'utiliser l'électricité, vous pouvez voir quels points mèneront à des économies d'énergie, les points seront visibles. Basé sur le graphique affiché, s'il vous plaît pensez à quand vous consommez de l'électricité et quelle est la cause."];</v>
      </c>
    </row>
    <row r="6" spans="1:28" s="19" customFormat="1" ht="69" customHeight="1">
      <c r="A6" s="49"/>
      <c r="B6" s="65">
        <v>3</v>
      </c>
      <c r="C6" s="65" t="s">
        <v>3125</v>
      </c>
      <c r="D6" s="136" t="s">
        <v>5156</v>
      </c>
      <c r="E6" s="119" t="s">
        <v>3126</v>
      </c>
      <c r="F6" s="65" t="s">
        <v>1900</v>
      </c>
      <c r="G6" s="136" t="s">
        <v>5224</v>
      </c>
      <c r="H6" s="119" t="s">
        <v>3127</v>
      </c>
      <c r="I6" s="136">
        <v>2</v>
      </c>
      <c r="J6" s="119">
        <v>2</v>
      </c>
      <c r="K6" s="65"/>
      <c r="L6" s="65">
        <v>25</v>
      </c>
      <c r="M6" s="65">
        <v>10</v>
      </c>
      <c r="N6" s="65">
        <v>500</v>
      </c>
      <c r="O6" s="65"/>
      <c r="P6" s="65"/>
      <c r="Q6" s="136"/>
      <c r="R6" s="119"/>
      <c r="S6" s="136" t="s">
        <v>5342</v>
      </c>
      <c r="T6" s="119" t="s">
        <v>5340</v>
      </c>
      <c r="U6" s="65"/>
      <c r="V6" s="65" t="s">
        <v>2288</v>
      </c>
      <c r="W6" s="49"/>
      <c r="X6" s="49"/>
      <c r="Y6" s="49"/>
      <c r="Z6" s="49" t="str">
        <f t="shared" si="0"/>
        <v>D6.scenario.defMeasures['mTOsolarSmall'] = { mid:"3",  name:"mTOsolarSmall",  title:"Mettez un panneau solaire sur la véranda",  easyness:"2",  refCons:"consTotal",  titleShort:"Verandah lumière du soleil", level:"",  figNum:"25",  lifeTime:"10",  price:"500",  roanShow:"",  standardType:"",  subsidy :"",  advice:"Au lieu d'installer des panneaux solaires sur le toit, en plaçant de petits panneaux sur la véranda, etc., il peut être utilisé pour certains éclairages et autres applications. Bien qu'il puisse être vendu en tant que produit existant, vous pouvez également le fabriquer vous-même. Les matériaux peuvent être achetés par le biais des achats en ligne et des centres de rénovation. &lt;br&gt; Par une journée ensoleillée, comme pour sécher le futon, vous pouvez charger la batterie au soleil et l'utiliser pour le montant facturé. Il peut arriver que vous ne puissiez pas utiliser l'électricité, comme les jours nuageux.",   lifestyle:"",   season:"wss"};</v>
      </c>
      <c r="AB6" s="19" t="str">
        <f t="shared" si="1"/>
        <v>$defMeasures['mTOsolarSmall'] = [ 'mid'=&gt;"3",   'title'=&gt;"Mettez un panneau solaire sur la véranda",  'figNum'=&gt;"25",  'advice'=&gt;"Au lieu d'installer des panneaux solaires sur le toit, en plaçant de petits panneaux sur la véranda, etc., il peut être utilisé pour certains éclairages et autres applications. Bien qu'il puisse être vendu en tant que produit existant, vous pouvez également le fabriquer vous-même. Les matériaux peuvent être achetés par le biais des achats en ligne et des centres de rénovation. &lt;br&gt; Par une journée ensoleillée, comme pour sécher le futon, vous pouvez charger la batterie au soleil et l'utiliser pour le montant facturé. Il peut arriver que vous ne puissiez pas utiliser l'électricité, comme les jours nuageux."];</v>
      </c>
    </row>
    <row r="7" spans="1:28" s="19" customFormat="1" ht="69" customHeight="1">
      <c r="A7" s="49"/>
      <c r="B7" s="65">
        <v>101</v>
      </c>
      <c r="C7" s="65" t="s">
        <v>2110</v>
      </c>
      <c r="D7" s="136" t="s">
        <v>4198</v>
      </c>
      <c r="E7" s="119" t="s">
        <v>2272</v>
      </c>
      <c r="F7" s="65" t="s">
        <v>2106</v>
      </c>
      <c r="G7" s="136" t="s">
        <v>5225</v>
      </c>
      <c r="H7" s="119" t="s">
        <v>1776</v>
      </c>
      <c r="I7" s="136">
        <v>2</v>
      </c>
      <c r="J7" s="119">
        <v>2</v>
      </c>
      <c r="K7" s="65"/>
      <c r="L7" s="65">
        <v>8</v>
      </c>
      <c r="M7" s="65">
        <v>10</v>
      </c>
      <c r="N7" s="65">
        <v>4000</v>
      </c>
      <c r="O7" s="65">
        <v>1</v>
      </c>
      <c r="P7" s="65" t="s">
        <v>1176</v>
      </c>
      <c r="Q7" s="136"/>
      <c r="R7" s="119"/>
      <c r="S7" s="136" t="s">
        <v>5333</v>
      </c>
      <c r="T7" s="119" t="s">
        <v>5266</v>
      </c>
      <c r="U7" s="65"/>
      <c r="V7" s="65" t="s">
        <v>2288</v>
      </c>
      <c r="W7" s="49"/>
      <c r="X7" s="49"/>
      <c r="Y7" s="49"/>
      <c r="Z7" s="49" t="str">
        <f t="shared" si="0"/>
        <v>D6.scenario.defMeasures['mHWecocute'] = { mid:"101",  name:"mHWecocute",  title:"Remplacer le chauffe-eau avec Eco Cute",  easyness:"2",  refCons:"consHWsum",  titleShort:"Eco mignon", level:"",  figNum:"8",  lifeTime:"10",  price:"4000",  roanShow:"1",  standardType:"電気温水器",  subsidy :"",  advice:"Eco Cute (R) (chauffe-eau à pompe à chaleur réfrigérant naturel) est équipé d'un équipement tel que l'unité extérieure de climatiseur, fait bouillir l'eau chaude en utilisant la chaleur de l'air extérieur, il sera trois fois plus efficace que chauffe-eau électrique. Il est recommandé pour les familles qui prennent beaucoup de membres de la famille qui utilisent l'eau chaude pour le réservoir d'eau chaude, qui entre dans la baignoire tous les jours sans faute. En outre, en tenant compte de la façon d'utiliser l'eau chaude ordinaire, la mise à ébullition discrète conduit à des économies d'énergie supplémentaires.",   lifestyle:"",   season:"wss"};</v>
      </c>
      <c r="AB7" s="19" t="str">
        <f t="shared" si="1"/>
        <v>$defMeasures['mHWecocute'] = [ 'mid'=&gt;"101",   'title'=&gt;"Remplacer le chauffe-eau avec Eco Cute",  'figNum'=&gt;"8",  'advice'=&gt;"Eco Cute (R) (chauffe-eau à pompe à chaleur réfrigérant naturel) est équipé d'un équipement tel que l'unité extérieure de climatiseur, fait bouillir l'eau chaude en utilisant la chaleur de l'air extérieur, il sera trois fois plus efficace que chauffe-eau électrique. Il est recommandé pour les familles qui prennent beaucoup de membres de la famille qui utilisent l'eau chaude pour le réservoir d'eau chaude, qui entre dans la baignoire tous les jours sans faute. En outre, en tenant compte de la façon d'utiliser l'eau chaude ordinaire, la mise à ébullition discrète conduit à des économies d'énergie supplémentaires."];</v>
      </c>
    </row>
    <row r="8" spans="1:28" s="19" customFormat="1" ht="69" customHeight="1">
      <c r="A8" s="49"/>
      <c r="B8" s="65">
        <v>102</v>
      </c>
      <c r="C8" s="65" t="s">
        <v>2112</v>
      </c>
      <c r="D8" s="136" t="s">
        <v>5157</v>
      </c>
      <c r="E8" s="119" t="s">
        <v>2273</v>
      </c>
      <c r="F8" s="65" t="s">
        <v>2106</v>
      </c>
      <c r="G8" s="136" t="s">
        <v>4200</v>
      </c>
      <c r="H8" s="119" t="s">
        <v>1077</v>
      </c>
      <c r="I8" s="136">
        <v>2</v>
      </c>
      <c r="J8" s="119">
        <v>2</v>
      </c>
      <c r="K8" s="65"/>
      <c r="L8" s="65">
        <v>10</v>
      </c>
      <c r="M8" s="65">
        <v>10</v>
      </c>
      <c r="N8" s="65">
        <v>2000</v>
      </c>
      <c r="O8" s="65"/>
      <c r="P8" s="65" t="s">
        <v>1177</v>
      </c>
      <c r="Q8" s="136"/>
      <c r="R8" s="119"/>
      <c r="S8" s="136" t="s">
        <v>5334</v>
      </c>
      <c r="T8" s="119" t="s">
        <v>5267</v>
      </c>
      <c r="U8" s="65"/>
      <c r="V8" s="65" t="s">
        <v>2288</v>
      </c>
      <c r="W8" s="49"/>
      <c r="X8" s="49"/>
      <c r="Y8" s="49"/>
      <c r="Z8" s="49" t="str">
        <f t="shared" si="0"/>
        <v>D6.scenario.defMeasures['mHWecojoze'] = { mid:"102",  name:"mHWecojoze",  title:"Remplacer le chauffe-eau avec des mâchoires Eco (type à récupération de chaleur latente)",  easyness:"2",  refCons:"consHWsum",  titleShort:"Eco Jozu", level:"",  figNum:"10",  lifeTime:"10",  price:"2000",  roanShow:"",  standardType:"既存型",  subsidy :"",  advice:"Puisque l'Eco-Jozu (R) (chaudière à gaz à récupération de chaleur latente) récupère la chaleur qui s'échappe sous forme de vapeur d'eau, le rendement est amélioré de plus de 10% par rapport aux chauffe-eau à gaz existants. Il a presque la même forme que le chauffe-eau à gaz existant, mais il est légèrement plus grand pour récupérer la chaleur, et il y a aussi un drain qui draine l'eau produite lors de la récupération de la chaleur. Selon la compagnie de gaz, les frais de gaz peuvent être réduits en fonction de la taxe Eco Joze.",   lifestyle:"",   season:"wss"};</v>
      </c>
      <c r="AB8" s="19" t="str">
        <f t="shared" si="1"/>
        <v>$defMeasures['mHWecojoze'] = [ 'mid'=&gt;"102",   'title'=&gt;"Remplacer le chauffe-eau avec des mâchoires Eco (type à récupération de chaleur latente)",  'figNum'=&gt;"10",  'advice'=&gt;"Puisque l'Eco-Jozu (R) (chaudière à gaz à récupération de chaleur latente) récupère la chaleur qui s'échappe sous forme de vapeur d'eau, le rendement est amélioré de plus de 10% par rapport aux chauffe-eau à gaz existants. Il a presque la même forme que le chauffe-eau à gaz existant, mais il est légèrement plus grand pour récupérer la chaleur, et il y a aussi un drain qui draine l'eau produite lors de la récupération de la chaleur. Selon la compagnie de gaz, les frais de gaz peuvent être réduits en fonction de la taxe Eco Joze."];</v>
      </c>
    </row>
    <row r="9" spans="1:28" s="19" customFormat="1" ht="69" customHeight="1">
      <c r="A9" s="49"/>
      <c r="B9" s="65">
        <v>103</v>
      </c>
      <c r="C9" s="65" t="s">
        <v>2111</v>
      </c>
      <c r="D9" s="136" t="s">
        <v>5158</v>
      </c>
      <c r="E9" s="119" t="s">
        <v>2274</v>
      </c>
      <c r="F9" s="65" t="s">
        <v>2106</v>
      </c>
      <c r="G9" s="136" t="s">
        <v>4201</v>
      </c>
      <c r="H9" s="119" t="s">
        <v>1078</v>
      </c>
      <c r="I9" s="136">
        <v>1</v>
      </c>
      <c r="J9" s="119">
        <v>1</v>
      </c>
      <c r="K9" s="65"/>
      <c r="L9" s="65">
        <v>10</v>
      </c>
      <c r="M9" s="65">
        <v>10</v>
      </c>
      <c r="N9" s="65">
        <v>2500</v>
      </c>
      <c r="O9" s="65"/>
      <c r="P9" s="65" t="s">
        <v>1177</v>
      </c>
      <c r="Q9" s="136"/>
      <c r="R9" s="119"/>
      <c r="S9" s="136" t="s">
        <v>5343</v>
      </c>
      <c r="T9" s="119" t="s">
        <v>5268</v>
      </c>
      <c r="U9" s="65"/>
      <c r="V9" s="65" t="s">
        <v>2288</v>
      </c>
      <c r="W9" s="49"/>
      <c r="X9" s="49"/>
      <c r="Y9" s="49"/>
      <c r="Z9" s="49" t="str">
        <f t="shared" si="0"/>
        <v>D6.scenario.defMeasures['mHWecofeel'] = { mid:"103",  name:"mHWecofeel",  title:"Remplacer le chauffe-eau par ecofeel (type à récupération de chaleur latente)",  easyness:"1",  refCons:"consHWsum",  titleShort:"Ecofeel", level:"",  figNum:"10",  lifeTime:"10",  price:"2500",  roanShow:"",  standardType:"既存型",  subsidy :"",  advice:"L'Eco-feel (R) (chaudière à kérosène de type à récupération de chaleur latente) est un mécanisme permettant de récupérer la chaleur qui s'échappe sous forme de vapeur d'eau, de sorte que le rendement s'est amélioré de plus de 10%. Il a presque la même forme que la chaudière au kérosène existante, mais il est légèrement plus grand pour récupérer la chaleur, et il y a aussi un drain qui draine l'eau produite lors de la récupération de la chaleur. Le type de gaz plutôt que le kérosène est appelé 'éco-jozu'.",   lifestyle:"",   season:"wss"};</v>
      </c>
      <c r="AB9" s="19" t="str">
        <f t="shared" si="1"/>
        <v>$defMeasures['mHWecofeel'] = [ 'mid'=&gt;"103",   'title'=&gt;"Remplacer le chauffe-eau par ecofeel (type à récupération de chaleur latente)",  'figNum'=&gt;"10",  'advice'=&gt;"L'Eco-feel (R) (chaudière à kérosène de type à récupération de chaleur latente) est un mécanisme permettant de récupérer la chaleur qui s'échappe sous forme de vapeur d'eau, de sorte que le rendement s'est amélioré de plus de 10%. Il a presque la même forme que la chaudière au kérosène existante, mais il est légèrement plus grand pour récupérer la chaleur, et il y a aussi un drain qui draine l'eau produite lors de la récupération de la chaleur. Le type de gaz plutôt que le kérosène est appelé 'éco-jozu'."];</v>
      </c>
    </row>
    <row r="10" spans="1:28" s="19" customFormat="1" ht="69" customHeight="1">
      <c r="A10" s="49"/>
      <c r="B10" s="65">
        <v>105</v>
      </c>
      <c r="C10" s="65" t="s">
        <v>2113</v>
      </c>
      <c r="D10" s="136" t="s">
        <v>4199</v>
      </c>
      <c r="E10" s="119" t="s">
        <v>2275</v>
      </c>
      <c r="F10" s="65" t="s">
        <v>2106</v>
      </c>
      <c r="G10" s="136" t="s">
        <v>4202</v>
      </c>
      <c r="H10" s="119" t="s">
        <v>1289</v>
      </c>
      <c r="I10" s="136">
        <v>0.5</v>
      </c>
      <c r="J10" s="119">
        <v>0.5</v>
      </c>
      <c r="K10" s="65">
        <v>5</v>
      </c>
      <c r="L10" s="65">
        <v>10</v>
      </c>
      <c r="M10" s="65">
        <v>10</v>
      </c>
      <c r="N10" s="65">
        <v>12000</v>
      </c>
      <c r="O10" s="65">
        <v>1</v>
      </c>
      <c r="P10" s="65" t="s">
        <v>1290</v>
      </c>
      <c r="Q10" s="136"/>
      <c r="R10" s="119"/>
      <c r="S10" s="136" t="s">
        <v>5335</v>
      </c>
      <c r="T10" s="119" t="s">
        <v>5269</v>
      </c>
      <c r="U10" s="65"/>
      <c r="V10" s="65" t="s">
        <v>2288</v>
      </c>
      <c r="W10" s="49"/>
      <c r="X10" s="49"/>
      <c r="Y10" s="49"/>
      <c r="Z10" s="49" t="str">
        <f t="shared" si="0"/>
        <v>D6.scenario.defMeasures['mHWenefarm'] = { mid:"105",  name:"mHWenefarm",  title:"Remplacer le chauffe-eau avec Enefarm (pile à combustible)",  easyness:"0.5",  refCons:"consHWsum",  titleShort:"Enefarm", level:"5",  figNum:"10",  lifeTime:"10",  price:"12000",  roanShow:"1",  standardType:"エコジョーズ",  subsidy :"",  advice:"Enefarm (R) est un dispositif efficace qui fait bouillir de l'eau chaude tout en générant de l'énergie avec une pile à combustible. Vous pouvez générer de l'électricité en fonction de la quantité d'électricité consommée à la maison et utiliser la chaleur résiduelle générée comme eau chaude. Un grand effet d'économie d'énergie peut être attendu dans un ménage utilisant beaucoup d'électricité et d'eau chaude.",   lifestyle:"",   season:"wss"};</v>
      </c>
      <c r="AB10" s="19" t="str">
        <f t="shared" si="1"/>
        <v>$defMeasures['mHWenefarm'] = [ 'mid'=&gt;"105",   'title'=&gt;"Remplacer le chauffe-eau avec Enefarm (pile à combustible)",  'figNum'=&gt;"10",  'advice'=&gt;"Enefarm (R) est un dispositif efficace qui fait bouillir de l'eau chaude tout en générant de l'énergie avec une pile à combustible. Vous pouvez générer de l'électricité en fonction de la quantité d'électricité consommée à la maison et utiliser la chaleur résiduelle générée comme eau chaude. Un grand effet d'économie d'énergie peut être attendu dans un ménage utilisant beaucoup d'électricité et d'eau chaude."];</v>
      </c>
    </row>
    <row r="11" spans="1:28" s="19" customFormat="1" ht="69" customHeight="1">
      <c r="A11" s="49"/>
      <c r="B11" s="65">
        <v>106</v>
      </c>
      <c r="C11" s="65" t="s">
        <v>2114</v>
      </c>
      <c r="D11" s="136" t="s">
        <v>5159</v>
      </c>
      <c r="E11" s="119" t="s">
        <v>2344</v>
      </c>
      <c r="F11" s="65" t="s">
        <v>2106</v>
      </c>
      <c r="G11" s="136" t="s">
        <v>3579</v>
      </c>
      <c r="H11" s="119" t="s">
        <v>1161</v>
      </c>
      <c r="I11" s="136">
        <v>1</v>
      </c>
      <c r="J11" s="119">
        <v>1</v>
      </c>
      <c r="K11" s="65"/>
      <c r="L11" s="65">
        <v>9</v>
      </c>
      <c r="M11" s="65">
        <v>10</v>
      </c>
      <c r="N11" s="65">
        <v>4000</v>
      </c>
      <c r="O11" s="65"/>
      <c r="P11" s="65"/>
      <c r="Q11" s="136"/>
      <c r="R11" s="119"/>
      <c r="S11" s="136" t="s">
        <v>5336</v>
      </c>
      <c r="T11" s="119" t="s">
        <v>5270</v>
      </c>
      <c r="U11" s="65"/>
      <c r="V11" s="65" t="s">
        <v>2288</v>
      </c>
      <c r="W11" s="49"/>
      <c r="X11" s="49"/>
      <c r="Y11" s="49"/>
      <c r="Z11" s="49" t="str">
        <f t="shared" si="0"/>
        <v>D6.scenario.defMeasures['mHWsolarHeater'] = { mid:"106",  name:"mHWsolarHeater",  title:"Installez un chauffe-eau solaire (type à circulation naturelle) et utilisez-le",  easyness:"1",  refCons:"consHWsum",  titleShort:"Chauffe-eau solaire", level:"",  figNum:"9",  lifeTime:"10",  price:"4000",  roanShow:"",  standardType:"",  subsidy :"",  advice:"Si c'est une journée ensoleillée par temps chaud, vous pouvez prendre un bain avec de l'eau chaude bouillie avec la chaleur du soleil. Il peut être utilisé en chauffant même en hiver, et la consommation d'énergie de l'eau chaude peut être considérablement réduite. Il est possible de briser l'eau chaude avec un mécanisme relativement simple, et son utilisation s'étend partout dans le monde comme une mesure efficace contre le réchauffement climatique.",   lifestyle:"",   season:"wss"};</v>
      </c>
      <c r="AB11" s="19" t="str">
        <f t="shared" si="1"/>
        <v>$defMeasures['mHWsolarHeater'] = [ 'mid'=&gt;"106",   'title'=&gt;"Installez un chauffe-eau solaire (type à circulation naturelle) et utilisez-le",  'figNum'=&gt;"9",  'advice'=&gt;"Si c'est une journée ensoleillée par temps chaud, vous pouvez prendre un bain avec de l'eau chaude bouillie avec la chaleur du soleil. Il peut être utilisé en chauffant même en hiver, et la consommation d'énergie de l'eau chaude peut être considérablement réduite. Il est possible de briser l'eau chaude avec un mécanisme relativement simple, et son utilisation s'étend partout dans le monde comme une mesure efficace contre le réchauffement climatique."];</v>
      </c>
    </row>
    <row r="12" spans="1:28" s="19" customFormat="1" ht="69" customHeight="1">
      <c r="A12" s="49"/>
      <c r="B12" s="65">
        <v>107</v>
      </c>
      <c r="C12" s="65" t="s">
        <v>2760</v>
      </c>
      <c r="D12" s="136" t="s">
        <v>5160</v>
      </c>
      <c r="E12" s="119" t="s">
        <v>2343</v>
      </c>
      <c r="F12" s="65" t="s">
        <v>2106</v>
      </c>
      <c r="G12" s="136" t="s">
        <v>4203</v>
      </c>
      <c r="H12" s="119" t="s">
        <v>2342</v>
      </c>
      <c r="I12" s="136">
        <v>1</v>
      </c>
      <c r="J12" s="119">
        <v>1</v>
      </c>
      <c r="K12" s="65"/>
      <c r="L12" s="65">
        <v>9</v>
      </c>
      <c r="M12" s="65">
        <v>10</v>
      </c>
      <c r="N12" s="65">
        <v>6000</v>
      </c>
      <c r="O12" s="65"/>
      <c r="P12" s="65"/>
      <c r="Q12" s="136"/>
      <c r="R12" s="119"/>
      <c r="S12" s="136" t="s">
        <v>5337</v>
      </c>
      <c r="T12" s="119" t="s">
        <v>5271</v>
      </c>
      <c r="U12" s="65"/>
      <c r="V12" s="65" t="s">
        <v>2288</v>
      </c>
      <c r="W12" s="49"/>
      <c r="X12" s="49"/>
      <c r="Y12" s="49"/>
      <c r="Z12" s="49" t="str">
        <f t="shared" si="0"/>
        <v>D6.scenario.defMeasures['mHWsolarSystem'] = { mid:"107",  name:"mHWsolarSystem",  title:"Installer et utiliser un système solaire (type à circulation forcée)",  easyness:"1",  refCons:"consHWsum",  titleShort:"Système solaire", level:"",  figNum:"9",  lifeTime:"10",  price:"6000",  roanShow:"",  standardType:"",  subsidy :"",  advice:"C'est un chauffe-eau solaire qui met le réservoir d'eau chaude au sol et l'utilise. Il n'y a pas de réservoir sur le toit, donc aucune charge n'est appliquée. Si c'est une journée ensoleillée par temps chaud, vous pouvez prendre un bain avec de l'eau chaude bouillie avec la chaleur du soleil. Il peut être utilisé en chauffant même en hiver, et la consommation d'énergie de l'eau chaude peut être considérablement réduite. Il est possible de briser l'eau chaude avec un mécanisme relativement simple, et son utilisation s'étend partout dans le monde comme une mesure efficace contre le réchauffement climatique.",   lifestyle:"",   season:"wss"};</v>
      </c>
      <c r="AB12" s="19" t="str">
        <f t="shared" si="1"/>
        <v>$defMeasures['mHWsolarSystem'] = [ 'mid'=&gt;"107",   'title'=&gt;"Installer et utiliser un système solaire (type à circulation forcée)",  'figNum'=&gt;"9",  'advice'=&gt;"C'est un chauffe-eau solaire qui met le réservoir d'eau chaude au sol et l'utilise. Il n'y a pas de réservoir sur le toit, donc aucune charge n'est appliquée. Si c'est une journée ensoleillée par temps chaud, vous pouvez prendre un bain avec de l'eau chaude bouillie avec la chaleur du soleil. Il peut être utilisé en chauffant même en hiver, et la consommation d'énergie de l'eau chaude peut être considérablement réduite. Il est possible de briser l'eau chaude avec un mécanisme relativement simple, et son utilisation s'étend partout dans le monde comme une mesure efficace contre le réchauffement climatique."];</v>
      </c>
    </row>
    <row r="13" spans="1:28" s="19" customFormat="1" ht="69" customHeight="1">
      <c r="A13" s="49"/>
      <c r="B13" s="65">
        <v>108</v>
      </c>
      <c r="C13" s="65" t="s">
        <v>867</v>
      </c>
      <c r="D13" s="136" t="s">
        <v>5161</v>
      </c>
      <c r="E13" s="119" t="s">
        <v>1162</v>
      </c>
      <c r="F13" s="65" t="s">
        <v>2140</v>
      </c>
      <c r="G13" s="136" t="s">
        <v>3587</v>
      </c>
      <c r="H13" s="119" t="s">
        <v>1291</v>
      </c>
      <c r="I13" s="136">
        <v>5</v>
      </c>
      <c r="J13" s="119">
        <v>5</v>
      </c>
      <c r="K13" s="65"/>
      <c r="L13" s="65">
        <v>11</v>
      </c>
      <c r="M13" s="65">
        <v>10</v>
      </c>
      <c r="N13" s="65">
        <v>20</v>
      </c>
      <c r="O13" s="65"/>
      <c r="P13" s="65"/>
      <c r="Q13" s="136"/>
      <c r="R13" s="119"/>
      <c r="S13" s="136" t="s">
        <v>5338</v>
      </c>
      <c r="T13" s="119" t="s">
        <v>5272</v>
      </c>
      <c r="U13" s="65">
        <v>1</v>
      </c>
      <c r="V13" s="65" t="s">
        <v>2288</v>
      </c>
      <c r="W13" s="49"/>
      <c r="X13" s="49"/>
      <c r="Y13" s="49"/>
      <c r="Z13" s="49" t="str">
        <f t="shared" si="0"/>
        <v>D6.scenario.defMeasures['mHWshowerHead'] = { mid:"108",  name:"mHWshowerHead",  title:"Fixez une pomme de douche à économie d'eau à utiliser",  easyness:"5",  refCons:"consHWshower",  titleShort:"Pomme de douche à économie d'eau", level:"",  figNum:"11",  lifeTime:"10",  price:"20",  roanShow:"",  standardType:"",  subsidy :"",  advice:"Il est devenu possible de remplacer la partie de la main (tête) de la douche. En plus de l'eau chaude qui sort vigoureusement, il y a des choses qui peuvent arrêter l'eau à portée de main, et il est possible de réduire l'utilisation d'eau chaude d'environ 30%. Vous pouvez acheter dans les centres de la maison et les grands magasins d'électronique à domicile.",   lifestyle:"1",   season:"wss"};</v>
      </c>
      <c r="AB13" s="19" t="str">
        <f t="shared" si="1"/>
        <v>$defMeasures['mHWshowerHead'] = [ 'mid'=&gt;"108",   'title'=&gt;"Fixez une pomme de douche à économie d'eau à utiliser",  'figNum'=&gt;"11",  'advice'=&gt;"Il est devenu possible de remplacer la partie de la main (tête) de la douche. En plus de l'eau chaude qui sort vigoureusement, il y a des choses qui peuvent arrêter l'eau à portée de main, et il est possible de réduire l'utilisation d'eau chaude d'environ 30%. Vous pouvez acheter dans les centres de la maison et les grands magasins d'électronique à domicile."];</v>
      </c>
    </row>
    <row r="14" spans="1:28" s="19" customFormat="1" ht="69" customHeight="1">
      <c r="A14" s="49"/>
      <c r="B14" s="65">
        <v>109</v>
      </c>
      <c r="C14" s="65" t="s">
        <v>868</v>
      </c>
      <c r="D14" s="136" t="s">
        <v>5162</v>
      </c>
      <c r="E14" s="119" t="s">
        <v>1551</v>
      </c>
      <c r="F14" s="65" t="s">
        <v>2140</v>
      </c>
      <c r="G14" s="136" t="s">
        <v>5226</v>
      </c>
      <c r="H14" s="119" t="s">
        <v>1292</v>
      </c>
      <c r="I14" s="136">
        <v>4</v>
      </c>
      <c r="J14" s="119">
        <v>4</v>
      </c>
      <c r="K14" s="65"/>
      <c r="L14" s="65">
        <v>11</v>
      </c>
      <c r="M14" s="65"/>
      <c r="N14" s="65" t="s">
        <v>4585</v>
      </c>
      <c r="O14" s="65"/>
      <c r="P14" s="65"/>
      <c r="Q14" s="136"/>
      <c r="R14" s="119"/>
      <c r="S14" s="136" t="s">
        <v>5344</v>
      </c>
      <c r="T14" s="119" t="s">
        <v>5273</v>
      </c>
      <c r="U14" s="65">
        <v>1</v>
      </c>
      <c r="V14" s="65" t="s">
        <v>2288</v>
      </c>
      <c r="W14" s="49"/>
      <c r="X14" s="49"/>
      <c r="Y14" s="49"/>
      <c r="Z14" s="49" t="str">
        <f t="shared" si="0"/>
        <v>D6.scenario.defMeasures['mHWshowerTime'] = { mid:"109",  name:"mHWshowerTime",  title:"Utilisez une douche une minute plus courte par personne et par jour",  easyness:"4",  refCons:"consHWshower",  titleShort:"Douche une personne plus courte d'1 minute", level:"",  figNum:"11",  lifeTime:"",  price:"",  roanShow:"",  standardType:"",  subsidy :"",  advice:"La consommation d'énergie de la douche est très grande, et l'énergie de 300 téléviseurs est consommée dans l'eau chaude. Même s'arrêter un instant sera une grosse réduction. Veillez à réduire le temps d'utilisation, par exemple en vous arrêtant lorsque vous lavez votre corps.",   lifestyle:"1",   season:"wss"};</v>
      </c>
      <c r="AB14" s="19" t="str">
        <f t="shared" si="1"/>
        <v>$defMeasures['mHWshowerTime'] = [ 'mid'=&gt;"109",   'title'=&gt;"Utilisez une douche une minute plus courte par personne et par jour",  'figNum'=&gt;"11",  'advice'=&gt;"La consommation d'énergie de la douche est très grande, et l'énergie de 300 téléviseurs est consommée dans l'eau chaude. Même s'arrêter un instant sera une grosse réduction. Veillez à réduire le temps d'utilisation, par exemple en vous arrêtant lorsque vous lavez votre corps."];</v>
      </c>
    </row>
    <row r="15" spans="1:28" s="19" customFormat="1" ht="69" customHeight="1">
      <c r="A15" s="49"/>
      <c r="B15" s="65">
        <v>110</v>
      </c>
      <c r="C15" s="65" t="s">
        <v>3149</v>
      </c>
      <c r="D15" s="136" t="s">
        <v>5163</v>
      </c>
      <c r="E15" s="119" t="s">
        <v>3150</v>
      </c>
      <c r="F15" s="65" t="s">
        <v>2140</v>
      </c>
      <c r="G15" s="136" t="s">
        <v>4204</v>
      </c>
      <c r="H15" s="119" t="s">
        <v>3151</v>
      </c>
      <c r="I15" s="136">
        <v>3</v>
      </c>
      <c r="J15" s="119">
        <v>3</v>
      </c>
      <c r="K15" s="65"/>
      <c r="L15" s="65">
        <v>11</v>
      </c>
      <c r="M15" s="65"/>
      <c r="N15" s="65" t="s">
        <v>4585</v>
      </c>
      <c r="O15" s="65"/>
      <c r="P15" s="65"/>
      <c r="Q15" s="136"/>
      <c r="R15" s="119"/>
      <c r="S15" s="136" t="s">
        <v>5344</v>
      </c>
      <c r="T15" s="119" t="s">
        <v>5273</v>
      </c>
      <c r="U15" s="65">
        <v>1</v>
      </c>
      <c r="V15" s="65" t="s">
        <v>2288</v>
      </c>
      <c r="W15" s="49"/>
      <c r="X15" s="49"/>
      <c r="Y15" s="49"/>
      <c r="Z15" s="49" t="str">
        <f t="shared" si="0"/>
        <v>D6.scenario.defMeasures['mHWshowerTime30'] = { mid:"110",  name:"mHWshowerTime30",  title:"L'utilisation de la douche 30% plus courte",  easyness:"3",  refCons:"consHWshower",  titleShort:"Douche réduite de 30%", level:"",  figNum:"11",  lifeTime:"",  price:"",  roanShow:"",  standardType:"",  subsidy :"",  advice:"La consommation d'énergie de la douche est très grande, et l'énergie de 300 téléviseurs est consommée dans l'eau chaude. Même s'arrêter un instant sera une grosse réduction. Veillez à réduire le temps d'utilisation, par exemple en vous arrêtant lorsque vous lavez votre corps.",   lifestyle:"1",   season:"wss"};</v>
      </c>
      <c r="AB15" s="19" t="str">
        <f t="shared" si="1"/>
        <v>$defMeasures['mHWshowerTime30'] = [ 'mid'=&gt;"110",   'title'=&gt;"L'utilisation de la douche 30% plus courte",  'figNum'=&gt;"11",  'advice'=&gt;"La consommation d'énergie de la douche est très grande, et l'énergie de 300 téléviseurs est consommée dans l'eau chaude. Même s'arrêter un instant sera une grosse réduction. Veillez à réduire le temps d'utilisation, par exemple en vous arrêtant lorsque vous lavez votre corps."];</v>
      </c>
    </row>
    <row r="16" spans="1:28" s="166" customFormat="1" ht="69" customHeight="1">
      <c r="A16" s="164"/>
      <c r="B16" s="165">
        <v>111</v>
      </c>
      <c r="C16" s="165" t="s">
        <v>2115</v>
      </c>
      <c r="D16" s="165" t="s">
        <v>4649</v>
      </c>
      <c r="E16" s="165" t="s">
        <v>2276</v>
      </c>
      <c r="F16" s="165" t="s">
        <v>2141</v>
      </c>
      <c r="G16" s="165" t="s">
        <v>5227</v>
      </c>
      <c r="H16" s="165" t="s">
        <v>1163</v>
      </c>
      <c r="I16" s="165">
        <v>3</v>
      </c>
      <c r="J16" s="165">
        <v>3</v>
      </c>
      <c r="K16" s="165"/>
      <c r="L16" s="165">
        <v>12</v>
      </c>
      <c r="M16" s="165"/>
      <c r="N16" s="165" t="s">
        <v>4585</v>
      </c>
      <c r="O16" s="165"/>
      <c r="P16" s="165"/>
      <c r="Q16" s="165"/>
      <c r="R16" s="165"/>
      <c r="S16" s="165" t="s">
        <v>4226</v>
      </c>
      <c r="T16" s="165" t="s">
        <v>5274</v>
      </c>
      <c r="U16" s="165">
        <v>1</v>
      </c>
      <c r="V16" s="165" t="s">
        <v>2288</v>
      </c>
      <c r="W16" s="164"/>
      <c r="X16" s="164"/>
      <c r="Y16" s="164"/>
      <c r="Z16" s="49" t="str">
        <f t="shared" si="0"/>
        <v>D6.scenario.defMeasures['mHWkeep'] = { mid:"111",  name:"mHWkeep",  title:"##La famille continue à entrer dans le bain et ne brûle pas",  easyness:"3",  refCons:"consHWtub",  titleShort:"Ne gardez pas la baignoire au chaud", level:"",  figNum:"12",  lifeTime:"",  price:"",  roanShow:"",  standardType:"",  subsidy :"",  advice:"En réchauffage, il faut envoyer l'eau chaude du bain à l'extérieur et l'envoyer au chauffe-eau. Il fera froid pendant ce temps et une énergie supplémentaire sera appliquée. Sans utiliser la fonction de cuisson, continuer est une grande réduction. Vous pouvez également rendre difficile le refroidissement en plaçant un couvercle sur la baignoire.",   lifestyle:"1",   season:"wss"};</v>
      </c>
      <c r="AB16" s="19" t="str">
        <f t="shared" si="1"/>
        <v>$defMeasures['mHWkeep'] = [ 'mid'=&gt;"111",   'title'=&gt;"##La famille continue à entrer dans le bain et ne brûle pas",  'figNum'=&gt;"12",  'advice'=&gt;"En réchauffage, il faut envoyer l'eau chaude du bain à l'extérieur et l'envoyer au chauffe-eau. Il fera froid pendant ce temps et une énergie supplémentaire sera appliquée. Sans utiliser la fonction de cuisson, continuer est une grande réduction. Vous pouvez également rendre difficile le refroidissement en plaçant un couvercle sur la baignoire."];</v>
      </c>
    </row>
    <row r="17" spans="1:28" s="166" customFormat="1" ht="69" customHeight="1">
      <c r="A17" s="164"/>
      <c r="B17" s="165">
        <v>112</v>
      </c>
      <c r="C17" s="165" t="s">
        <v>2130</v>
      </c>
      <c r="D17" s="165" t="s">
        <v>4650</v>
      </c>
      <c r="E17" s="165" t="s">
        <v>2131</v>
      </c>
      <c r="F17" s="165" t="s">
        <v>2106</v>
      </c>
      <c r="G17" s="165" t="s">
        <v>4205</v>
      </c>
      <c r="H17" s="165" t="s">
        <v>2132</v>
      </c>
      <c r="I17" s="165">
        <v>3</v>
      </c>
      <c r="J17" s="165">
        <v>3</v>
      </c>
      <c r="K17" s="165"/>
      <c r="L17" s="165">
        <v>8</v>
      </c>
      <c r="M17" s="165"/>
      <c r="N17" s="165" t="s">
        <v>4585</v>
      </c>
      <c r="O17" s="165"/>
      <c r="P17" s="165"/>
      <c r="Q17" s="165"/>
      <c r="R17" s="165"/>
      <c r="S17" s="165" t="s">
        <v>4227</v>
      </c>
      <c r="T17" s="165" t="s">
        <v>5275</v>
      </c>
      <c r="U17" s="165">
        <v>1</v>
      </c>
      <c r="V17" s="165" t="s">
        <v>2288</v>
      </c>
      <c r="W17" s="164"/>
      <c r="X17" s="164"/>
      <c r="Y17" s="164"/>
      <c r="Z17" s="49" t="str">
        <f t="shared" si="0"/>
        <v>D6.scenario.defMeasures['mHWsaveMode'] = { mid:"112",  name:"mHWsaveMode",  title:"##Définir Eco Cute pour 'enregistrer le mode'",  easyness:"3",  refCons:"consHWsum",  titleShort:"Mode d'économie d'eau chaude", level:"",  figNum:"8",  lifeTime:"",  price:"",  roanShow:"",  standardType:"",  subsidy :"",  advice:"Eco Cute est configuré pour vous permettre de régler la quantité d'eau chaude bouillie la nuit. Si vous le faites bouillir suffisamment pour que l'eau chaude s'épuise, la perte de réchauffement augmentera. Il est un jour de faire une utilisation normale, surtout quand il n'y a pas d'eau chaude épuisée, il s'agit d'économies d'énergie en configurant pour sauvegarder le mode.",   lifestyle:"1",   season:"wss"};</v>
      </c>
      <c r="AB17" s="19" t="str">
        <f t="shared" si="1"/>
        <v>$defMeasures['mHWsaveMode'] = [ 'mid'=&gt;"112",   'title'=&gt;"##Définir Eco Cute pour 'enregistrer le mode'",  'figNum'=&gt;"8",  'advice'=&gt;"Eco Cute est configuré pour vous permettre de régler la quantité d'eau chaude bouillie la nuit. Si vous le faites bouillir suffisamment pour que l'eau chaude s'épuise, la perte de réchauffement augmentera. Il est un jour de faire une utilisation normale, surtout quand il n'y a pas d'eau chaude épuisée, il s'agit d'économies d'énergie en configurant pour sauvegarder le mode."];</v>
      </c>
    </row>
    <row r="18" spans="1:28" s="166" customFormat="1" ht="69" customHeight="1">
      <c r="A18" s="164"/>
      <c r="B18" s="165">
        <v>113</v>
      </c>
      <c r="C18" s="165" t="s">
        <v>2761</v>
      </c>
      <c r="D18" s="165" t="s">
        <v>4651</v>
      </c>
      <c r="E18" s="165" t="s">
        <v>1777</v>
      </c>
      <c r="F18" s="165" t="s">
        <v>2141</v>
      </c>
      <c r="G18" s="165" t="s">
        <v>5228</v>
      </c>
      <c r="H18" s="165" t="s">
        <v>1778</v>
      </c>
      <c r="I18" s="165">
        <v>3</v>
      </c>
      <c r="J18" s="165">
        <v>3</v>
      </c>
      <c r="K18" s="165"/>
      <c r="L18" s="165">
        <v>12</v>
      </c>
      <c r="M18" s="165"/>
      <c r="N18" s="165" t="s">
        <v>4585</v>
      </c>
      <c r="O18" s="165"/>
      <c r="P18" s="165"/>
      <c r="Q18" s="165"/>
      <c r="R18" s="165"/>
      <c r="S18" s="165" t="s">
        <v>4228</v>
      </c>
      <c r="T18" s="165" t="s">
        <v>5276</v>
      </c>
      <c r="U18" s="165">
        <v>1</v>
      </c>
      <c r="V18" s="165" t="s">
        <v>2288</v>
      </c>
      <c r="W18" s="164"/>
      <c r="X18" s="164"/>
      <c r="Y18" s="164"/>
      <c r="Z18" s="49" t="str">
        <f t="shared" si="0"/>
        <v>D6.scenario.defMeasures['mHWstopAutoKeep'] = { mid:"113",  name:"mHWstopAutoKeep",  title:"##Au lieu de conserver la rétention automatique de chaleur, faites-le bouillir immédiatement avant que la personne suivante n'entre",  easyness:"3",  refCons:"consHWtub",  titleShort:"Ne pas conserver d'isolation thermique automatique", level:"",  figNum:"12",  lifeTime:"",  price:"",  roanShow:"",  standardType:"",  subsidy :"",  advice:"La rétention automatique de chaleur augmente les pertes de chaleur dans la section de tuyauterie car elle envoie souvent de l'eau chaude du bain au chauffe-eau extérieur et se réchauffe. Vous n'avez pas besoin de rester au chaud en continuant à entrer, mais si vous avez froid après un certain temps, vous ne le chauffez pas automatiquement, vous économiserez d'énergie en réchauffant juste avant d'entrer plus tard.",   lifestyle:"1",   season:"wss"};</v>
      </c>
      <c r="AB18" s="19" t="str">
        <f t="shared" si="1"/>
        <v>$defMeasures['mHWstopAutoKeep'] = [ 'mid'=&gt;"113",   'title'=&gt;"##Au lieu de conserver la rétention automatique de chaleur, faites-le bouillir immédiatement avant que la personne suivante n'entre",  'figNum'=&gt;"12",  'advice'=&gt;"La rétention automatique de chaleur augmente les pertes de chaleur dans la section de tuyauterie car elle envoie souvent de l'eau chaude du bain au chauffe-eau extérieur et se réchauffe. Vous n'avez pas besoin de rester au chaud en continuant à entrer, mais si vous avez froid après un certain temps, vous ne le chauffez pas automatiquement, vous économiserez d'énergie en réchauffant juste avant d'entrer plus tard."];</v>
      </c>
    </row>
    <row r="19" spans="1:28" s="166" customFormat="1" ht="69" customHeight="1">
      <c r="A19" s="164"/>
      <c r="B19" s="165">
        <v>114</v>
      </c>
      <c r="C19" s="165" t="s">
        <v>2129</v>
      </c>
      <c r="D19" s="165" t="s">
        <v>4652</v>
      </c>
      <c r="E19" s="165" t="s">
        <v>1779</v>
      </c>
      <c r="F19" s="165" t="s">
        <v>2141</v>
      </c>
      <c r="G19" s="165" t="s">
        <v>4206</v>
      </c>
      <c r="H19" s="165" t="s">
        <v>1780</v>
      </c>
      <c r="I19" s="165">
        <v>1</v>
      </c>
      <c r="J19" s="165">
        <v>1</v>
      </c>
      <c r="K19" s="165"/>
      <c r="L19" s="165">
        <v>12</v>
      </c>
      <c r="M19" s="165">
        <v>10</v>
      </c>
      <c r="N19" s="165">
        <v>6000</v>
      </c>
      <c r="O19" s="165"/>
      <c r="P19" s="165" t="s">
        <v>1174</v>
      </c>
      <c r="Q19" s="165"/>
      <c r="R19" s="165"/>
      <c r="S19" s="165" t="s">
        <v>4229</v>
      </c>
      <c r="T19" s="165" t="s">
        <v>5277</v>
      </c>
      <c r="U19" s="165"/>
      <c r="V19" s="165" t="s">
        <v>2288</v>
      </c>
      <c r="W19" s="164"/>
      <c r="X19" s="164"/>
      <c r="Y19" s="164"/>
      <c r="Z19" s="49" t="str">
        <f t="shared" si="0"/>
        <v>D6.scenario.defMeasures['mHWinsulation'] = { mid:"114",  name:"mHWinsulation",  title:"##Réforme dans une baignoire isolée",  easyness:"1",  refCons:"consHWtub",  titleShort:"Baignoire isolée", level:"",  figNum:"12",  lifeTime:"10",  price:"6000",  roanShow:"",  standardType:"普及型",  subsidy :"",  advice:"La baignoire est recouverte d'un isolant tel qu'une mousse de polystyrène et le type d'eau chaude est difficile à refroidir. Il est nécessaire de rénover la baignoire, mais il est difficile de refroidir, nous n'avons donc pas besoin de cuisiner. En outre, si la salle de bain est également faite pour l'autobus, le chauffage de la salle de bain complète sera également difficile à échapper.",   lifestyle:"",   season:"wss"};</v>
      </c>
      <c r="AB19" s="19" t="str">
        <f t="shared" si="1"/>
        <v>$defMeasures['mHWinsulation'] = [ 'mid'=&gt;"114",   'title'=&gt;"##Réforme dans une baignoire isolée",  'figNum'=&gt;"12",  'advice'=&gt;"La baignoire est recouverte d'un isolant tel qu'une mousse de polystyrène et le type d'eau chaude est difficile à refroidir. Il est nécessaire de rénover la baignoire, mais il est difficile de refroidir, nous n'avons donc pas besoin de cuisiner. En outre, si la salle de bain est également faite pour l'autobus, le chauffage de la salle de bain complète sera également difficile à échapper."];</v>
      </c>
    </row>
    <row r="20" spans="1:28" s="166" customFormat="1" ht="69" customHeight="1">
      <c r="A20" s="164"/>
      <c r="B20" s="165">
        <v>115</v>
      </c>
      <c r="C20" s="165" t="s">
        <v>2762</v>
      </c>
      <c r="D20" s="165" t="s">
        <v>4653</v>
      </c>
      <c r="E20" s="165" t="s">
        <v>643</v>
      </c>
      <c r="F20" s="165" t="s">
        <v>2141</v>
      </c>
      <c r="G20" s="165" t="s">
        <v>5229</v>
      </c>
      <c r="H20" s="165" t="s">
        <v>644</v>
      </c>
      <c r="I20" s="165">
        <v>3</v>
      </c>
      <c r="J20" s="165">
        <v>3</v>
      </c>
      <c r="K20" s="165"/>
      <c r="L20" s="165">
        <v>11</v>
      </c>
      <c r="M20" s="165"/>
      <c r="N20" s="165" t="s">
        <v>4585</v>
      </c>
      <c r="O20" s="165"/>
      <c r="P20" s="165"/>
      <c r="Q20" s="165"/>
      <c r="R20" s="165"/>
      <c r="S20" s="165" t="s">
        <v>4230</v>
      </c>
      <c r="T20" s="165" t="s">
        <v>5278</v>
      </c>
      <c r="U20" s="165">
        <v>1</v>
      </c>
      <c r="V20" s="165" t="s">
        <v>2288</v>
      </c>
      <c r="W20" s="164"/>
      <c r="X20" s="164"/>
      <c r="Y20" s="164"/>
      <c r="Z20" s="49" t="str">
        <f t="shared" si="0"/>
        <v>D6.scenario.defMeasures['mHWonlyShower'] = { mid:"115",  name:"mHWonlyShower",  title:"##En été, je ne saupoudrerai pas d'eau chaude dans la baignoire avec une douche de finition seulement",  easyness:"3",  refCons:"consHWtub",  titleShort:"Je ne chauffe pas l'eau chaude de la baignoire en été", level:"",  figNum:"11",  lifeTime:"",  price:"",  roanShow:"",  standardType:"",  subsidy :"",  advice:"La quantité d'eau chaude dans la baignoire est équivalente à 10 à 20 minutes lorsqu'elle est convertie au moment de l'utilisation de la douche. Le lavage avec de l'eau chaude dans une baignoire sans baignoire automatique peut augmenter plutôt que chez vous, mais si vous utilisez une douche, la quantité de baignoire sera réduite.",   lifestyle:"1",   season:"wss"};</v>
      </c>
      <c r="AB20" s="19" t="str">
        <f t="shared" si="1"/>
        <v>$defMeasures['mHWonlyShower'] = [ 'mid'=&gt;"115",   'title'=&gt;"##En été, je ne saupoudrerai pas d'eau chaude dans la baignoire avec une douche de finition seulement",  'figNum'=&gt;"11",  'advice'=&gt;"La quantité d'eau chaude dans la baignoire est équivalente à 10 à 20 minutes lorsqu'elle est convertie au moment de l'utilisation de la douche. Le lavage avec de l'eau chaude dans une baignoire sans baignoire automatique peut augmenter plutôt que chez vous, mais si vous utilisez une douche, la quantité de baignoire sera réduite."];</v>
      </c>
    </row>
    <row r="21" spans="1:28" s="19" customFormat="1" ht="69" customHeight="1">
      <c r="A21" s="49"/>
      <c r="B21" s="65">
        <v>116</v>
      </c>
      <c r="C21" s="65" t="s">
        <v>2109</v>
      </c>
      <c r="D21" s="136" t="s">
        <v>5164</v>
      </c>
      <c r="E21" s="119" t="s">
        <v>645</v>
      </c>
      <c r="F21" s="65" t="s">
        <v>2323</v>
      </c>
      <c r="G21" s="136" t="s">
        <v>4207</v>
      </c>
      <c r="H21" s="119" t="s">
        <v>646</v>
      </c>
      <c r="I21" s="136">
        <v>2</v>
      </c>
      <c r="J21" s="119">
        <v>2</v>
      </c>
      <c r="K21" s="65"/>
      <c r="L21" s="65">
        <v>13</v>
      </c>
      <c r="M21" s="65"/>
      <c r="N21" s="65" t="s">
        <v>4585</v>
      </c>
      <c r="O21" s="65"/>
      <c r="P21" s="65"/>
      <c r="Q21" s="136"/>
      <c r="R21" s="119"/>
      <c r="S21" s="136" t="s">
        <v>5345</v>
      </c>
      <c r="T21" s="119" t="s">
        <v>5279</v>
      </c>
      <c r="U21" s="65">
        <v>1</v>
      </c>
      <c r="V21" s="65" t="s">
        <v>2288</v>
      </c>
      <c r="W21" s="49"/>
      <c r="X21" s="49"/>
      <c r="Y21" s="49"/>
      <c r="Z21" s="49" t="str">
        <f t="shared" si="0"/>
        <v>D6.scenario.defMeasures['mHWdishTank'] = { mid:"116",  name:"mHWdishTank",  title:"Ne laissez pas couler l'eau chaude pendant le lavage de la vaisselle",  easyness:"2",  refCons:"consHWdishwash",  titleShort:"Laver la vaisselle", level:"",  figNum:"13",  lifeTime:"",  price:"",  roanShow:"",  standardType:"",  subsidy :"",  advice:"En cas de lavage avec un détergent, arrêtez l'eau chaude et raccourcissez le temps d'évacuation de l'eau chaude autant que possible. Frotter la saleté d'huile au début avec un vieux linge, etc. complétera le rinçage dès que possible.",   lifestyle:"1",   season:"wss"};</v>
      </c>
      <c r="AB21" s="19" t="str">
        <f t="shared" si="1"/>
        <v>$defMeasures['mHWdishTank'] = [ 'mid'=&gt;"116",   'title'=&gt;"Ne laissez pas couler l'eau chaude pendant le lavage de la vaisselle",  'figNum'=&gt;"13",  'advice'=&gt;"En cas de lavage avec un détergent, arrêtez l'eau chaude et raccourcissez le temps d'évacuation de l'eau chaude autant que possible. Frotter la saleté d'huile au début avec un vieux linge, etc. complétera le rinçage dès que possible."];</v>
      </c>
    </row>
    <row r="22" spans="1:28" s="19" customFormat="1" ht="69" customHeight="1">
      <c r="A22" s="49"/>
      <c r="B22" s="65">
        <v>117</v>
      </c>
      <c r="C22" s="65" t="s">
        <v>2763</v>
      </c>
      <c r="D22" s="136" t="s">
        <v>5165</v>
      </c>
      <c r="E22" s="119" t="s">
        <v>648</v>
      </c>
      <c r="F22" s="65" t="s">
        <v>2323</v>
      </c>
      <c r="G22" s="136" t="s">
        <v>4208</v>
      </c>
      <c r="H22" s="119" t="s">
        <v>647</v>
      </c>
      <c r="I22" s="136">
        <v>2</v>
      </c>
      <c r="J22" s="119">
        <v>2</v>
      </c>
      <c r="K22" s="65"/>
      <c r="L22" s="65">
        <v>13</v>
      </c>
      <c r="M22" s="65"/>
      <c r="N22" s="65" t="s">
        <v>4585</v>
      </c>
      <c r="O22" s="65"/>
      <c r="P22" s="65"/>
      <c r="Q22" s="136"/>
      <c r="R22" s="119"/>
      <c r="S22" s="136" t="s">
        <v>5346</v>
      </c>
      <c r="T22" s="119" t="s">
        <v>5280</v>
      </c>
      <c r="U22" s="65">
        <v>1</v>
      </c>
      <c r="V22" s="65" t="s">
        <v>2288</v>
      </c>
      <c r="W22" s="49"/>
      <c r="X22" s="49"/>
      <c r="Y22" s="49"/>
      <c r="Z22" s="49" t="str">
        <f t="shared" si="0"/>
        <v>D6.scenario.defMeasures['mHWdishWater'] = { mid:"117",  name:"mHWdishWater",  title:"Ne pas laver la vaisselle avec de l'eau chaude quand l'eau n'est pas froide",  easyness:"2",  refCons:"consHWdishwash",  titleShort:"Lave-vaisselle", level:"",  figNum:"13",  lifeTime:"",  price:"",  roanShow:"",  standardType:"",  subsidy :"",  advice:"Vous pouvez rincer à fond sans utiliser d'eau chaude pendant la saison chaude. Par exemple, si vous utilisez de l'eau chaude pendant 10 minutes pour laver la vaisselle, environ 50 litres d'eau chaude seront consommés. En concevant comme essuyant les taches d'huile avec un vieux linge, etc., le rinçage peut être accéléré.",   lifestyle:"1",   season:"wss"};</v>
      </c>
      <c r="AB22" s="19" t="str">
        <f t="shared" si="1"/>
        <v>$defMeasures['mHWdishWater'] = [ 'mid'=&gt;"117",   'title'=&gt;"Ne pas laver la vaisselle avec de l'eau chaude quand l'eau n'est pas froide",  'figNum'=&gt;"13",  'advice'=&gt;"Vous pouvez rincer à fond sans utiliser d'eau chaude pendant la saison chaude. Par exemple, si vous utilisez de l'eau chaude pendant 10 minutes pour laver la vaisselle, environ 50 litres d'eau chaude seront consommés. En concevant comme essuyant les taches d'huile avec un vieux linge, etc., le rinçage peut être accéléré."];</v>
      </c>
    </row>
    <row r="23" spans="1:28" s="19" customFormat="1" ht="69" customHeight="1">
      <c r="A23" s="49"/>
      <c r="B23" s="65">
        <v>118</v>
      </c>
      <c r="C23" s="65" t="s">
        <v>2764</v>
      </c>
      <c r="D23" s="136" t="s">
        <v>5166</v>
      </c>
      <c r="E23" s="119" t="s">
        <v>2270</v>
      </c>
      <c r="F23" s="65" t="s">
        <v>2138</v>
      </c>
      <c r="G23" s="136" t="s">
        <v>4208</v>
      </c>
      <c r="H23" s="119" t="s">
        <v>649</v>
      </c>
      <c r="I23" s="136">
        <v>2</v>
      </c>
      <c r="J23" s="119">
        <v>2</v>
      </c>
      <c r="K23" s="65"/>
      <c r="L23" s="65">
        <v>15</v>
      </c>
      <c r="M23" s="65">
        <v>10</v>
      </c>
      <c r="N23" s="65">
        <v>800</v>
      </c>
      <c r="O23" s="65"/>
      <c r="P23" s="65"/>
      <c r="Q23" s="136"/>
      <c r="R23" s="119"/>
      <c r="S23" s="136" t="s">
        <v>5347</v>
      </c>
      <c r="T23" s="119" t="s">
        <v>5281</v>
      </c>
      <c r="U23" s="65"/>
      <c r="V23" s="65" t="s">
        <v>2288</v>
      </c>
      <c r="W23" s="49"/>
      <c r="X23" s="49"/>
      <c r="Y23" s="49"/>
      <c r="Z23" s="49" t="str">
        <f t="shared" si="0"/>
        <v>D6.scenario.defMeasures['mCKdishWasher'] = { mid:"118",  name:"mCKdishWasher",  title:"Utilisez le lave-vaisselle",  easyness:"2",  refCons:"consHWdishwash",  titleShort:"Lave-vaisselle", level:"",  figNum:"15",  lifeTime:"10",  price:"800",  roanShow:"",  standardType:"",  subsidy :"",  advice:"Comparé au lavage de la vaisselle avec de l'eau chaude, car ils lavent avec de l'eau chaude, le lave-vaisselle / séchoir est plus économe en énergie. En cas de lavage avec de l'eau au lieu de l'eau chaude, il sera plus économes en énergie que le lave-vaisselle. Il est également efficace de concevoir par le lavage des mains.",   lifestyle:"",   season:"wss"};</v>
      </c>
      <c r="AB23" s="19" t="str">
        <f t="shared" si="1"/>
        <v>$defMeasures['mCKdishWasher'] = [ 'mid'=&gt;"118",   'title'=&gt;"Utilisez le lave-vaisselle",  'figNum'=&gt;"15",  'advice'=&gt;"Comparé au lavage de la vaisselle avec de l'eau chaude, car ils lavent avec de l'eau chaude, le lave-vaisselle / séchoir est plus économe en énergie. En cas de lavage avec de l'eau au lieu de l'eau chaude, il sera plus économes en énergie que le lave-vaisselle. Il est également efficace de concevoir par le lavage des mains."];</v>
      </c>
    </row>
    <row r="24" spans="1:28" s="19" customFormat="1" ht="69" customHeight="1">
      <c r="A24" s="49"/>
      <c r="B24" s="65">
        <v>119</v>
      </c>
      <c r="C24" s="65" t="s">
        <v>2345</v>
      </c>
      <c r="D24" s="136" t="s">
        <v>5167</v>
      </c>
      <c r="E24" s="119" t="s">
        <v>2346</v>
      </c>
      <c r="F24" s="65" t="s">
        <v>2347</v>
      </c>
      <c r="G24" s="136" t="s">
        <v>5230</v>
      </c>
      <c r="H24" s="119" t="s">
        <v>2348</v>
      </c>
      <c r="I24" s="136">
        <v>2</v>
      </c>
      <c r="J24" s="119">
        <v>2</v>
      </c>
      <c r="K24" s="65"/>
      <c r="L24" s="65">
        <v>13</v>
      </c>
      <c r="M24" s="65">
        <v>20</v>
      </c>
      <c r="N24" s="65" t="s">
        <v>4585</v>
      </c>
      <c r="O24" s="65"/>
      <c r="P24" s="65"/>
      <c r="Q24" s="136"/>
      <c r="R24" s="119"/>
      <c r="S24" s="136" t="s">
        <v>5348</v>
      </c>
      <c r="T24" s="119" t="s">
        <v>5282</v>
      </c>
      <c r="U24" s="65"/>
      <c r="V24" s="65" t="s">
        <v>2349</v>
      </c>
      <c r="W24" s="49"/>
      <c r="X24" s="49"/>
      <c r="Y24" s="49"/>
      <c r="Z24" s="49" t="str">
        <f t="shared" si="0"/>
        <v>D6.scenario.defMeasures['mHWtap'] = { mid:"119",  name:"mHWtap",  title:"Installation d'un bouchon de conservation de l'eau dans la cuisine, dans les toilettes",  easyness:"2",  refCons:"consHWsum",  titleShort:"Sanmen robinet", level:"",  figNum:"13",  lifeTime:"20",  price:"",  roanShow:"",  standardType:"",  subsidy :"",  advice:"Même si la facilité d'utilisation est la même, comme l'arrêt immédiat à la main ou le virage à gauche, l'eau chaude ne fonctionne pas, même si la convivialité est la même, il existe des appareils qui peuvent réduire la consommation de chaleur l'eau de plus de 20%.",   lifestyle:"",   season:"wss"};</v>
      </c>
      <c r="AB24" s="19" t="str">
        <f t="shared" si="1"/>
        <v>$defMeasures['mHWtap'] = [ 'mid'=&gt;"119",   'title'=&gt;"Installation d'un bouchon de conservation de l'eau dans la cuisine, dans les toilettes",  'figNum'=&gt;"13",  'advice'=&gt;"Même si la facilité d'utilisation est la même, comme l'arrêt immédiat à la main ou le virage à gauche, l'eau chaude ne fonctionne pas, même si la convivialité est la même, il existe des appareils qui peuvent réduire la consommation de chaleur l'eau de plus de 20%."];</v>
      </c>
    </row>
    <row r="25" spans="1:28" s="19" customFormat="1" ht="69" customHeight="1">
      <c r="A25" s="49"/>
      <c r="B25" s="65">
        <v>120</v>
      </c>
      <c r="C25" s="65" t="s">
        <v>2361</v>
      </c>
      <c r="D25" s="136" t="s">
        <v>5168</v>
      </c>
      <c r="E25" s="119" t="s">
        <v>2365</v>
      </c>
      <c r="F25" s="65" t="s">
        <v>2362</v>
      </c>
      <c r="G25" s="136" t="s">
        <v>5231</v>
      </c>
      <c r="H25" s="119" t="s">
        <v>2363</v>
      </c>
      <c r="I25" s="136">
        <v>1</v>
      </c>
      <c r="J25" s="119">
        <v>1</v>
      </c>
      <c r="K25" s="65"/>
      <c r="L25" s="65">
        <v>19</v>
      </c>
      <c r="M25" s="65">
        <v>10</v>
      </c>
      <c r="N25" s="65">
        <v>300</v>
      </c>
      <c r="O25" s="65"/>
      <c r="P25" s="65" t="s">
        <v>1177</v>
      </c>
      <c r="Q25" s="136"/>
      <c r="R25" s="119"/>
      <c r="S25" s="136" t="s">
        <v>5349</v>
      </c>
      <c r="T25" s="119" t="s">
        <v>5283</v>
      </c>
      <c r="U25" s="65"/>
      <c r="V25" s="65" t="s">
        <v>2364</v>
      </c>
      <c r="W25" s="49"/>
      <c r="X25" s="49"/>
      <c r="Y25" s="49"/>
      <c r="Z25" s="49" t="str">
        <f t="shared" si="0"/>
        <v>D6.scenario.defMeasures['mHWreplaceToilet5'] = { mid:"120",  name:"mHWreplaceToilet5",  title:"Pour installer une toilette économisant l'eau",  easyness:"1",  refCons:"consHWtoilet",  titleShort:"Toilettes économes en eau", level:"",  figNum:"19",  lifeTime:"10",  price:"300",  roanShow:"",  standardType:"既存型",  subsidy :"",  advice:"Bien qu'il soit nécessaire de construire et de remplacer le corps principal de la toilette, il est possible de réduire la quantité d'eau à moins de la moitié de la précédente. Ceux qui ont besoin d'environ 13 litres avant, peuvent être utilisés à environ 4-6 litres, ce qui peut réduire considérablement la facture d'eau.",   lifestyle:"",   season:"wss"};</v>
      </c>
      <c r="AB25" s="19" t="str">
        <f t="shared" si="1"/>
        <v>$defMeasures['mHWreplaceToilet5'] = [ 'mid'=&gt;"120",   'title'=&gt;"Pour installer une toilette économisant l'eau",  'figNum'=&gt;"19",  'advice'=&gt;"Bien qu'il soit nécessaire de construire et de remplacer le corps principal de la toilette, il est possible de réduire la quantité d'eau à moins de la moitié de la précédente. Ceux qui ont besoin d'environ 13 litres avant, peuvent être utilisés à environ 4-6 litres, ce qui peut réduire considérablement la facture d'eau."];</v>
      </c>
    </row>
    <row r="26" spans="1:28" s="19" customFormat="1" ht="69" customHeight="1">
      <c r="A26" s="49"/>
      <c r="B26" s="65">
        <v>121</v>
      </c>
      <c r="C26" s="65" t="s">
        <v>2766</v>
      </c>
      <c r="D26" s="136" t="s">
        <v>5169</v>
      </c>
      <c r="E26" s="119" t="s">
        <v>1255</v>
      </c>
      <c r="F26" s="65" t="s">
        <v>2362</v>
      </c>
      <c r="G26" s="136" t="s">
        <v>4209</v>
      </c>
      <c r="H26" s="119" t="s">
        <v>1256</v>
      </c>
      <c r="I26" s="136">
        <v>1</v>
      </c>
      <c r="J26" s="119">
        <v>1</v>
      </c>
      <c r="K26" s="65"/>
      <c r="L26" s="65">
        <v>19</v>
      </c>
      <c r="M26" s="65">
        <v>10</v>
      </c>
      <c r="N26" s="65">
        <v>300</v>
      </c>
      <c r="O26" s="65"/>
      <c r="P26" s="65" t="s">
        <v>1177</v>
      </c>
      <c r="Q26" s="136"/>
      <c r="R26" s="119"/>
      <c r="S26" s="136" t="s">
        <v>5350</v>
      </c>
      <c r="T26" s="119" t="s">
        <v>5284</v>
      </c>
      <c r="U26" s="65"/>
      <c r="V26" s="65" t="s">
        <v>2288</v>
      </c>
      <c r="W26" s="49"/>
      <c r="X26" s="49"/>
      <c r="Y26" s="49"/>
      <c r="Z26" s="49" t="str">
        <f t="shared" si="0"/>
        <v>D6.scenario.defMeasures['mHWreplaceToilet'] = { mid:"121",  name:"mHWreplaceToilet",  title:"Installez le type instantané de siège de toilette de lavage d'eau chaude",  easyness:"1",  refCons:"consHWtoilet",  titleShort:"Siège de toilette instantané", level:"",  figNum:"19",  lifeTime:"10",  price:"300",  roanShow:"",  standardType:"既存型",  subsidy :"",  advice:"Le nouveau produit a des caractéristiques d'économie d'énergie, telles que le type qui chauffe au moment où vous ouvrez le couvercle, il nécessite moins de consommation d'énergie. Veuillez choisir la consommation d'énergie annuelle économisant l'énergie, qui est affichée dans le catalogue comme référence.",   lifestyle:"",   season:"wss"};</v>
      </c>
      <c r="AB26" s="19" t="str">
        <f t="shared" si="1"/>
        <v>$defMeasures['mHWreplaceToilet'] = [ 'mid'=&gt;"121",   'title'=&gt;"Installez le type instantané de siège de toilette de lavage d'eau chaude",  'figNum'=&gt;"19",  'advice'=&gt;"Le nouveau produit a des caractéristiques d'économie d'énergie, telles que le type qui chauffe au moment où vous ouvrez le couvercle, il nécessite moins de consommation d'énergie. Veuillez choisir la consommation d'énergie annuelle économisant l'énergie, qui est affichée dans le catalogue comme référence."];</v>
      </c>
    </row>
    <row r="27" spans="1:28" s="19" customFormat="1" ht="69" customHeight="1">
      <c r="A27" s="49"/>
      <c r="B27" s="65">
        <v>122</v>
      </c>
      <c r="C27" s="65" t="s">
        <v>2767</v>
      </c>
      <c r="D27" s="136" t="s">
        <v>5170</v>
      </c>
      <c r="E27" s="119" t="s">
        <v>1257</v>
      </c>
      <c r="F27" s="65" t="s">
        <v>2362</v>
      </c>
      <c r="G27" s="136" t="s">
        <v>4210</v>
      </c>
      <c r="H27" s="119" t="s">
        <v>1258</v>
      </c>
      <c r="I27" s="136">
        <v>3</v>
      </c>
      <c r="J27" s="119">
        <v>3</v>
      </c>
      <c r="K27" s="65"/>
      <c r="L27" s="65">
        <v>19</v>
      </c>
      <c r="M27" s="65"/>
      <c r="N27" s="65" t="s">
        <v>4585</v>
      </c>
      <c r="O27" s="65"/>
      <c r="P27" s="65"/>
      <c r="Q27" s="136"/>
      <c r="R27" s="119"/>
      <c r="S27" s="136" t="s">
        <v>5351</v>
      </c>
      <c r="T27" s="119" t="s">
        <v>5285</v>
      </c>
      <c r="U27" s="65">
        <v>1</v>
      </c>
      <c r="V27" s="65" t="s">
        <v>2288</v>
      </c>
      <c r="W27" s="49"/>
      <c r="X27" s="49"/>
      <c r="Y27" s="49"/>
      <c r="Z27" s="49" t="str">
        <f t="shared" si="0"/>
        <v>D6.scenario.defMeasures['mHWtemplatureToilet'] = { mid:"122",  name:"mHWtemplatureToilet",  title:"Baisser la température du siège de toilette chaud",  easyness:"3",  refCons:"consHWtoilet",  titleShort:"Contrôle de la température du siège de toilette", level:"",  figNum:"19",  lifeTime:"",  price:"",  roanShow:"",  standardType:"",  subsidy :"",  advice:"Quand il ne fait pas froid, il peut économiser de l'énergie en éteignant le chauffage ou en réduisant le réglage de la température. Couvrant le siège des toilettes, il est difficile de se sentir froid.",   lifestyle:"1",   season:"wss"};</v>
      </c>
      <c r="AB27" s="19" t="str">
        <f t="shared" si="1"/>
        <v>$defMeasures['mHWtemplatureToilet'] = [ 'mid'=&gt;"122",   'title'=&gt;"Baisser la température du siège de toilette chaud",  'figNum'=&gt;"19",  'advice'=&gt;"Quand il ne fait pas froid, il peut économiser de l'énergie en éteignant le chauffage ou en réduisant le réglage de la température. Couvrant le siège des toilettes, il est difficile de se sentir froid."];</v>
      </c>
    </row>
    <row r="28" spans="1:28" s="19" customFormat="1" ht="69" customHeight="1">
      <c r="A28" s="49"/>
      <c r="B28" s="65">
        <v>123</v>
      </c>
      <c r="C28" s="65" t="s">
        <v>2768</v>
      </c>
      <c r="D28" s="136" t="s">
        <v>5171</v>
      </c>
      <c r="E28" s="119" t="s">
        <v>1259</v>
      </c>
      <c r="F28" s="65" t="s">
        <v>2362</v>
      </c>
      <c r="G28" s="136" t="s">
        <v>5007</v>
      </c>
      <c r="H28" s="119" t="s">
        <v>1260</v>
      </c>
      <c r="I28" s="136">
        <v>3</v>
      </c>
      <c r="J28" s="119">
        <v>3</v>
      </c>
      <c r="K28" s="65"/>
      <c r="L28" s="65">
        <v>19</v>
      </c>
      <c r="M28" s="65"/>
      <c r="N28" s="65" t="s">
        <v>4585</v>
      </c>
      <c r="O28" s="65"/>
      <c r="P28" s="65"/>
      <c r="Q28" s="136"/>
      <c r="R28" s="119"/>
      <c r="S28" s="136" t="s">
        <v>5352</v>
      </c>
      <c r="T28" s="119" t="s">
        <v>5286</v>
      </c>
      <c r="U28" s="65">
        <v>1</v>
      </c>
      <c r="V28" s="65" t="s">
        <v>2288</v>
      </c>
      <c r="W28" s="49"/>
      <c r="X28" s="49"/>
      <c r="Y28" s="49"/>
      <c r="Z28" s="49" t="str">
        <f t="shared" si="0"/>
        <v>D6.scenario.defMeasures['mHWcoverTilet'] = { mid:"123",  name:"mHWcoverTilet",  title:"Couvrir le siège de toilette chaud",  easyness:"3",  refCons:"consHWtoilet",  titleShort:"Fermez le couvercle du siège de toilette", level:"",  figNum:"19",  lifeTime:"",  price:"",  roanShow:"",  standardType:"",  subsidy :"",  advice:"Si vous maintenez le couvercle du siège des toilettes, la chaleur de rétention de la chaleur est facile à évacuer et la consommation d'énergie augmente. Après l'utilisation, nous économisons de l'énergie en fermant le couvercle. S'il ne fait pas froid, ne pas garder la chaleur permettra également d'économiser de l'énergie.",   lifestyle:"1",   season:"wss"};</v>
      </c>
      <c r="AB28" s="19" t="str">
        <f t="shared" si="1"/>
        <v>$defMeasures['mHWcoverTilet'] = [ 'mid'=&gt;"123",   'title'=&gt;"Couvrir le siège de toilette chaud",  'figNum'=&gt;"19",  'advice'=&gt;"Si vous maintenez le couvercle du siège des toilettes, la chaleur de rétention de la chaleur est facile à évacuer et la consommation d'énergie augmente. Après l'utilisation, nous économisons de l'énergie en fermant le couvercle. S'il ne fait pas froid, ne pas garder la chaleur permettra également d'économiser de l'énergie."];</v>
      </c>
    </row>
    <row r="29" spans="1:28" s="19" customFormat="1" ht="69" customHeight="1">
      <c r="A29" s="49"/>
      <c r="B29" s="65">
        <v>201</v>
      </c>
      <c r="C29" s="65" t="s">
        <v>267</v>
      </c>
      <c r="D29" s="136" t="s">
        <v>5172</v>
      </c>
      <c r="E29" s="119" t="s">
        <v>797</v>
      </c>
      <c r="F29" s="65" t="s">
        <v>3033</v>
      </c>
      <c r="G29" s="136" t="s">
        <v>5232</v>
      </c>
      <c r="H29" s="119" t="s">
        <v>799</v>
      </c>
      <c r="I29" s="136">
        <v>1</v>
      </c>
      <c r="J29" s="119">
        <v>1</v>
      </c>
      <c r="K29" s="65"/>
      <c r="L29" s="65">
        <v>1</v>
      </c>
      <c r="M29" s="65">
        <v>10</v>
      </c>
      <c r="N29" s="65">
        <v>1600</v>
      </c>
      <c r="O29" s="65"/>
      <c r="P29" s="65"/>
      <c r="Q29" s="136"/>
      <c r="R29" s="119"/>
      <c r="S29" s="136" t="s">
        <v>5353</v>
      </c>
      <c r="T29" s="119" t="s">
        <v>5287</v>
      </c>
      <c r="U29" s="65"/>
      <c r="V29" s="65" t="s">
        <v>2288</v>
      </c>
      <c r="W29" s="49"/>
      <c r="X29" s="49"/>
      <c r="Y29" s="49"/>
      <c r="Z29" s="49" t="str">
        <f t="shared" si="0"/>
        <v>D6.scenario.defMeasures['mACreplace'] = { mid:"201",  name:"mACreplace",  title:"Remplacer à conditionneur d'air économe en énergie",  easyness:"1",  refCons:"consAC",  titleShort:"Climatiseur économiseur d'énergie", level:"",  figNum:"1",  lifeTime:"10",  price:"1600",  roanShow:"",  standardType:"",  subsidy :"",  advice:"Même si vous faites le même chauffage et le même refroidissement, il existe des climatiseurs à haute performance énergétique qui nécessitent environ la moitié de la consommation d'énergie par rapport à 15 ans. Lors du choix, veuillez choisir celui avec un grand nombre de ★ (étoile) marque de Unified Energy-saving Label et type d'économie d'énergie se référant à l'affichage de la facture d'électricité annuelle. La performance du chauffage est également en hausse, et il est possible de réduire le CO2 même par rapport au chauffage du gaz et du kérosène.",   lifestyle:"",   season:"wss"};</v>
      </c>
      <c r="AB29" s="19" t="str">
        <f t="shared" si="1"/>
        <v>$defMeasures['mACreplace'] = [ 'mid'=&gt;"201",   'title'=&gt;"Remplacer à conditionneur d'air économe en énergie",  'figNum'=&gt;"1",  'advice'=&gt;"Même si vous faites le même chauffage et le même refroidissement, il existe des climatiseurs à haute performance énergétique qui nécessitent environ la moitié de la consommation d'énergie par rapport à 15 ans. Lors du choix, veuillez choisir celui avec un grand nombre de ★ (étoile) marque de Unified Energy-saving Label et type d'économie d'énergie se référant à l'affichage de la facture d'électricité annuelle. La performance du chauffage est également en hausse, et il est possible de réduire le CO2 même par rapport au chauffage du gaz et du kérosène."];</v>
      </c>
    </row>
    <row r="30" spans="1:28" s="19" customFormat="1" ht="69" customHeight="1">
      <c r="A30" s="49"/>
      <c r="B30" s="65">
        <v>202</v>
      </c>
      <c r="C30" s="65" t="s">
        <v>2116</v>
      </c>
      <c r="D30" s="136" t="s">
        <v>5173</v>
      </c>
      <c r="E30" s="119" t="s">
        <v>798</v>
      </c>
      <c r="F30" s="65" t="s">
        <v>3059</v>
      </c>
      <c r="G30" s="136" t="s">
        <v>5233</v>
      </c>
      <c r="H30" s="119" t="s">
        <v>800</v>
      </c>
      <c r="I30" s="136">
        <v>2</v>
      </c>
      <c r="J30" s="119">
        <v>2</v>
      </c>
      <c r="K30" s="65"/>
      <c r="L30" s="65">
        <v>1</v>
      </c>
      <c r="M30" s="65">
        <v>10</v>
      </c>
      <c r="N30" s="65">
        <v>1600</v>
      </c>
      <c r="O30" s="65"/>
      <c r="P30" s="65"/>
      <c r="Q30" s="136"/>
      <c r="R30" s="119"/>
      <c r="S30" s="136" t="s">
        <v>5354</v>
      </c>
      <c r="T30" s="119" t="s">
        <v>5288</v>
      </c>
      <c r="U30" s="65"/>
      <c r="V30" s="65" t="s">
        <v>2288</v>
      </c>
      <c r="W30" s="49"/>
      <c r="X30" s="49"/>
      <c r="Y30" s="49"/>
      <c r="Z30" s="49" t="str">
        <f t="shared" si="0"/>
        <v>D6.scenario.defMeasures['mACreplaceHeat'] = { mid:"202",  name:"mACreplaceHeat",  title:"Remplacez-le par un climatiseur économe en énergie et par un utilisateur",  easyness:"2",  refCons:"consAC",  titleShort:"Économie d'énergie climatisation + chauffage", level:"",  figNum:"1",  lifeTime:"10",  price:"1600",  roanShow:"",  standardType:"",  subsidy :"",  advice:"Il y a un climatiseur à haute performance d'économie d'énergie qui effectue le même chauffage et le même refroidissement, et consomme environ la moitié de la puissance par rapport à 15 ans. Parce que les climatiseurs utilisent la chaleur extérieure, les émissions de CO2 seront plus petites que le gaz de chauffage et le kérosène. Lors du choix, veuillez choisir celui avec un grand nombre de ★ (étoile) marque de Unified Energy-saving Label et type d'économie d'énergie se référant à l'affichage de la facture d'électricité annuelle.",   lifestyle:"",   season:"wss"};</v>
      </c>
      <c r="AB30" s="19" t="str">
        <f t="shared" si="1"/>
        <v>$defMeasures['mACreplaceHeat'] = [ 'mid'=&gt;"202",   'title'=&gt;"Remplacez-le par un climatiseur économe en énergie et par un utilisateur",  'figNum'=&gt;"1",  'advice'=&gt;"Il y a un climatiseur à haute performance d'économie d'énergie qui effectue le même chauffage et le même refroidissement, et consomme environ la moitié de la puissance par rapport à 15 ans. Parce que les climatiseurs utilisent la chaleur extérieure, les émissions de CO2 seront plus petites que le gaz de chauffage et le kérosène. Lors du choix, veuillez choisir celui avec un grand nombre de ★ (étoile) marque de Unified Energy-saving Label et type d'économie d'énergie se référant à l'affichage de la facture d'électricité annuelle."];</v>
      </c>
    </row>
    <row r="31" spans="1:28" s="19" customFormat="1" ht="69" customHeight="1">
      <c r="A31" s="49"/>
      <c r="B31" s="65">
        <v>203</v>
      </c>
      <c r="C31" s="65" t="s">
        <v>3036</v>
      </c>
      <c r="D31" s="136" t="s">
        <v>5174</v>
      </c>
      <c r="E31" s="119" t="s">
        <v>2283</v>
      </c>
      <c r="F31" s="65" t="s">
        <v>3034</v>
      </c>
      <c r="G31" s="136" t="s">
        <v>5234</v>
      </c>
      <c r="H31" s="119" t="s">
        <v>72</v>
      </c>
      <c r="I31" s="136">
        <v>2</v>
      </c>
      <c r="J31" s="119">
        <v>2</v>
      </c>
      <c r="K31" s="65"/>
      <c r="L31" s="65">
        <v>1</v>
      </c>
      <c r="M31" s="65"/>
      <c r="N31" s="65" t="s">
        <v>4585</v>
      </c>
      <c r="O31" s="65"/>
      <c r="P31" s="65"/>
      <c r="Q31" s="136"/>
      <c r="R31" s="119"/>
      <c r="S31" s="136" t="s">
        <v>5355</v>
      </c>
      <c r="T31" s="119" t="s">
        <v>5289</v>
      </c>
      <c r="U31" s="65">
        <v>1</v>
      </c>
      <c r="V31" s="65" t="s">
        <v>2288</v>
      </c>
      <c r="W31" s="49"/>
      <c r="X31" s="49"/>
      <c r="Y31" s="49"/>
      <c r="Z31" s="49" t="str">
        <f t="shared" si="0"/>
        <v>D6.scenario.defMeasures['mACchangeHeat'] = { mid:"203",  name:"mACchangeHeat",  title:"Chaleur par conditionneur d'air",  easyness:"2",  refCons:"consACheat",  titleShort:"Chauffage de climatisation", level:"",  figNum:"1",  lifeTime:"",  price:"",  roanShow:"",  standardType:"",  subsidy :"",  advice:"En chauffant avec un climatiseur, parce qu'il utilise la chaleur de l'air extérieur, le CO2 peut être considérablement réduit par rapport au chauffage du kérosène et du gaz, ce qui entraîne une réduction des coûts d'utilisation. En outre, parce que l'air chaud est léger, il est facile de se rassembler au plafond, de sorte que vous pouvez atteindre le sol fermement, s'il vous plaît conduire avec un vent fort ou utiliser un ventilateur, etc Aussi, les climatiseurs récents ont une fonction de réchauffer à l'étage.",   lifestyle:"1",   season:"wss"};</v>
      </c>
      <c r="AB31" s="19" t="str">
        <f t="shared" si="1"/>
        <v>$defMeasures['mACchangeHeat'] = [ 'mid'=&gt;"203",   'title'=&gt;"Chaleur par conditionneur d'air",  'figNum'=&gt;"1",  'advice'=&gt;"En chauffant avec un climatiseur, parce qu'il utilise la chaleur de l'air extérieur, le CO2 peut être considérablement réduit par rapport au chauffage du kérosène et du gaz, ce qui entraîne une réduction des coûts d'utilisation. En outre, parce que l'air chaud est léger, il est facile de se rassembler au plafond, de sorte que vous pouvez atteindre le sol fermement, s'il vous plaît conduire avec un vent fort ou utiliser un ventilateur, etc Aussi, les climatiseurs récents ont une fonction de réchauffer à l'étage."];</v>
      </c>
    </row>
    <row r="32" spans="1:28" s="19" customFormat="1" ht="69" customHeight="1">
      <c r="A32" s="49"/>
      <c r="B32" s="65">
        <v>204</v>
      </c>
      <c r="C32" s="65" t="s">
        <v>2117</v>
      </c>
      <c r="D32" s="136" t="s">
        <v>5175</v>
      </c>
      <c r="E32" s="119" t="s">
        <v>3035</v>
      </c>
      <c r="F32" s="65" t="s">
        <v>3037</v>
      </c>
      <c r="G32" s="136" t="s">
        <v>5234</v>
      </c>
      <c r="H32" s="119" t="s">
        <v>72</v>
      </c>
      <c r="I32" s="136">
        <v>1</v>
      </c>
      <c r="J32" s="119">
        <v>1</v>
      </c>
      <c r="K32" s="65"/>
      <c r="L32" s="65">
        <v>1</v>
      </c>
      <c r="M32" s="65"/>
      <c r="N32" s="65" t="s">
        <v>4585</v>
      </c>
      <c r="O32" s="65"/>
      <c r="P32" s="65"/>
      <c r="Q32" s="136"/>
      <c r="R32" s="119"/>
      <c r="S32" s="136" t="s">
        <v>5356</v>
      </c>
      <c r="T32" s="119" t="s">
        <v>5289</v>
      </c>
      <c r="U32" s="65">
        <v>1</v>
      </c>
      <c r="V32" s="65" t="s">
        <v>2288</v>
      </c>
      <c r="W32" s="49"/>
      <c r="X32" s="49"/>
      <c r="Y32" s="49"/>
      <c r="Z32" s="49" t="str">
        <f t="shared" si="0"/>
        <v>D6.scenario.defMeasures['mHTchangeHeat'] = { mid:"204",  name:"mHTchangeHeat",  title:"Remplacer l'équipement de chauffage par un climatiseur",  easyness:"1",  refCons:"consHTsum",  titleShort:"Chauffage de climatisation", level:"",  figNum:"1",  lifeTime:"",  price:"",  roanShow:"",  standardType:"",  subsidy :"",  advice:"En chauffant avec un climatiseur, parce qu'il utilise la chaleur de l'air extérieur, le CO2 peut être considérablement réduit par rapport au chauffage du kérosène et du gaz, ce qui entraîne une réduction des coûts d'utilisation. En outre, il est facile de recueillir de l'air chaud au plafond, car il est léger, s'il vous plaît conduire avec des réglages de vent fort, faire usage de ventilateur, etc., afin qu'il atteigne fermement le sol. De plus, la fonction de réchauffement au sol est remplie du climatiseur récent.",   lifestyle:"1",   season:"wss"};</v>
      </c>
      <c r="AB32" s="19" t="str">
        <f t="shared" si="1"/>
        <v>$defMeasures['mHTchangeHeat'] = [ 'mid'=&gt;"204",   'title'=&gt;"Remplacer l'équipement de chauffage par un climatiseur",  'figNum'=&gt;"1",  'advice'=&gt;"En chauffant avec un climatiseur, parce qu'il utilise la chaleur de l'air extérieur, le CO2 peut être considérablement réduit par rapport au chauffage du kérosène et du gaz, ce qui entraîne une réduction des coûts d'utilisation. En outre, il est facile de recueillir de l'air chaud au plafond, car il est léger, s'il vous plaît conduire avec des réglages de vent fort, faire usage de ventilateur, etc., afin qu'il atteigne fermement le sol. De plus, la fonction de réchauffement au sol est remplie du climatiseur récent."];</v>
      </c>
    </row>
    <row r="33" spans="1:28" s="19" customFormat="1" ht="69" customHeight="1">
      <c r="A33" s="49"/>
      <c r="B33" s="65">
        <v>205</v>
      </c>
      <c r="C33" s="65" t="s">
        <v>268</v>
      </c>
      <c r="D33" s="136" t="s">
        <v>5176</v>
      </c>
      <c r="E33" s="119" t="s">
        <v>1164</v>
      </c>
      <c r="F33" s="65" t="s">
        <v>3038</v>
      </c>
      <c r="G33" s="136" t="s">
        <v>5235</v>
      </c>
      <c r="H33" s="119" t="s">
        <v>73</v>
      </c>
      <c r="I33" s="136">
        <v>4</v>
      </c>
      <c r="J33" s="119">
        <v>4</v>
      </c>
      <c r="K33" s="65"/>
      <c r="L33" s="65">
        <v>1</v>
      </c>
      <c r="M33" s="65">
        <v>5</v>
      </c>
      <c r="N33" s="65" t="s">
        <v>4585</v>
      </c>
      <c r="O33" s="65"/>
      <c r="P33" s="65"/>
      <c r="Q33" s="136"/>
      <c r="R33" s="119"/>
      <c r="S33" s="136" t="s">
        <v>5357</v>
      </c>
      <c r="T33" s="119" t="s">
        <v>5290</v>
      </c>
      <c r="U33" s="65">
        <v>1</v>
      </c>
      <c r="V33" s="65" t="s">
        <v>2288</v>
      </c>
      <c r="W33" s="49"/>
      <c r="X33" s="49"/>
      <c r="Y33" s="49"/>
      <c r="Z33" s="49" t="str">
        <f t="shared" si="0"/>
        <v>D6.scenario.defMeasures['mCOsunCut'] = { mid:"205",  name:"mCOsunCut",  title:"Couper la lumière du soleil à l'aveugle et etc.",  easyness:"4",  refCons:"consCOsum",  titleShort:"Coupe du rayonnement solaire de l'air conditionné", level:"",  figNum:"1",  lifeTime:"5",  price:"",  roanShow:"",  standardType:"",  subsidy :"",  advice:"C'est comme placer le poêle dans la fenêtre que le rayonnement solaire entre pendant le refroidissement. Le blocage du rayonnement solaire permet d'économiser de l'énergie et la pièce devient plus froide. Bien que les rideaux puissent empêcher la lumière du soleil, les rideaux à l'intérieur de la pièce se réchauffent et la pièce devient chaude. Pour cette raison, il est plus cool de passer par la fenêtre. En outre, à partir du mois de mai, la plantation et la culture de la courge amère, de la gloire du matin, du luffa, etc. créeront un beau «rideau vert» en été et empêcheront la lumière du soleil.",   lifestyle:"1",   season:"wss"};</v>
      </c>
      <c r="AB33" s="19" t="str">
        <f t="shared" si="1"/>
        <v>$defMeasures['mCOsunCut'] = [ 'mid'=&gt;"205",   'title'=&gt;"Couper la lumière du soleil à l'aveugle et etc.",  'figNum'=&gt;"1",  'advice'=&gt;"C'est comme placer le poêle dans la fenêtre que le rayonnement solaire entre pendant le refroidissement. Le blocage du rayonnement solaire permet d'économiser de l'énergie et la pièce devient plus froide. Bien que les rideaux puissent empêcher la lumière du soleil, les rideaux à l'intérieur de la pièce se réchauffent et la pièce devient chaude. Pour cette raison, il est plus cool de passer par la fenêtre. En outre, à partir du mois de mai, la plantation et la culture de la courge amère, de la gloire du matin, du luffa, etc. créeront un beau «rideau vert» en été et empêcheront la lumière du soleil."];</v>
      </c>
    </row>
    <row r="34" spans="1:28" s="19" customFormat="1" ht="69" customHeight="1">
      <c r="A34" s="49"/>
      <c r="B34" s="65">
        <v>206</v>
      </c>
      <c r="C34" s="65" t="s">
        <v>2122</v>
      </c>
      <c r="D34" s="136" t="s">
        <v>5177</v>
      </c>
      <c r="E34" s="119" t="s">
        <v>1832</v>
      </c>
      <c r="F34" s="65" t="s">
        <v>3025</v>
      </c>
      <c r="G34" s="136" t="s">
        <v>5024</v>
      </c>
      <c r="H34" s="119" t="s">
        <v>1165</v>
      </c>
      <c r="I34" s="136">
        <v>3</v>
      </c>
      <c r="J34" s="119">
        <v>3</v>
      </c>
      <c r="K34" s="65"/>
      <c r="L34" s="65">
        <v>1</v>
      </c>
      <c r="M34" s="65"/>
      <c r="N34" s="65" t="s">
        <v>4585</v>
      </c>
      <c r="O34" s="65"/>
      <c r="P34" s="65"/>
      <c r="Q34" s="136"/>
      <c r="R34" s="119"/>
      <c r="S34" s="136" t="s">
        <v>5358</v>
      </c>
      <c r="T34" s="119" t="s">
        <v>5291</v>
      </c>
      <c r="U34" s="65">
        <v>1</v>
      </c>
      <c r="V34" s="65" t="s">
        <v>2288</v>
      </c>
      <c r="W34" s="49"/>
      <c r="X34" s="49"/>
      <c r="Y34" s="49"/>
      <c r="Z34" s="49" t="str">
        <f t="shared" si="0"/>
        <v>D6.scenario.defMeasures['mCOtemplature'] = { mid:"206",  name:"mCOtemplature",  title:"Le réglage de la température de la climatisation avec parcimonie comme 28 degrés-C",  easyness:"3",  refCons:"consACcool",  titleShort:"Température de réglage de refroidissement", level:"",  figNum:"1",  lifeTime:"",  price:"",  roanShow:"",  standardType:"",  subsidy :"",  advice:"Considérant la norme d'économie d'énergie de la température de consigne de refroidissement est supérieure à 28 ℃. S'il vous plaît pensez à 'ne pas se sentir trop cool' plutôt que de 'se sentir cool'. Il y a des différences individuelles dans la façon de sentir la chaleur, donc il n'y a pas besoin d'être impossible, mais s'il vous plaît essayer de concevoir en utilisant des ventilateurs électriques ou des vêtements minces. Il ouvre la fenêtre, il se sent frais quand le vent entre, et le son du carillon éolien etc. me fait sentir cool. En réglant modérément la température de consigne à 1 ° C, il est possible de réduire les émissions de CO 2 et les coûts des services publics d'environ 10%. Aussi, à la fin de la saison, il est également efficace de ne pas utiliser d'équipement de climatisation à l'avance.",   lifestyle:"1",   season:"wss"};</v>
      </c>
      <c r="AB34" s="19" t="str">
        <f t="shared" si="1"/>
        <v>$defMeasures['mCOtemplature'] = [ 'mid'=&gt;"206",   'title'=&gt;"Le réglage de la température de la climatisation avec parcimonie comme 28 degrés-C",  'figNum'=&gt;"1",  'advice'=&gt;"Considérant la norme d'économie d'énergie de la température de consigne de refroidissement est supérieure à 28 ℃. S'il vous plaît pensez à 'ne pas se sentir trop cool' plutôt que de 'se sentir cool'. Il y a des différences individuelles dans la façon de sentir la chaleur, donc il n'y a pas besoin d'être impossible, mais s'il vous plaît essayer de concevoir en utilisant des ventilateurs électriques ou des vêtements minces. Il ouvre la fenêtre, il se sent frais quand le vent entre, et le son du carillon éolien etc. me fait sentir cool. En réglant modérément la température de consigne à 1 ° C, il est possible de réduire les émissions de CO 2 et les coûts des services publics d'environ 10%. Aussi, à la fin de la saison, il est également efficace de ne pas utiliser d'équipement de climatisation à l'avance."];</v>
      </c>
    </row>
    <row r="35" spans="1:28" s="19" customFormat="1" ht="69" customHeight="1">
      <c r="A35" s="49"/>
      <c r="B35" s="65">
        <v>207</v>
      </c>
      <c r="C35" s="65" t="s">
        <v>2121</v>
      </c>
      <c r="D35" s="136" t="s">
        <v>5178</v>
      </c>
      <c r="E35" s="119" t="s">
        <v>2284</v>
      </c>
      <c r="F35" s="65" t="s">
        <v>3034</v>
      </c>
      <c r="G35" s="136" t="s">
        <v>5010</v>
      </c>
      <c r="H35" s="119" t="s">
        <v>1166</v>
      </c>
      <c r="I35" s="136">
        <v>3</v>
      </c>
      <c r="J35" s="119">
        <v>3</v>
      </c>
      <c r="K35" s="65"/>
      <c r="L35" s="65">
        <v>3</v>
      </c>
      <c r="M35" s="65"/>
      <c r="N35" s="65" t="s">
        <v>4585</v>
      </c>
      <c r="O35" s="65"/>
      <c r="P35" s="65"/>
      <c r="Q35" s="136"/>
      <c r="R35" s="119"/>
      <c r="S35" s="136" t="s">
        <v>5359</v>
      </c>
      <c r="T35" s="119" t="s">
        <v>5292</v>
      </c>
      <c r="U35" s="65">
        <v>1</v>
      </c>
      <c r="V35" s="65" t="s">
        <v>2288</v>
      </c>
      <c r="W35" s="49"/>
      <c r="X35" s="49"/>
      <c r="Y35" s="49"/>
      <c r="Z35" s="49" t="str">
        <f t="shared" si="0"/>
        <v>D6.scenario.defMeasures['mHTtemplature'] = { mid:"207",  name:"mHTtemplature",  title:"Pour conservateur le réglage de la température du chauffage tel que 20degree-C",  easyness:"3",  refCons:"consACheat",  titleShort:"Température de chauffage", level:"",  figNum:"3",  lifeTime:"",  price:"",  roanShow:"",  standardType:"",  subsidy :"",  advice:"La température de réglage du chauffage estimée compte tenu de la conservation de l'énergie est inférieure à 20 ℃. S'il vous plaît pensez à propos de 'ne pas avoir froid' plutôt que de 'vous faire sentir chaud'. Il y a des différences individuelles dans la sensation de froid, vous n'avez donc pas besoin de vous pousser, mais faites des mesures supplémentaires, comme des vêtements épais, des repas chauds, etc. En réglant la température de consigne à 1 ° C modérément, il est possible réduire les émissions de CO 2 et les coûts des services publics d'environ 10%. Aussi, à la fin de la saison, il est également efficace d'arrêter d'utiliser l'équipement de climatisation à l'avance.",   lifestyle:"1",   season:"wss"};</v>
      </c>
      <c r="AB35" s="19" t="str">
        <f t="shared" si="1"/>
        <v>$defMeasures['mHTtemplature'] = [ 'mid'=&gt;"207",   'title'=&gt;"Pour conservateur le réglage de la température du chauffage tel que 20degree-C",  'figNum'=&gt;"3",  'advice'=&gt;"La température de réglage du chauffage estimée compte tenu de la conservation de l'énergie est inférieure à 20 ℃. S'il vous plaît pensez à propos de 'ne pas avoir froid' plutôt que de 'vous faire sentir chaud'. Il y a des différences individuelles dans la sensation de froid, vous n'avez donc pas besoin de vous pousser, mais faites des mesures supplémentaires, comme des vêtements épais, des repas chauds, etc. En réglant la température de consigne à 1 ° C modérément, il est possible réduire les émissions de CO 2 et les coûts des services publics d'environ 10%. Aussi, à la fin de la saison, il est également efficace d'arrêter d'utiliser l'équipement de climatisation à l'avance."];</v>
      </c>
    </row>
    <row r="36" spans="1:28" s="19" customFormat="1" ht="69" customHeight="1">
      <c r="A36" s="49"/>
      <c r="B36" s="65">
        <v>208</v>
      </c>
      <c r="C36" s="65" t="s">
        <v>2120</v>
      </c>
      <c r="D36" s="136" t="s">
        <v>5179</v>
      </c>
      <c r="E36" s="119" t="s">
        <v>1833</v>
      </c>
      <c r="F36" s="65" t="s">
        <v>3034</v>
      </c>
      <c r="G36" s="136" t="s">
        <v>4211</v>
      </c>
      <c r="H36" s="119" t="s">
        <v>1167</v>
      </c>
      <c r="I36" s="136">
        <v>3</v>
      </c>
      <c r="J36" s="119">
        <v>3</v>
      </c>
      <c r="K36" s="65"/>
      <c r="L36" s="65">
        <v>4</v>
      </c>
      <c r="M36" s="65">
        <v>3</v>
      </c>
      <c r="N36" s="65">
        <v>30</v>
      </c>
      <c r="O36" s="65"/>
      <c r="P36" s="65"/>
      <c r="Q36" s="136"/>
      <c r="R36" s="119"/>
      <c r="S36" s="136" t="s">
        <v>5360</v>
      </c>
      <c r="T36" s="119" t="s">
        <v>5293</v>
      </c>
      <c r="U36" s="65"/>
      <c r="V36" s="65" t="s">
        <v>2288</v>
      </c>
      <c r="W36" s="49"/>
      <c r="X36" s="49"/>
      <c r="Y36" s="49"/>
      <c r="Z36" s="49" t="str">
        <f t="shared" si="0"/>
        <v>D6.scenario.defMeasures['mHTwindowSheet'] = { mid:"208",  name:"mHTwindowSheet",  title:"Mettre une feuille d'isolation thermique pour les fenêtres",  easyness:"3",  refCons:"consACheat",  titleShort:"Feuille d'isolation de fenêtre", level:"",  figNum:"4",  lifeTime:"3",  price:"30",  roanShow:"",  standardType:"",  subsidy :"",  advice:"Les feuilles d'isolation pour fenêtres (celles du type e-action comme les feuilles dites à bulles) sont vendues dans des centres de domicile et similaires. Après avoir essuyé la vitre proprement, vous pouvez la vaporiser et la coller sur la fenêtre juste avec cette eau. Non seulement il y a un effet d'isolation, mais il peut aussi supprimer la condensation. Le vent froid qui souffle de la fenêtre adoucit et améliore le confort.",   lifestyle:"",   season:"wss"};</v>
      </c>
      <c r="AB36" s="19" t="str">
        <f t="shared" si="1"/>
        <v>$defMeasures['mHTwindowSheet'] = [ 'mid'=&gt;"208",   'title'=&gt;"Mettre une feuille d'isolation thermique pour les fenêtres",  'figNum'=&gt;"4",  'advice'=&gt;"Les feuilles d'isolation pour fenêtres (celles du type e-action comme les feuilles dites à bulles) sont vendues dans des centres de domicile et similaires. Après avoir essuyé la vitre proprement, vous pouvez la vaporiser et la coller sur la fenêtre juste avec cette eau. Non seulement il y a un effet d'isolation, mais il peut aussi supprimer la condensation. Le vent froid qui souffle de la fenêtre adoucit et améliore le confort."];</v>
      </c>
    </row>
    <row r="37" spans="1:28" s="19" customFormat="1" ht="69" customHeight="1">
      <c r="A37" s="49"/>
      <c r="B37" s="65">
        <v>209</v>
      </c>
      <c r="C37" s="65" t="s">
        <v>2119</v>
      </c>
      <c r="D37" s="136" t="s">
        <v>5180</v>
      </c>
      <c r="E37" s="119" t="s">
        <v>3128</v>
      </c>
      <c r="F37" s="65" t="s">
        <v>3034</v>
      </c>
      <c r="G37" s="136" t="s">
        <v>4212</v>
      </c>
      <c r="H37" s="119" t="s">
        <v>3129</v>
      </c>
      <c r="I37" s="136">
        <v>1</v>
      </c>
      <c r="J37" s="119">
        <v>1</v>
      </c>
      <c r="K37" s="65">
        <v>5</v>
      </c>
      <c r="L37" s="65">
        <v>4</v>
      </c>
      <c r="M37" s="65">
        <v>30</v>
      </c>
      <c r="N37" s="65">
        <v>1000</v>
      </c>
      <c r="O37" s="65"/>
      <c r="P37" s="65"/>
      <c r="Q37" s="136"/>
      <c r="R37" s="119" t="s">
        <v>2277</v>
      </c>
      <c r="S37" s="136" t="s">
        <v>5361</v>
      </c>
      <c r="T37" s="119" t="s">
        <v>5294</v>
      </c>
      <c r="U37" s="65"/>
      <c r="V37" s="65" t="s">
        <v>2288</v>
      </c>
      <c r="W37" s="49"/>
      <c r="X37" s="49"/>
      <c r="Y37" s="49"/>
      <c r="Z37" s="49" t="str">
        <f t="shared" si="0"/>
        <v>D6.scenario.defMeasures['mHTdouble'] = { mid:"209",  name:"mHTdouble",  title:"Installez la fenêtre avec du verre isolé",  easyness:"1",  refCons:"consACheat",  titleShort:"Double vitrage", level:"5",  figNum:"4",  lifeTime:"30",  price:"1000",  roanShow:"",  standardType:"",  subsidy :"",  advice:"Pendant le chauffage, la proportion de chaleur s'échappant des fenêtres et des châssis est importante, et en remplaçant le simple verre ordinaire par du verre à double vitrage, il est possible de réduire l'échauffement à environ la moitié. Il y a aussi le mérite que non seulement l'économie d'énergie, mais aussi la condensation de condensation deviennent difficiles. Le vent froid qui souffle de la fenêtre adoucit et améliore le confort. Comme il existe une méthode selon la maison, veuillez consulter un atelier de construction, etc.",   lifestyle:"",   season:"wss"};</v>
      </c>
      <c r="AB37" s="19" t="str">
        <f t="shared" si="1"/>
        <v>$defMeasures['mHTdouble'] = [ 'mid'=&gt;"209",   'title'=&gt;"Installez la fenêtre avec du verre isolé",  'figNum'=&gt;"4",  'advice'=&gt;"Pendant le chauffage, la proportion de chaleur s'échappant des fenêtres et des châssis est importante, et en remplaçant le simple verre ordinaire par du verre à double vitrage, il est possible de réduire l'échauffement à environ la moitié. Il y a aussi le mérite que non seulement l'économie d'énergie, mais aussi la condensation de condensation deviennent difficiles. Le vent froid qui souffle de la fenêtre adoucit et améliore le confort. Comme il existe une méthode selon la maison, veuillez consulter un atelier de construction, etc."];</v>
      </c>
    </row>
    <row r="38" spans="1:28" s="19" customFormat="1" ht="69" customHeight="1">
      <c r="A38" s="49"/>
      <c r="B38" s="65">
        <v>210</v>
      </c>
      <c r="C38" s="65" t="s">
        <v>2354</v>
      </c>
      <c r="D38" s="136" t="s">
        <v>5181</v>
      </c>
      <c r="E38" s="119" t="s">
        <v>2356</v>
      </c>
      <c r="F38" s="65" t="s">
        <v>3034</v>
      </c>
      <c r="G38" s="136" t="s">
        <v>5236</v>
      </c>
      <c r="H38" s="119" t="s">
        <v>2355</v>
      </c>
      <c r="I38" s="136">
        <v>1</v>
      </c>
      <c r="J38" s="119">
        <v>1</v>
      </c>
      <c r="K38" s="65"/>
      <c r="L38" s="65">
        <v>4</v>
      </c>
      <c r="M38" s="65">
        <v>30</v>
      </c>
      <c r="N38" s="65">
        <v>1500</v>
      </c>
      <c r="O38" s="65"/>
      <c r="P38" s="65"/>
      <c r="Q38" s="136"/>
      <c r="R38" s="119" t="s">
        <v>2277</v>
      </c>
      <c r="S38" s="136" t="s">
        <v>5361</v>
      </c>
      <c r="T38" s="119" t="s">
        <v>5294</v>
      </c>
      <c r="U38" s="65"/>
      <c r="V38" s="65" t="s">
        <v>2288</v>
      </c>
      <c r="W38" s="49"/>
      <c r="X38" s="49"/>
      <c r="Y38" s="49"/>
      <c r="Z38" s="49" t="str">
        <f t="shared" si="0"/>
        <v>D6.scenario.defMeasures['mHTlowe'] = { mid:"210",  name:"mHTlowe",  title:"Installez la fenêtre avec un cadre en résine à faible émissivité",  easyness:"1",  refCons:"consACheat",  titleShort:"Cadre en résine à faible émissivité", level:"",  figNum:"4",  lifeTime:"30",  price:"1500",  roanShow:"",  standardType:"",  subsidy :"",  advice:"Pendant le chauffage, la proportion de chaleur s'échappant des fenêtres et des châssis est importante, et en remplaçant le simple verre ordinaire par du verre à double vitrage, il est possible de réduire l'échauffement à environ la moitié. Il y a aussi le mérite que non seulement l'économie d'énergie, mais aussi la condensation de condensation deviennent difficiles. Le vent froid qui souffle de la fenêtre adoucit et améliore le confort. Comme il existe une méthode selon la maison, veuillez consulter un atelier de construction, etc.",   lifestyle:"",   season:"wss"};</v>
      </c>
      <c r="AB38" s="19" t="str">
        <f t="shared" si="1"/>
        <v>$defMeasures['mHTlowe'] = [ 'mid'=&gt;"210",   'title'=&gt;"Installez la fenêtre avec un cadre en résine à faible émissivité",  'figNum'=&gt;"4",  'advice'=&gt;"Pendant le chauffage, la proportion de chaleur s'échappant des fenêtres et des châssis est importante, et en remplaçant le simple verre ordinaire par du verre à double vitrage, il est possible de réduire l'échauffement à environ la moitié. Il y a aussi le mérite que non seulement l'économie d'énergie, mais aussi la condensation de condensation deviennent difficiles. Le vent froid qui souffle de la fenêtre adoucit et améliore le confort. Comme il existe une méthode selon la maison, veuillez consulter un atelier de construction, etc."];</v>
      </c>
    </row>
    <row r="39" spans="1:28" s="19" customFormat="1" ht="69" customHeight="1">
      <c r="A39" s="49"/>
      <c r="B39" s="65">
        <v>211</v>
      </c>
      <c r="C39" s="65" t="s">
        <v>269</v>
      </c>
      <c r="D39" s="136" t="s">
        <v>5182</v>
      </c>
      <c r="E39" s="119" t="s">
        <v>1091</v>
      </c>
      <c r="F39" s="65" t="s">
        <v>3034</v>
      </c>
      <c r="G39" s="136" t="s">
        <v>4213</v>
      </c>
      <c r="H39" s="119" t="s">
        <v>1168</v>
      </c>
      <c r="I39" s="136">
        <v>2</v>
      </c>
      <c r="J39" s="119">
        <v>2</v>
      </c>
      <c r="K39" s="65">
        <v>5</v>
      </c>
      <c r="L39" s="65">
        <v>4</v>
      </c>
      <c r="M39" s="65">
        <v>30</v>
      </c>
      <c r="N39" s="65">
        <v>600</v>
      </c>
      <c r="O39" s="65"/>
      <c r="P39" s="65"/>
      <c r="Q39" s="136"/>
      <c r="R39" s="119" t="s">
        <v>2277</v>
      </c>
      <c r="S39" s="136" t="s">
        <v>5362</v>
      </c>
      <c r="T39" s="119" t="s">
        <v>5295</v>
      </c>
      <c r="U39" s="65"/>
      <c r="V39" s="65" t="s">
        <v>2288</v>
      </c>
      <c r="W39" s="49"/>
      <c r="X39" s="49"/>
      <c r="Y39" s="49"/>
      <c r="Z39" s="49" t="str">
        <f t="shared" si="0"/>
        <v>D6.scenario.defMeasures['mHTuchimado'] = { mid:"211",  name:"mHTuchimado",  title:"Attacher une fenêtre intérieure",  easyness:"2",  refCons:"consACheat",  titleShort:"Fenêtre intérieure", level:"5",  figNum:"4",  lifeTime:"30",  price:"600",  roanShow:"",  standardType:"",  subsidy :"",  advice:"Pendant le chauffage, la proportion de chaleur qui s'échappe des fenêtres et des châssis est élevée et l'ajout de chaleur à l'intérieur de la fenêtre ou du châssis actuel rend plus difficile l'évacuation de la chaleur. Les fenêtres intérieures sont relativement bon marché dans la construction, la construction est terminée en environ une heure, et il est efficace aussi pour la prévention de la condensation et la prévention du crime. Pour plus de détails s'il vous plaît consulter un magasin de construction, etc.",   lifestyle:"",   season:"wss"};</v>
      </c>
      <c r="AB39" s="19" t="str">
        <f t="shared" si="1"/>
        <v>$defMeasures['mHTuchimado'] = [ 'mid'=&gt;"211",   'title'=&gt;"Attacher une fenêtre intérieure",  'figNum'=&gt;"4",  'advice'=&gt;"Pendant le chauffage, la proportion de chaleur qui s'échappe des fenêtres et des châssis est élevée et l'ajout de chaleur à l'intérieur de la fenêtre ou du châssis actuel rend plus difficile l'évacuation de la chaleur. Les fenêtres intérieures sont relativement bon marché dans la construction, la construction est terminée en environ une heure, et il est efficace aussi pour la prévention de la condensation et la prévention du crime. Pour plus de détails s'il vous plaît consulter un magasin de construction, etc."];</v>
      </c>
    </row>
    <row r="40" spans="1:28" s="19" customFormat="1" ht="69" customHeight="1">
      <c r="A40" s="49"/>
      <c r="B40" s="65">
        <v>212</v>
      </c>
      <c r="C40" s="65" t="s">
        <v>3369</v>
      </c>
      <c r="D40" s="136" t="s">
        <v>5183</v>
      </c>
      <c r="E40" s="119" t="s">
        <v>3130</v>
      </c>
      <c r="F40" s="65" t="s">
        <v>3037</v>
      </c>
      <c r="G40" s="136" t="s">
        <v>4214</v>
      </c>
      <c r="H40" s="119" t="s">
        <v>3131</v>
      </c>
      <c r="I40" s="136">
        <v>1</v>
      </c>
      <c r="J40" s="119">
        <v>1</v>
      </c>
      <c r="K40" s="65"/>
      <c r="L40" s="65">
        <v>4</v>
      </c>
      <c r="M40" s="65">
        <v>30</v>
      </c>
      <c r="N40" s="65">
        <v>1000</v>
      </c>
      <c r="O40" s="65"/>
      <c r="P40" s="65"/>
      <c r="Q40" s="136"/>
      <c r="R40" s="119" t="s">
        <v>2277</v>
      </c>
      <c r="S40" s="136" t="s">
        <v>5363</v>
      </c>
      <c r="T40" s="119" t="s">
        <v>5296</v>
      </c>
      <c r="U40" s="65"/>
      <c r="V40" s="65" t="s">
        <v>2288</v>
      </c>
      <c r="W40" s="49"/>
      <c r="X40" s="49"/>
      <c r="Y40" s="49"/>
      <c r="Z40" s="49" t="str">
        <f t="shared" si="0"/>
        <v>D6.scenario.defMeasures['mHTdoubleGlassAll'] = { mid:"212",  name:"mHTdoubleGlassAll",  title:"Remplacer toute la fenêtre de la maison par du double vitrage",  easyness:"1",  refCons:"consHTsum",  titleShort:"Toutes les chambres sont à double vitrage", level:"",  figNum:"4",  lifeTime:"30",  price:"1000",  roanShow:"",  standardType:"",  subsidy :"",  advice:"Pendant le chauffage, la proportion de chaleur s'échappant des fenêtres et des châssis est importante, et en remplaçant le simple verre ordinaire par du verre à double vitrage, il est possible de réduire l'échauffement à environ la moitié. Il y a aussi le mérite que non seulement l'économie d'énergie, mais aussi la condensation de condensation deviennent difficiles. Le confort s'améliore également, comme le vent froid qui souffle de la fenêtre est ramolli, la froideur du matin d'hiver est améliorée. Comme il existe une méthode selon la maison, veuillez consulter un atelier de construction, etc.",   lifestyle:"",   season:"wss"};</v>
      </c>
      <c r="AB40" s="19" t="str">
        <f t="shared" si="1"/>
        <v>$defMeasures['mHTdoubleGlassAll'] = [ 'mid'=&gt;"212",   'title'=&gt;"Remplacer toute la fenêtre de la maison par du double vitrage",  'figNum'=&gt;"4",  'advice'=&gt;"Pendant le chauffage, la proportion de chaleur s'échappant des fenêtres et des châssis est importante, et en remplaçant le simple verre ordinaire par du verre à double vitrage, il est possible de réduire l'échauffement à environ la moitié. Il y a aussi le mérite que non seulement l'économie d'énergie, mais aussi la condensation de condensation deviennent difficiles. Le confort s'améliore également, comme le vent froid qui souffle de la fenêtre est ramolli, la froideur du matin d'hiver est améliorée. Comme il existe une méthode selon la maison, veuillez consulter un atelier de construction, etc."];</v>
      </c>
    </row>
    <row r="41" spans="1:28" s="19" customFormat="1" ht="69" customHeight="1">
      <c r="A41" s="49"/>
      <c r="B41" s="65">
        <v>213</v>
      </c>
      <c r="C41" s="65" t="s">
        <v>3370</v>
      </c>
      <c r="D41" s="136" t="s">
        <v>5184</v>
      </c>
      <c r="E41" s="119" t="s">
        <v>1303</v>
      </c>
      <c r="F41" s="65" t="s">
        <v>3037</v>
      </c>
      <c r="G41" s="136" t="s">
        <v>4215</v>
      </c>
      <c r="H41" s="119" t="s">
        <v>1169</v>
      </c>
      <c r="I41" s="136">
        <v>1</v>
      </c>
      <c r="J41" s="119">
        <v>1</v>
      </c>
      <c r="K41" s="65"/>
      <c r="L41" s="65">
        <v>4</v>
      </c>
      <c r="M41" s="65">
        <v>30</v>
      </c>
      <c r="N41" s="65">
        <v>1000</v>
      </c>
      <c r="O41" s="65"/>
      <c r="P41" s="65"/>
      <c r="Q41" s="136"/>
      <c r="R41" s="119" t="s">
        <v>2277</v>
      </c>
      <c r="S41" s="136" t="s">
        <v>5364</v>
      </c>
      <c r="T41" s="119" t="s">
        <v>5297</v>
      </c>
      <c r="U41" s="65"/>
      <c r="V41" s="65" t="s">
        <v>2288</v>
      </c>
      <c r="W41" s="49"/>
      <c r="X41" s="49"/>
      <c r="Y41" s="49"/>
      <c r="Z41" s="49" t="str">
        <f t="shared" si="0"/>
        <v>D6.scenario.defMeasures['mHTuchimadoAll'] = { mid:"213",  name:"mHTuchimadoAll",  title:"Fixation de la fenêtre intérieure à toutes les pièces",  easyness:"1",  refCons:"consHTsum",  titleShort:"Tout le salon dans la fenêtre intérieure", level:"",  figNum:"4",  lifeTime:"30",  price:"1000",  roanShow:"",  standardType:"",  subsidy :"",  advice:"Pendant le chauffage, la proportion de chaleur qui s'échappe des fenêtres et des châssis est élevée et l'ajout de chaleur à l'intérieur de la fenêtre ou du châssis actuel rend plus difficile l'évacuation de la chaleur. Les fenêtres intérieures sont relativement bon marché dans la construction, la construction est terminée en environ une heure, et il est efficace aussi pour la prévention de la condensation et la prévention du crime. Le confort s'améliore également, comme le vent froid qui souffle de la fenêtre, la froideur de la matinée d'hiver est améliorée. Pour plus de détails s'il vous plaît consulter un magasin de construction, etc.",   lifestyle:"",   season:"wss"};</v>
      </c>
      <c r="AB41" s="19" t="str">
        <f t="shared" si="1"/>
        <v>$defMeasures['mHTuchimadoAll'] = [ 'mid'=&gt;"213",   'title'=&gt;"Fixation de la fenêtre intérieure à toutes les pièces",  'figNum'=&gt;"4",  'advice'=&gt;"Pendant le chauffage, la proportion de chaleur qui s'échappe des fenêtres et des châssis est élevée et l'ajout de chaleur à l'intérieur de la fenêtre ou du châssis actuel rend plus difficile l'évacuation de la chaleur. Les fenêtres intérieures sont relativement bon marché dans la construction, la construction est terminée en environ une heure, et il est efficace aussi pour la prévention de la condensation et la prévention du crime. Le confort s'améliore également, comme le vent froid qui souffle de la fenêtre, la froideur de la matinée d'hiver est améliorée. Pour plus de détails s'il vous plaît consulter un magasin de construction, etc."];</v>
      </c>
    </row>
    <row r="42" spans="1:28" s="19" customFormat="1" ht="69" customHeight="1">
      <c r="A42" s="49"/>
      <c r="B42" s="65">
        <v>214</v>
      </c>
      <c r="C42" s="65" t="s">
        <v>3371</v>
      </c>
      <c r="D42" s="136" t="s">
        <v>5185</v>
      </c>
      <c r="E42" s="119" t="s">
        <v>2357</v>
      </c>
      <c r="F42" s="65" t="s">
        <v>3037</v>
      </c>
      <c r="G42" s="136" t="s">
        <v>5237</v>
      </c>
      <c r="H42" s="119" t="s">
        <v>3132</v>
      </c>
      <c r="I42" s="136">
        <v>1</v>
      </c>
      <c r="J42" s="119">
        <v>1</v>
      </c>
      <c r="K42" s="65"/>
      <c r="L42" s="65">
        <v>4</v>
      </c>
      <c r="M42" s="65">
        <v>30</v>
      </c>
      <c r="N42" s="65">
        <v>1500</v>
      </c>
      <c r="O42" s="65"/>
      <c r="P42" s="65"/>
      <c r="Q42" s="136"/>
      <c r="R42" s="119" t="s">
        <v>2277</v>
      </c>
      <c r="S42" s="136" t="s">
        <v>5363</v>
      </c>
      <c r="T42" s="119" t="s">
        <v>5296</v>
      </c>
      <c r="U42" s="65"/>
      <c r="V42" s="65" t="s">
        <v>2288</v>
      </c>
      <c r="W42" s="49"/>
      <c r="X42" s="49"/>
      <c r="Y42" s="49"/>
      <c r="Z42" s="49" t="str">
        <f t="shared" si="0"/>
        <v>D6.scenario.defMeasures['mHTloweAll'] = { mid:"214",  name:"mHTloweAll",  title:"Remplacer toute la fenêtre de la maison par un verre à faible émissivité en résine",  easyness:"1",  refCons:"consHTsum",  titleShort:"Résine toutes les pièces à la résine à faible émissivité", level:"",  figNum:"4",  lifeTime:"30",  price:"1500",  roanShow:"",  standardType:"",  subsidy :"",  advice:"Pendant le chauffage, la proportion de chaleur s'échappant des fenêtres et des châssis est importante, et en remplaçant le simple verre ordinaire par du verre à double vitrage, il est possible de réduire l'échauffement à environ la moitié. Il y a aussi le mérite que non seulement l'économie d'énergie, mais aussi la condensation de condensation deviennent difficiles. Le confort s'améliore également, comme le vent froid qui souffle de la fenêtre est ramolli, la froideur du matin d'hiver est améliorée. Comme il existe une méthode selon la maison, veuillez consulter un atelier de construction, etc.",   lifestyle:"",   season:"wss"};</v>
      </c>
      <c r="AB42" s="19" t="str">
        <f t="shared" si="1"/>
        <v>$defMeasures['mHTloweAll'] = [ 'mid'=&gt;"214",   'title'=&gt;"Remplacer toute la fenêtre de la maison par un verre à faible émissivité en résine",  'figNum'=&gt;"4",  'advice'=&gt;"Pendant le chauffage, la proportion de chaleur s'échappant des fenêtres et des châssis est importante, et en remplaçant le simple verre ordinaire par du verre à double vitrage, il est possible de réduire l'échauffement à environ la moitié. Il y a aussi le mérite que non seulement l'économie d'énergie, mais aussi la condensation de condensation deviennent difficiles. Le confort s'améliore également, comme le vent froid qui souffle de la fenêtre est ramolli, la froideur du matin d'hiver est améliorée. Comme il existe une méthode selon la maison, veuillez consulter un atelier de construction, etc."];</v>
      </c>
    </row>
    <row r="43" spans="1:28" s="19" customFormat="1" ht="69" customHeight="1">
      <c r="A43" s="49"/>
      <c r="B43" s="65">
        <v>215</v>
      </c>
      <c r="C43" s="65" t="s">
        <v>271</v>
      </c>
      <c r="D43" s="136" t="s">
        <v>5186</v>
      </c>
      <c r="E43" s="119" t="s">
        <v>270</v>
      </c>
      <c r="F43" s="65" t="s">
        <v>3034</v>
      </c>
      <c r="G43" s="136" t="s">
        <v>5238</v>
      </c>
      <c r="H43" s="119" t="s">
        <v>1760</v>
      </c>
      <c r="I43" s="136">
        <v>2</v>
      </c>
      <c r="J43" s="119">
        <v>2</v>
      </c>
      <c r="K43" s="65">
        <v>5</v>
      </c>
      <c r="L43" s="65">
        <v>1</v>
      </c>
      <c r="M43" s="65"/>
      <c r="N43" s="65" t="s">
        <v>4585</v>
      </c>
      <c r="O43" s="65"/>
      <c r="P43" s="65"/>
      <c r="Q43" s="136"/>
      <c r="R43" s="119"/>
      <c r="S43" s="136" t="s">
        <v>5365</v>
      </c>
      <c r="T43" s="119" t="s">
        <v>5298</v>
      </c>
      <c r="U43" s="65">
        <v>1</v>
      </c>
      <c r="V43" s="65" t="s">
        <v>2288</v>
      </c>
      <c r="W43" s="49"/>
      <c r="X43" s="49"/>
      <c r="Y43" s="49"/>
      <c r="Z43" s="49" t="str">
        <f t="shared" si="0"/>
        <v>D6.scenario.defMeasures['mACfilter'] = { mid:"215",  name:"mACfilter",  title:"Nettoyez le filtre du climatiseur",  easyness:"2",  refCons:"consACheat",  titleShort:"Nettoyage de filtre", level:"5",  figNum:"1",  lifeTime:"",  price:"",  roanShow:"",  standardType:"",  subsidy :"",  advice:"Il est souhaitable de nettoyer le climatiseur chaque fois qu'il est utilisé pendant 1 mois. Lorsque les yeux du filtre se bouchent, l'air souffle faible, surtout l'efficacité dans le chauffage est grandement diminué. Surtout dans une pièce comprenant une cuisine, s'il vous plaît nettoyer fréquemment car la fumée d'huile adhère facilement. Dans les climatiseurs récents, il existe également des modèles qui nettoient automatiquement les filtres.",   lifestyle:"1",   season:"wss"};</v>
      </c>
      <c r="AB43" s="19" t="str">
        <f t="shared" si="1"/>
        <v>$defMeasures['mACfilter'] = [ 'mid'=&gt;"215",   'title'=&gt;"Nettoyez le filtre du climatiseur",  'figNum'=&gt;"1",  'advice'=&gt;"Il est souhaitable de nettoyer le climatiseur chaque fois qu'il est utilisé pendant 1 mois. Lorsque les yeux du filtre se bouchent, l'air souffle faible, surtout l'efficacité dans le chauffage est grandement diminué. Surtout dans une pièce comprenant une cuisine, s'il vous plaît nettoyer fréquemment car la fumée d'huile adhère facilement. Dans les climatiseurs récents, il existe également des modèles qui nettoient automatiquement les filtres."];</v>
      </c>
    </row>
    <row r="44" spans="1:28" s="19" customFormat="1" ht="69" customHeight="1">
      <c r="A44" s="49"/>
      <c r="B44" s="65">
        <v>216</v>
      </c>
      <c r="C44" s="65" t="s">
        <v>272</v>
      </c>
      <c r="D44" s="136" t="s">
        <v>5187</v>
      </c>
      <c r="E44" s="119" t="s">
        <v>11</v>
      </c>
      <c r="F44" s="65" t="s">
        <v>3034</v>
      </c>
      <c r="G44" s="136" t="s">
        <v>5239</v>
      </c>
      <c r="H44" s="119" t="s">
        <v>1761</v>
      </c>
      <c r="I44" s="136">
        <v>3</v>
      </c>
      <c r="J44" s="119">
        <v>3</v>
      </c>
      <c r="K44" s="65"/>
      <c r="L44" s="65">
        <v>3</v>
      </c>
      <c r="M44" s="65"/>
      <c r="N44" s="65" t="s">
        <v>4585</v>
      </c>
      <c r="O44" s="65"/>
      <c r="P44" s="65"/>
      <c r="Q44" s="136"/>
      <c r="R44" s="119"/>
      <c r="S44" s="136" t="s">
        <v>5366</v>
      </c>
      <c r="T44" s="119" t="s">
        <v>5299</v>
      </c>
      <c r="U44" s="65">
        <v>1</v>
      </c>
      <c r="V44" s="65" t="s">
        <v>2288</v>
      </c>
      <c r="W44" s="49"/>
      <c r="X44" s="49"/>
      <c r="Y44" s="49"/>
      <c r="Z44" s="49" t="str">
        <f t="shared" si="0"/>
        <v>D6.scenario.defMeasures['mHTtime'] = { mid:"216",  name:"mHTtime",  title:"Raccourcir une heure d'utilisation de la chaleur",  easyness:"3",  refCons:"consACheat",  titleShort:"Court chauffage 1 heure", level:"",  figNum:"3",  lifeTime:"",  price:"",  roanShow:"",  standardType:"",  subsidy :"",  advice:"Le chauffage a tendance à rester longtemps. Arrêtons quand il fait chaud. C'est une façon d'arrêter avant d'aller au lit ou de sortir 30 minutes. Aussi, c'est en vain de chauffer une pièce où personne n'est présent, alors coupons le plus possible.",   lifestyle:"1",   season:"wss"};</v>
      </c>
      <c r="AB44" s="19" t="str">
        <f t="shared" si="1"/>
        <v>$defMeasures['mHTtime'] = [ 'mid'=&gt;"216",   'title'=&gt;"Raccourcir une heure d'utilisation de la chaleur",  'figNum'=&gt;"3",  'advice'=&gt;"Le chauffage a tendance à rester longtemps. Arrêtons quand il fait chaud. C'est une façon d'arrêter avant d'aller au lit ou de sortir 30 minutes. Aussi, c'est en vain de chauffer une pièce où personne n'est présent, alors coupons le plus possible."];</v>
      </c>
    </row>
    <row r="45" spans="1:28" s="19" customFormat="1" ht="69" customHeight="1">
      <c r="A45" s="49"/>
      <c r="B45" s="65">
        <v>217</v>
      </c>
      <c r="C45" s="65" t="s">
        <v>273</v>
      </c>
      <c r="D45" s="136" t="s">
        <v>5188</v>
      </c>
      <c r="E45" s="119" t="s">
        <v>3133</v>
      </c>
      <c r="F45" s="65" t="s">
        <v>3034</v>
      </c>
      <c r="G45" s="136" t="s">
        <v>4216</v>
      </c>
      <c r="H45" s="119" t="s">
        <v>1762</v>
      </c>
      <c r="I45" s="136">
        <v>2</v>
      </c>
      <c r="J45" s="119">
        <v>2</v>
      </c>
      <c r="K45" s="65"/>
      <c r="L45" s="65">
        <v>3</v>
      </c>
      <c r="M45" s="65"/>
      <c r="N45" s="65" t="s">
        <v>4585</v>
      </c>
      <c r="O45" s="65"/>
      <c r="P45" s="65"/>
      <c r="Q45" s="136"/>
      <c r="R45" s="119"/>
      <c r="S45" s="136" t="s">
        <v>5367</v>
      </c>
      <c r="T45" s="119" t="s">
        <v>5300</v>
      </c>
      <c r="U45" s="65">
        <v>1</v>
      </c>
      <c r="V45" s="65" t="s">
        <v>2288</v>
      </c>
      <c r="W45" s="49"/>
      <c r="X45" s="49"/>
      <c r="Y45" s="49"/>
      <c r="Z45" s="49" t="str">
        <f t="shared" si="0"/>
        <v>D6.scenario.defMeasures['mHTpartialHeating'] = { mid:"217",  name:"mHTpartialHeating",  title:"En utilisant le tapis chaud KOTATSU, arrêtez le chauffage de la pièce",  easyness:"2",  refCons:"consACheat",  titleShort:"Kotatsu · tapis chaud", level:"",  figNum:"3",  lifeTime:"",  price:"",  roanShow:"",  standardType:"",  subsidy :"",  advice:"Le chauffage partiel tel que le kotatsu et le tapis chauffant ne fait que réchauffer le corps, donc l'énergie de consommation diminue. Même si le réglage de la température du chauffage est fortement réduit, le même confort peut être maintenu. En particulier dans le cas d'une structure de cage d'escalier ou d'une structure dans laquelle les escaliers vont de la salle de chauffage à l'étage supérieur, l'air réchauffé s'échappe vers le plafond et l'efficacité s'aggrave en chauffant la pièce. Dans de tels cas, s'il vous plaît également envisager de réchauffer les pieds. Le port de chaussettes et de vêtements épais est également efficace. &lt;br&gt; Lorsque vous utilisez un kotatsu ou un tapis chaud, vous pouvez réduire la consommation d'énergie en posant des feuilles d'isolation entre le sol et des édredons kotatsu plus épais.",   lifestyle:"1",   season:"wss"};</v>
      </c>
      <c r="AB45" s="19" t="str">
        <f t="shared" si="1"/>
        <v>$defMeasures['mHTpartialHeating'] = [ 'mid'=&gt;"217",   'title'=&gt;"En utilisant le tapis chaud KOTATSU, arrêtez le chauffage de la pièce",  'figNum'=&gt;"3",  'advice'=&gt;"Le chauffage partiel tel que le kotatsu et le tapis chauffant ne fait que réchauffer le corps, donc l'énergie de consommation diminue. Même si le réglage de la température du chauffage est fortement réduit, le même confort peut être maintenu. En particulier dans le cas d'une structure de cage d'escalier ou d'une structure dans laquelle les escaliers vont de la salle de chauffage à l'étage supérieur, l'air réchauffé s'échappe vers le plafond et l'efficacité s'aggrave en chauffant la pièce. Dans de tels cas, s'il vous plaît également envisager de réchauffer les pieds. Le port de chaussettes et de vêtements épais est également efficace. &lt;br&gt; Lorsque vous utilisez un kotatsu ou un tapis chaud, vous pouvez réduire la consommation d'énergie en posant des feuilles d'isolation entre le sol et des édredons kotatsu plus épais."];</v>
      </c>
    </row>
    <row r="46" spans="1:28" s="19" customFormat="1" ht="69" customHeight="1">
      <c r="A46" s="49"/>
      <c r="B46" s="65">
        <v>218</v>
      </c>
      <c r="C46" s="65" t="s">
        <v>3135</v>
      </c>
      <c r="D46" s="136" t="s">
        <v>5189</v>
      </c>
      <c r="E46" s="119" t="s">
        <v>3134</v>
      </c>
      <c r="F46" s="65" t="s">
        <v>2772</v>
      </c>
      <c r="G46" s="136" t="s">
        <v>4217</v>
      </c>
      <c r="H46" s="119" t="s">
        <v>3136</v>
      </c>
      <c r="I46" s="136">
        <v>2</v>
      </c>
      <c r="J46" s="119">
        <v>2</v>
      </c>
      <c r="K46" s="65"/>
      <c r="L46" s="65">
        <v>3</v>
      </c>
      <c r="M46" s="65"/>
      <c r="N46" s="65" t="s">
        <v>4585</v>
      </c>
      <c r="O46" s="65"/>
      <c r="P46" s="65"/>
      <c r="Q46" s="136"/>
      <c r="R46" s="119"/>
      <c r="S46" s="136" t="s">
        <v>5368</v>
      </c>
      <c r="T46" s="119" t="s">
        <v>5301</v>
      </c>
      <c r="U46" s="65">
        <v>1</v>
      </c>
      <c r="V46" s="65" t="s">
        <v>2288</v>
      </c>
      <c r="W46" s="49"/>
      <c r="X46" s="49"/>
      <c r="Y46" s="49"/>
      <c r="Z46" s="49" t="str">
        <f t="shared" si="0"/>
        <v>D6.scenario.defMeasures['mHTceiling'] = { mid:"218",  name:"mHTceiling",  title:"Circuler de l'air pendant le chauffage",  easyness:"2",  refCons:"consACheat",  titleShort:"Circulateur", level:"",  figNum:"3",  lifeTime:"",  price:"",  roanShow:"",  standardType:"",  subsidy :"",  advice:"Lorsque vous chauffez la pièce, il y a plusieurs fois que la température du plafond est supérieure de 5 à 10 ° C par rapport au sol. En remuant avec un ventilateur ou en remuant le circulateur et le ventilateur vers le haut, vous pouvez fournir de l'air chaud au sol et vous pouvez dépenser confortablement. Le port de chaussettes et de vêtements épais est également efficace.",   lifestyle:"1",   season:"wss"};</v>
      </c>
      <c r="AB46" s="19" t="str">
        <f t="shared" si="1"/>
        <v>$defMeasures['mHTceiling'] = [ 'mid'=&gt;"218",   'title'=&gt;"Circuler de l'air pendant le chauffage",  'figNum'=&gt;"3",  'advice'=&gt;"Lorsque vous chauffez la pièce, il y a plusieurs fois que la température du plafond est supérieure de 5 à 10 ° C par rapport au sol. En remuant avec un ventilateur ou en remuant le circulateur et le ventilateur vers le haut, vous pouvez fournir de l'air chaud au sol et vous pouvez dépenser confortablement. Le port de chaussettes et de vêtements épais est également efficace."];</v>
      </c>
    </row>
    <row r="47" spans="1:28" s="19" customFormat="1" ht="69" customHeight="1">
      <c r="A47" s="49"/>
      <c r="B47" s="65">
        <v>219</v>
      </c>
      <c r="C47" s="65" t="s">
        <v>274</v>
      </c>
      <c r="D47" s="136" t="s">
        <v>5190</v>
      </c>
      <c r="E47" s="119" t="s">
        <v>1304</v>
      </c>
      <c r="F47" s="65" t="s">
        <v>3034</v>
      </c>
      <c r="G47" s="136" t="s">
        <v>3589</v>
      </c>
      <c r="H47" s="119" t="s">
        <v>1170</v>
      </c>
      <c r="I47" s="136">
        <v>2</v>
      </c>
      <c r="J47" s="119">
        <v>2</v>
      </c>
      <c r="K47" s="65">
        <v>5</v>
      </c>
      <c r="L47" s="65">
        <v>3</v>
      </c>
      <c r="M47" s="65"/>
      <c r="N47" s="65" t="s">
        <v>4585</v>
      </c>
      <c r="O47" s="65"/>
      <c r="P47" s="65"/>
      <c r="Q47" s="136"/>
      <c r="R47" s="119"/>
      <c r="S47" s="136" t="s">
        <v>5369</v>
      </c>
      <c r="T47" s="119" t="s">
        <v>5302</v>
      </c>
      <c r="U47" s="65">
        <v>1</v>
      </c>
      <c r="V47" s="65" t="s">
        <v>2288</v>
      </c>
      <c r="W47" s="49"/>
      <c r="X47" s="49"/>
      <c r="Y47" s="49"/>
      <c r="Z47" s="49" t="str">
        <f t="shared" si="0"/>
        <v>D6.scenario.defMeasures['mHTareaLimit'] = { mid:"219",  name:"mHTareaLimit",  title:"Fermez les portes de la pièce pendant le chauffage, pour réduire la plage de chauffage",  easyness:"2",  refCons:"consACheat",  titleShort:"Gamme de chauffage", level:"5",  figNum:"3",  lifeTime:"",  price:"",  roanShow:"",  standardType:"",  subsidy :"",  advice:"Il faut beaucoup d'énergie pour chauffer une grande pièce. Lorsque vous divisez la pièce avec du son ou des portes, vous pouvez chauffer même les petits appareils de chauffage. Inversement, lorsque le plafond est élevé, comme une structure de cage d'escalier, de nombreux systèmes de chauffage sont nécessaires.",   lifestyle:"1",   season:"wss"};</v>
      </c>
      <c r="AB47" s="19" t="str">
        <f t="shared" si="1"/>
        <v>$defMeasures['mHTareaLimit'] = [ 'mid'=&gt;"219",   'title'=&gt;"Fermez les portes de la pièce pendant le chauffage, pour réduire la plage de chauffage",  'figNum'=&gt;"3",  'advice'=&gt;"Il faut beaucoup d'énergie pour chauffer une grande pièce. Lorsque vous divisez la pièce avec du son ou des portes, vous pouvez chauffer même les petits appareils de chauffage. Inversement, lorsque le plafond est élevé, comme une structure de cage d'escalier, de nombreux systèmes de chauffage sont nécessaires."];</v>
      </c>
    </row>
    <row r="48" spans="1:28" s="19" customFormat="1" ht="69" customHeight="1">
      <c r="A48" s="49"/>
      <c r="B48" s="65">
        <v>220</v>
      </c>
      <c r="C48" s="65" t="s">
        <v>2118</v>
      </c>
      <c r="D48" s="136" t="s">
        <v>5191</v>
      </c>
      <c r="E48" s="119" t="s">
        <v>112</v>
      </c>
      <c r="F48" s="65" t="s">
        <v>3037</v>
      </c>
      <c r="G48" s="136" t="s">
        <v>4218</v>
      </c>
      <c r="H48" s="119" t="s">
        <v>1763</v>
      </c>
      <c r="I48" s="136">
        <v>3</v>
      </c>
      <c r="J48" s="119">
        <v>3</v>
      </c>
      <c r="K48" s="65"/>
      <c r="L48" s="65">
        <v>3</v>
      </c>
      <c r="M48" s="65"/>
      <c r="N48" s="65" t="s">
        <v>4585</v>
      </c>
      <c r="O48" s="65"/>
      <c r="P48" s="65"/>
      <c r="Q48" s="136"/>
      <c r="R48" s="119"/>
      <c r="S48" s="136" t="s">
        <v>5370</v>
      </c>
      <c r="T48" s="119" t="s">
        <v>5303</v>
      </c>
      <c r="U48" s="65">
        <v>1</v>
      </c>
      <c r="V48" s="65" t="s">
        <v>2288</v>
      </c>
      <c r="W48" s="49"/>
      <c r="X48" s="49"/>
      <c r="Y48" s="49"/>
      <c r="Z48" s="49" t="str">
        <f t="shared" si="0"/>
        <v>D6.scenario.defMeasures['mHTdanran'] = { mid:"220",  name:"mHTdanran",  title:"Pour passer dans une pièce avec la famille",  easyness:"3",  refCons:"consHTsum",  titleShort:"Membres de la famille", level:"",  figNum:"3",  lifeTime:"",  price:"",  roanShow:"",  standardType:"",  subsidy :"",  advice:"Lorsque les familles passent dans des pièces séparées, il est nécessaire de chauffer et d'allumer chacune d'elles. Vous pouvez réduire le chauffage et l'éclairage en passant du temps ensemble dans une pièce. S'il vous plaît profiter de l'économie d'énergie tout en appréciant le temps du groupe.",   lifestyle:"1",   season:"wss"};</v>
      </c>
      <c r="AB48" s="19" t="str">
        <f t="shared" si="1"/>
        <v>$defMeasures['mHTdanran'] = [ 'mid'=&gt;"220",   'title'=&gt;"Pour passer dans une pièce avec la famille",  'figNum'=&gt;"3",  'advice'=&gt;"Lorsque les familles passent dans des pièces séparées, il est nécessaire de chauffer et d'allumer chacune d'elles. Vous pouvez réduire le chauffage et l'éclairage en passant du temps ensemble dans une pièce. S'il vous plaît profiter de l'économie d'énergie tout en appréciant le temps du groupe."];</v>
      </c>
    </row>
    <row r="49" spans="1:28" s="19" customFormat="1" ht="69" customHeight="1">
      <c r="A49" s="49"/>
      <c r="B49" s="65">
        <v>221</v>
      </c>
      <c r="C49" s="65" t="s">
        <v>1764</v>
      </c>
      <c r="D49" s="136" t="s">
        <v>5192</v>
      </c>
      <c r="E49" s="119" t="s">
        <v>3137</v>
      </c>
      <c r="F49" s="65" t="s">
        <v>3034</v>
      </c>
      <c r="G49" s="136" t="s">
        <v>5240</v>
      </c>
      <c r="H49" s="119" t="s">
        <v>1765</v>
      </c>
      <c r="I49" s="136">
        <v>1</v>
      </c>
      <c r="J49" s="119">
        <v>1</v>
      </c>
      <c r="K49" s="65"/>
      <c r="L49" s="65">
        <v>3</v>
      </c>
      <c r="M49" s="65">
        <v>20</v>
      </c>
      <c r="N49" s="65" t="s">
        <v>4585</v>
      </c>
      <c r="O49" s="65"/>
      <c r="P49" s="65"/>
      <c r="Q49" s="136"/>
      <c r="R49" s="119"/>
      <c r="S49" s="136" t="s">
        <v>5371</v>
      </c>
      <c r="T49" s="119" t="s">
        <v>5304</v>
      </c>
      <c r="U49" s="65"/>
      <c r="V49" s="65" t="s">
        <v>2288</v>
      </c>
      <c r="W49" s="49"/>
      <c r="X49" s="49"/>
      <c r="Y49" s="49"/>
      <c r="Z49" s="49" t="str">
        <f t="shared" si="0"/>
        <v>D6.scenario.defMeasures['mHTbiomass'] = { mid:"221",  name:"mHTbiomass",  title:"Pour installer un poêle à bois / pelleet",  easyness:"1",  refCons:"consACheat",  titleShort:"Poêle à granulés de bois", level:"",  figNum:"3",  lifeTime:"20",  price:"",  roanShow:"",  standardType:"",  subsidy :"",  advice:"L'utilisation d'un poêle à bois ou d'un poêle à granules réduit les émissions de dioxyde de carbone car il n'utilise pas de combustibles fossiles tels que le pétrole et le gaz. Bien que ce soit un combustible de chauffage de l'ancien temps, il est plutôt à la mode comme une cheminée, et d'autres exemples sont introduits dans les zones urbaines. Le poêle à pellets est avantageux car il ne prend pas le temps de fournir du carburant automatiquement. L'installation nécessite une installation telle que l'installation d'une cheminée.",   lifestyle:"",   season:"wss"};</v>
      </c>
      <c r="AB49" s="19" t="str">
        <f t="shared" si="1"/>
        <v>$defMeasures['mHTbiomass'] = [ 'mid'=&gt;"221",   'title'=&gt;"Pour installer un poêle à bois / pelleet",  'figNum'=&gt;"3",  'advice'=&gt;"L'utilisation d'un poêle à bois ou d'un poêle à granules réduit les émissions de dioxyde de carbone car il n'utilise pas de combustibles fossiles tels que le pétrole et le gaz. Bien que ce soit un combustible de chauffage de l'ancien temps, il est plutôt à la mode comme une cheminée, et d'autres exemples sont introduits dans les zones urbaines. Le poêle à pellets est avantageux car il ne prend pas le temps de fournir du carburant automatiquement. L'installation nécessite une installation telle que l'installation d'une cheminée."];</v>
      </c>
    </row>
    <row r="50" spans="1:28" s="19" customFormat="1" ht="69" customHeight="1">
      <c r="A50" s="49"/>
      <c r="B50" s="65">
        <v>222</v>
      </c>
      <c r="C50" s="65" t="s">
        <v>275</v>
      </c>
      <c r="D50" s="136" t="s">
        <v>5193</v>
      </c>
      <c r="E50" s="119" t="s">
        <v>156</v>
      </c>
      <c r="F50" s="65" t="s">
        <v>3037</v>
      </c>
      <c r="G50" s="136" t="s">
        <v>5241</v>
      </c>
      <c r="H50" s="119" t="s">
        <v>1766</v>
      </c>
      <c r="I50" s="136">
        <v>2</v>
      </c>
      <c r="J50" s="119">
        <v>2</v>
      </c>
      <c r="K50" s="65">
        <v>5</v>
      </c>
      <c r="L50" s="65">
        <v>3</v>
      </c>
      <c r="M50" s="65"/>
      <c r="N50" s="65" t="s">
        <v>4585</v>
      </c>
      <c r="O50" s="65"/>
      <c r="P50" s="65"/>
      <c r="Q50" s="136"/>
      <c r="R50" s="119"/>
      <c r="S50" s="136" t="s">
        <v>5372</v>
      </c>
      <c r="T50" s="119" t="s">
        <v>5305</v>
      </c>
      <c r="U50" s="65">
        <v>1</v>
      </c>
      <c r="V50" s="65" t="s">
        <v>2288</v>
      </c>
      <c r="W50" s="49"/>
      <c r="X50" s="49"/>
      <c r="Y50" s="49"/>
      <c r="Z50" s="49" t="str">
        <f t="shared" si="0"/>
        <v>D6.scenario.defMeasures['mHTcentralNotUse'] = { mid:"222",  name:"mHTcentralNotUse",  title:"Abaissement de la température de consigne de la pièce non utilisée dans le chauffage central",  easyness:"2",  refCons:"consHTsum",  titleShort:"Température de chauffage de la pièce inutilisée", level:"5",  figNum:"3",  lifeTime:"",  price:"",  roanShow:"",  standardType:"",  subsidy :"",  advice:"Si vous faites du chauffage central, vous vous réchaufferez dans la pièce que vous n'utilisez pas. Si vous arrêtez de chauffer la pièce que vous n'utilisez pas, s'il y a un problème tel que la condensation / congélation de la rosée, veuillez modérer le réglage de chauffage à un point tel qu'il ne l'est pas. La température cible pour le réglage de chauffage est de 20 ° C.",   lifestyle:"1",   season:"wss"};</v>
      </c>
      <c r="AB50" s="19" t="str">
        <f t="shared" si="1"/>
        <v>$defMeasures['mHTcentralNotUse'] = [ 'mid'=&gt;"222",   'title'=&gt;"Abaissement de la température de consigne de la pièce non utilisée dans le chauffage central",  'figNum'=&gt;"3",  'advice'=&gt;"Si vous faites du chauffage central, vous vous réchaufferez dans la pièce que vous n'utilisez pas. Si vous arrêtez de chauffer la pièce que vous n'utilisez pas, s'il y a un problème tel que la condensation / congélation de la rosée, veuillez modérer le réglage de chauffage à un point tel qu'il ne l'est pas. La température cible pour le réglage de chauffage est de 20 ° C."];</v>
      </c>
    </row>
    <row r="51" spans="1:28" s="19" customFormat="1" ht="69" customHeight="1">
      <c r="A51" s="49"/>
      <c r="B51" s="65">
        <v>223</v>
      </c>
      <c r="C51" s="65" t="s">
        <v>2350</v>
      </c>
      <c r="D51" s="136" t="s">
        <v>5194</v>
      </c>
      <c r="E51" s="119" t="s">
        <v>2351</v>
      </c>
      <c r="F51" s="65" t="s">
        <v>3037</v>
      </c>
      <c r="G51" s="136" t="s">
        <v>5242</v>
      </c>
      <c r="H51" s="119" t="s">
        <v>2352</v>
      </c>
      <c r="I51" s="136">
        <v>1</v>
      </c>
      <c r="J51" s="119">
        <v>1</v>
      </c>
      <c r="K51" s="65"/>
      <c r="L51" s="65">
        <v>3</v>
      </c>
      <c r="M51" s="65">
        <v>20</v>
      </c>
      <c r="N51" s="65" t="s">
        <v>4585</v>
      </c>
      <c r="O51" s="65"/>
      <c r="P51" s="65"/>
      <c r="Q51" s="136"/>
      <c r="R51" s="119"/>
      <c r="S51" s="136" t="s">
        <v>5373</v>
      </c>
      <c r="T51" s="119" t="s">
        <v>5306</v>
      </c>
      <c r="U51" s="65"/>
      <c r="V51" s="65" t="s">
        <v>2353</v>
      </c>
      <c r="W51" s="49"/>
      <c r="X51" s="49"/>
      <c r="Y51" s="49"/>
      <c r="Z51" s="49" t="str">
        <f t="shared" si="0"/>
        <v>D6.scenario.defMeasures['mHTkanki'] = { mid:"223",  name:"mHTkanki",  title:"Installation d'un système de ventilation à échange de chaleur total",  easyness:"1",  refCons:"consHTsum",  titleShort:"Ventilation par échange de chaleur total", level:"",  figNum:"3",  lifeTime:"20",  price:"",  roanShow:"",  standardType:"",  subsidy :"",  advice:"L'introduction d'installations de ventilation est obligatoire dans les maisons neuves, mais lors du chauffage, nous jetons de l'air chaud à l'extérieur. Le ventilateur d'échange de chaleur total peut récupérer sa chaleur et réduire la quantité de chaleur rejetée.",   lifestyle:"",   season:"wss"};</v>
      </c>
      <c r="AB51" s="19" t="str">
        <f t="shared" si="1"/>
        <v>$defMeasures['mHTkanki'] = [ 'mid'=&gt;"223",   'title'=&gt;"Installation d'un système de ventilation à échange de chaleur total",  'figNum'=&gt;"3",  'advice'=&gt;"L'introduction d'installations de ventilation est obligatoire dans les maisons neuves, mais lors du chauffage, nous jetons de l'air chaud à l'extérieur. Le ventilateur d'échange de chaleur total peut récupérer sa chaleur et réduire la quantité de chaleur rejetée."];</v>
      </c>
    </row>
    <row r="52" spans="1:28" s="19" customFormat="1" ht="69" customHeight="1">
      <c r="A52" s="49"/>
      <c r="B52" s="65">
        <v>301</v>
      </c>
      <c r="C52" s="65" t="s">
        <v>1246</v>
      </c>
      <c r="D52" s="136" t="s">
        <v>5195</v>
      </c>
      <c r="E52" s="119" t="s">
        <v>1245</v>
      </c>
      <c r="F52" s="65" t="s">
        <v>3040</v>
      </c>
      <c r="G52" s="136" t="s">
        <v>5243</v>
      </c>
      <c r="H52" s="119" t="s">
        <v>1247</v>
      </c>
      <c r="I52" s="136">
        <v>2</v>
      </c>
      <c r="J52" s="119">
        <v>2</v>
      </c>
      <c r="K52" s="65"/>
      <c r="L52" s="65">
        <v>17</v>
      </c>
      <c r="M52" s="65"/>
      <c r="N52" s="65" t="s">
        <v>4585</v>
      </c>
      <c r="O52" s="65"/>
      <c r="P52" s="65"/>
      <c r="Q52" s="136"/>
      <c r="R52" s="119"/>
      <c r="S52" s="136" t="s">
        <v>5374</v>
      </c>
      <c r="T52" s="119" t="s">
        <v>5307</v>
      </c>
      <c r="U52" s="65">
        <v>1</v>
      </c>
      <c r="V52" s="65" t="s">
        <v>2288</v>
      </c>
      <c r="W52" s="49"/>
      <c r="X52" s="49"/>
      <c r="Y52" s="49"/>
      <c r="Z52" s="49" t="str">
        <f t="shared" si="0"/>
        <v>D6.scenario.defMeasures['mPTstopPot'] = { mid:"301",  name:"mPTstopPot",  title:"Ne pas garder le pot chaud électrique",  easyness:"2",  refCons:"consCKpot",  titleShort:"Ne gardez pas le pot isolé", level:"",  figNum:"17",  lifeTime:"",  price:"",  roanShow:"",  standardType:"",  subsidy :"",  advice:"Dans le pot électrique, beaucoup d'électricité est consommée en gardant au chaud pendant une longue période. S'il vous plaît essayer l'eau bouillante au besoin ou essayez d'utiliser une bouteille thermos qui n'utilise pas d'électricité.",   lifestyle:"1",   season:"wss"};</v>
      </c>
      <c r="AB52" s="19" t="str">
        <f t="shared" si="1"/>
        <v>$defMeasures['mPTstopPot'] = [ 'mid'=&gt;"301",   'title'=&gt;"Ne pas garder le pot chaud électrique",  'figNum'=&gt;"17",  'advice'=&gt;"Dans le pot électrique, beaucoup d'électricité est consommée en gardant au chaud pendant une longue période. S'il vous plaît essayer l'eau bouillante au besoin ou essayez d'utiliser une bouteille thermos qui n'utilise pas d'électricité."];</v>
      </c>
    </row>
    <row r="53" spans="1:28" s="19" customFormat="1" ht="69" customHeight="1">
      <c r="A53" s="49"/>
      <c r="B53" s="65">
        <v>302</v>
      </c>
      <c r="C53" s="65" t="s">
        <v>1249</v>
      </c>
      <c r="D53" s="136" t="s">
        <v>5196</v>
      </c>
      <c r="E53" s="119" t="s">
        <v>1248</v>
      </c>
      <c r="F53" s="65" t="s">
        <v>3040</v>
      </c>
      <c r="G53" s="136" t="s">
        <v>5244</v>
      </c>
      <c r="H53" s="119" t="s">
        <v>1250</v>
      </c>
      <c r="I53" s="136">
        <v>3</v>
      </c>
      <c r="J53" s="119">
        <v>3</v>
      </c>
      <c r="K53" s="65"/>
      <c r="L53" s="65">
        <v>17</v>
      </c>
      <c r="M53" s="65"/>
      <c r="N53" s="65" t="s">
        <v>4585</v>
      </c>
      <c r="O53" s="65"/>
      <c r="P53" s="65"/>
      <c r="Q53" s="136"/>
      <c r="R53" s="119"/>
      <c r="S53" s="136" t="s">
        <v>5375</v>
      </c>
      <c r="T53" s="119" t="s">
        <v>5308</v>
      </c>
      <c r="U53" s="65">
        <v>1</v>
      </c>
      <c r="V53" s="65" t="s">
        <v>2288</v>
      </c>
      <c r="W53" s="49"/>
      <c r="X53" s="49"/>
      <c r="Y53" s="49"/>
      <c r="Z53" s="49" t="str">
        <f t="shared" si="0"/>
        <v>D6.scenario.defMeasures['mPTstopPotNight'] = { mid:"302",  name:"mPTstopPotNight",  title:"Arrêtez de réchauffer la bouilloire électrique quand vous sortez ou la nuit",  easyness:"3",  refCons:"consCKpot",  titleShort:"Arrêt de rétention de chaleur nocturne", level:"",  figNum:"17",  lifeTime:"",  price:"",  roanShow:"",  standardType:"",  subsidy :"",  advice:"Lorsque vous n'utilisez pas d'eau chaude pendant une longue période, comme lorsque vous sortez ou la nuit, vous pouvez réduire le pouvoir de rétention de chaleur en arrêtant le pot électrique. Il est plus économe en énergie d'arrêter le cuiseur à riz et la chaleur du siège de toilette.",   lifestyle:"1",   season:"wss"};</v>
      </c>
      <c r="AB53" s="19" t="str">
        <f t="shared" si="1"/>
        <v>$defMeasures['mPTstopPotNight'] = [ 'mid'=&gt;"302",   'title'=&gt;"Arrêtez de réchauffer la bouilloire électrique quand vous sortez ou la nuit",  'figNum'=&gt;"17",  'advice'=&gt;"Lorsque vous n'utilisez pas d'eau chaude pendant une longue période, comme lorsque vous sortez ou la nuit, vous pouvez réduire le pouvoir de rétention de chaleur en arrêtant le pot électrique. Il est plus économe en énergie d'arrêter le cuiseur à riz et la chaleur du siège de toilette."];</v>
      </c>
    </row>
    <row r="54" spans="1:28" s="19" customFormat="1" ht="69" customHeight="1">
      <c r="A54" s="49"/>
      <c r="B54" s="65">
        <v>303</v>
      </c>
      <c r="C54" s="65" t="s">
        <v>2285</v>
      </c>
      <c r="D54" s="136" t="s">
        <v>5197</v>
      </c>
      <c r="E54" s="119" t="s">
        <v>229</v>
      </c>
      <c r="F54" s="65" t="s">
        <v>3041</v>
      </c>
      <c r="G54" s="136" t="s">
        <v>5245</v>
      </c>
      <c r="H54" s="119" t="s">
        <v>1251</v>
      </c>
      <c r="I54" s="136">
        <v>3</v>
      </c>
      <c r="J54" s="119">
        <v>3</v>
      </c>
      <c r="K54" s="65"/>
      <c r="L54" s="65">
        <v>18</v>
      </c>
      <c r="M54" s="65"/>
      <c r="N54" s="65" t="s">
        <v>4585</v>
      </c>
      <c r="O54" s="65"/>
      <c r="P54" s="65"/>
      <c r="Q54" s="136"/>
      <c r="R54" s="119"/>
      <c r="S54" s="136" t="s">
        <v>5376</v>
      </c>
      <c r="T54" s="119" t="s">
        <v>5309</v>
      </c>
      <c r="U54" s="65">
        <v>1</v>
      </c>
      <c r="V54" s="65" t="s">
        <v>2288</v>
      </c>
      <c r="W54" s="49"/>
      <c r="X54" s="49"/>
      <c r="Y54" s="49"/>
      <c r="Z54" s="49" t="str">
        <f t="shared" si="0"/>
        <v>D6.scenario.defMeasures['mPTstopRiceCooker'] = { mid:"303",  name:"mPTstopRiceCooker",  title:"Arrêtez de réchauffer le cuiseur à riz",  easyness:"3",  refCons:"consCKrice",  titleShort:"Isolation de pot", level:"",  figNum:"18",  lifeTime:"",  price:"",  roanShow:"",  standardType:"",  subsidy :"",  advice:"Pour manger du riz chaud, plutôt que de le réchauffer avec un cuiseur à riz, il sera économe en énergie de se réchauffer avec un four à micro-ondes juste avant de manger. Lorsque le riz reste longtemps à température élevée, le riz peut se décolorer et il est préférable de le laisser délicieusement à température ambiante.",   lifestyle:"1",   season:"wss"};</v>
      </c>
      <c r="AB54" s="19" t="str">
        <f t="shared" si="1"/>
        <v>$defMeasures['mPTstopRiceCooker'] = [ 'mid'=&gt;"303",   'title'=&gt;"Arrêtez de réchauffer le cuiseur à riz",  'figNum'=&gt;"18",  'advice'=&gt;"Pour manger du riz chaud, plutôt que de le réchauffer avec un cuiseur à riz, il sera économe en énergie de se réchauffer avec un four à micro-ondes juste avant de manger. Lorsque le riz reste longtemps à température élevée, le riz peut se décolorer et il est préférable de le laisser délicieusement à température ambiante."];</v>
      </c>
    </row>
    <row r="55" spans="1:28" s="19" customFormat="1" ht="69" customHeight="1">
      <c r="A55" s="49"/>
      <c r="B55" s="65">
        <v>304</v>
      </c>
      <c r="C55" s="65" t="s">
        <v>1253</v>
      </c>
      <c r="D55" s="136" t="s">
        <v>5198</v>
      </c>
      <c r="E55" s="119" t="s">
        <v>1252</v>
      </c>
      <c r="F55" s="65" t="s">
        <v>3040</v>
      </c>
      <c r="G55" s="136" t="s">
        <v>5246</v>
      </c>
      <c r="H55" s="119" t="s">
        <v>1254</v>
      </c>
      <c r="I55" s="136">
        <v>2</v>
      </c>
      <c r="J55" s="119">
        <v>2</v>
      </c>
      <c r="K55" s="65"/>
      <c r="L55" s="65">
        <v>17</v>
      </c>
      <c r="M55" s="65"/>
      <c r="N55" s="65" t="s">
        <v>4585</v>
      </c>
      <c r="O55" s="65"/>
      <c r="P55" s="65" t="s">
        <v>1177</v>
      </c>
      <c r="Q55" s="136"/>
      <c r="R55" s="119"/>
      <c r="S55" s="136" t="s">
        <v>5377</v>
      </c>
      <c r="T55" s="119" t="s">
        <v>5310</v>
      </c>
      <c r="U55" s="65"/>
      <c r="V55" s="65" t="s">
        <v>2288</v>
      </c>
      <c r="W55" s="49"/>
      <c r="X55" s="49"/>
      <c r="Y55" s="49"/>
      <c r="Z55" s="49" t="str">
        <f t="shared" si="0"/>
        <v>D6.scenario.defMeasures['mPTreplacePot'] = { mid:"304",  name:"mPTreplacePot",  title:"Remplacer la bouilloire électrique pour économiser l'énergie",  easyness:"2",  refCons:"consCKpot",  titleShort:"Pot électrique à économie d'énergie", level:"",  figNum:"17",  lifeTime:"",  price:"",  roanShow:"",  standardType:"既存型",  subsidy :"",  advice:"Il y a un pot électrique qui est isolé thermiquement comme une bouteille thermos, et vous pouvez réduire la consommation d'électricité du réchauffement. La consommation d'énergie de l'isolation thermique étant affichée dans le catalogue, veuillez vous y référer et sélectionnez-la.",   lifestyle:"",   season:"wss"};</v>
      </c>
      <c r="AB55" s="19" t="str">
        <f t="shared" si="1"/>
        <v>$defMeasures['mPTreplacePot'] = [ 'mid'=&gt;"304",   'title'=&gt;"Remplacer la bouilloire électrique pour économiser l'énergie",  'figNum'=&gt;"17",  'advice'=&gt;"Il y a un pot électrique qui est isolé thermiquement comme une bouteille thermos, et vous pouvez réduire la consommation d'électricité du réchauffement. La consommation d'énergie de l'isolation thermique étant affichée dans le catalogue, veuillez vous y référer et sélectionnez-la."];</v>
      </c>
    </row>
    <row r="56" spans="1:28" s="19" customFormat="1" ht="69" customHeight="1">
      <c r="A56" s="49"/>
      <c r="B56" s="65">
        <v>305</v>
      </c>
      <c r="C56" s="65" t="s">
        <v>2269</v>
      </c>
      <c r="D56" s="136" t="s">
        <v>5199</v>
      </c>
      <c r="E56" s="119" t="s">
        <v>650</v>
      </c>
      <c r="F56" s="65" t="s">
        <v>3042</v>
      </c>
      <c r="G56" s="136" t="s">
        <v>5247</v>
      </c>
      <c r="H56" s="119" t="s">
        <v>651</v>
      </c>
      <c r="I56" s="136">
        <v>2</v>
      </c>
      <c r="J56" s="119">
        <v>2</v>
      </c>
      <c r="K56" s="65"/>
      <c r="L56" s="65">
        <v>14</v>
      </c>
      <c r="M56" s="65"/>
      <c r="N56" s="65" t="s">
        <v>4585</v>
      </c>
      <c r="O56" s="65"/>
      <c r="P56" s="65"/>
      <c r="Q56" s="136"/>
      <c r="R56" s="119"/>
      <c r="S56" s="136" t="s">
        <v>5378</v>
      </c>
      <c r="T56" s="119" t="s">
        <v>5311</v>
      </c>
      <c r="U56" s="65">
        <v>1</v>
      </c>
      <c r="V56" s="65" t="s">
        <v>2288</v>
      </c>
      <c r="W56" s="49"/>
      <c r="X56" s="49"/>
      <c r="Y56" s="49"/>
      <c r="Z56" s="49" t="str">
        <f t="shared" si="0"/>
        <v>D6.scenario.defMeasures['mCKflame'] = { mid:"305",  name:"mCKflame",  title:"Ajuster la flamme ne dépasse pas du pot",  easyness:"2",  refCons:"consCKcook",  titleShort:"Réglage de la flamme de cuisson", level:"",  figNum:"14",  lifeTime:"",  price:"",  roanShow:"",  standardType:"",  subsidy :"",  advice:"La flamme qui dépasse du fond du récipient ne raccourcit pas le temps de cuisson simplement en gaspillant du gaz. Réglons-le dans la mesure où les flammes ne dépassent pas du fond du pot. En plus de cela, nous pouvons réduire la consommation de gaz en concevant de bien cuisiner en préparation.",   lifestyle:"1",   season:"wss"};</v>
      </c>
      <c r="AB56" s="19" t="str">
        <f t="shared" si="1"/>
        <v>$defMeasures['mCKflame'] = [ 'mid'=&gt;"305",   'title'=&gt;"Ajuster la flamme ne dépasse pas du pot",  'figNum'=&gt;"14",  'advice'=&gt;"La flamme qui dépasse du fond du récipient ne raccourcit pas le temps de cuisson simplement en gaspillant du gaz. Réglons-le dans la mesure où les flammes ne dépassent pas du fond du pot. En plus de cela, nous pouvons réduire la consommation de gaz en concevant de bien cuisiner en préparation."];</v>
      </c>
    </row>
    <row r="57" spans="1:28" s="19" customFormat="1" ht="69" customHeight="1">
      <c r="A57" s="49"/>
      <c r="B57" s="65">
        <v>401</v>
      </c>
      <c r="C57" s="65" t="s">
        <v>2123</v>
      </c>
      <c r="D57" s="136" t="s">
        <v>5200</v>
      </c>
      <c r="E57" s="119" t="s">
        <v>2287</v>
      </c>
      <c r="F57" s="65" t="s">
        <v>2107</v>
      </c>
      <c r="G57" s="136" t="s">
        <v>4219</v>
      </c>
      <c r="H57" s="119" t="s">
        <v>652</v>
      </c>
      <c r="I57" s="136">
        <v>2</v>
      </c>
      <c r="J57" s="119">
        <v>2</v>
      </c>
      <c r="K57" s="65"/>
      <c r="L57" s="65">
        <v>16</v>
      </c>
      <c r="M57" s="65"/>
      <c r="N57" s="65" t="s">
        <v>4585</v>
      </c>
      <c r="O57" s="65"/>
      <c r="P57" s="65"/>
      <c r="Q57" s="136"/>
      <c r="R57" s="119"/>
      <c r="S57" s="136" t="s">
        <v>5379</v>
      </c>
      <c r="T57" s="119" t="s">
        <v>5312</v>
      </c>
      <c r="U57" s="65">
        <v>1</v>
      </c>
      <c r="V57" s="65" t="s">
        <v>2288</v>
      </c>
      <c r="W57" s="49"/>
      <c r="X57" s="49"/>
      <c r="Y57" s="49"/>
      <c r="Z57" s="49" t="str">
        <f t="shared" si="0"/>
        <v>D6.scenario.defMeasures['mDRsolar'] = { mid:"401",  name:"mDRsolar",  title:"Pour sécher au soleil par temps clair sans séchoir à linge",  easyness:"2",  refCons:"consDRsum",  titleShort:"Soleil séché au soleil", level:"",  figNum:"16",  lifeTime:"",  price:"",  roanShow:"",  standardType:"",  subsidy :"",  advice:"La fonction de séchage des vêtements est pratique, mais elle coûte plus de 10 fois plus d'énergie que le lavage. Il est économe en énergie de ne pas utiliser la fonction de séchage autant que possible pour sécher au soleil.",   lifestyle:"1",   season:"wss"};</v>
      </c>
      <c r="AB57" s="19" t="str">
        <f t="shared" si="1"/>
        <v>$defMeasures['mDRsolar'] = [ 'mid'=&gt;"401",   'title'=&gt;"Pour sécher au soleil par temps clair sans séchoir à linge",  'figNum'=&gt;"16",  'advice'=&gt;"La fonction de séchage des vêtements est pratique, mais elle coûte plus de 10 fois plus d'énergie que le lavage. Il est économe en énergie de ne pas utiliser la fonction de séchage autant que possible pour sécher au soleil."];</v>
      </c>
    </row>
    <row r="58" spans="1:28" s="19" customFormat="1" ht="69" customHeight="1">
      <c r="A58" s="49"/>
      <c r="B58" s="65">
        <v>402</v>
      </c>
      <c r="C58" s="65" t="s">
        <v>654</v>
      </c>
      <c r="D58" s="136" t="s">
        <v>5201</v>
      </c>
      <c r="E58" s="119" t="s">
        <v>653</v>
      </c>
      <c r="F58" s="65" t="s">
        <v>2107</v>
      </c>
      <c r="G58" s="136" t="s">
        <v>5248</v>
      </c>
      <c r="H58" s="119" t="s">
        <v>655</v>
      </c>
      <c r="I58" s="136">
        <v>1</v>
      </c>
      <c r="J58" s="119">
        <v>1</v>
      </c>
      <c r="K58" s="65"/>
      <c r="L58" s="65">
        <v>16</v>
      </c>
      <c r="M58" s="65">
        <v>10</v>
      </c>
      <c r="N58" s="65">
        <v>1400</v>
      </c>
      <c r="O58" s="65"/>
      <c r="P58" s="65"/>
      <c r="Q58" s="136"/>
      <c r="R58" s="119"/>
      <c r="S58" s="136" t="s">
        <v>5380</v>
      </c>
      <c r="T58" s="119" t="s">
        <v>5313</v>
      </c>
      <c r="U58" s="65"/>
      <c r="V58" s="65" t="s">
        <v>2288</v>
      </c>
      <c r="W58" s="49"/>
      <c r="X58" s="49"/>
      <c r="Y58" s="49"/>
      <c r="Z58" s="49" t="str">
        <f t="shared" si="0"/>
        <v>D6.scenario.defMeasures['mDRheatPump'] = { mid:"402",  name:"mDRheatPump",  title:"Remplacer à la machine à laver à pompe à chaleur",  easyness:"1",  refCons:"consDRsum",  titleShort:"Pompe à chaleur séchage", level:"",  figNum:"16",  lifeTime:"10",  price:"1400",  roanShow:"",  standardType:"",  subsidy :"",  advice:"Parmi les sécheuses et les machines à laver avec fonction de séchage, le type de pompe à chaleur nécessite environ la moitié de la consommation d'énergie par rapport aux séchoirs ordinaires. Lorsque vous utilisez bien la fonction de séchage, la réduction du coût des services publics sera également très efficace. Cependant, puisque la fonction de séchage elle-même utilise beaucoup d'énergie, il est souhaitable de ne pas utiliser la fonction de séchage autant que possible.",   lifestyle:"",   season:"wss"};</v>
      </c>
      <c r="AB58" s="19" t="str">
        <f t="shared" si="1"/>
        <v>$defMeasures['mDRheatPump'] = [ 'mid'=&gt;"402",   'title'=&gt;"Remplacer à la machine à laver à pompe à chaleur",  'figNum'=&gt;"16",  'advice'=&gt;"Parmi les sécheuses et les machines à laver avec fonction de séchage, le type de pompe à chaleur nécessite environ la moitié de la consommation d'énergie par rapport aux séchoirs ordinaires. Lorsque vous utilisez bien la fonction de séchage, la réduction du coût des services publics sera également très efficace. Cependant, puisque la fonction de séchage elle-même utilise beaucoup d'énergie, il est souhaitable de ne pas utiliser la fonction de séchage autant que possible."];</v>
      </c>
    </row>
    <row r="59" spans="1:28" s="19" customFormat="1" ht="69" customHeight="1">
      <c r="A59" s="49"/>
      <c r="B59" s="65">
        <v>501</v>
      </c>
      <c r="C59" s="65" t="s">
        <v>3152</v>
      </c>
      <c r="D59" s="136" t="s">
        <v>5202</v>
      </c>
      <c r="E59" s="119" t="s">
        <v>2340</v>
      </c>
      <c r="F59" s="65" t="s">
        <v>1892</v>
      </c>
      <c r="G59" s="136" t="s">
        <v>4220</v>
      </c>
      <c r="H59" s="119" t="s">
        <v>2341</v>
      </c>
      <c r="I59" s="136">
        <v>4</v>
      </c>
      <c r="J59" s="119">
        <v>4</v>
      </c>
      <c r="K59" s="65"/>
      <c r="L59" s="65">
        <v>6</v>
      </c>
      <c r="M59" s="65">
        <v>20</v>
      </c>
      <c r="N59" s="65" t="s">
        <v>4585</v>
      </c>
      <c r="O59" s="65"/>
      <c r="P59" s="65" t="s">
        <v>2059</v>
      </c>
      <c r="Q59" s="136"/>
      <c r="R59" s="119"/>
      <c r="S59" s="136" t="s">
        <v>5381</v>
      </c>
      <c r="T59" s="119" t="s">
        <v>5314</v>
      </c>
      <c r="U59" s="65"/>
      <c r="V59" s="65" t="s">
        <v>2288</v>
      </c>
      <c r="W59" s="49"/>
      <c r="X59" s="49"/>
      <c r="Y59" s="49"/>
      <c r="Z59" s="49" t="str">
        <f t="shared" si="0"/>
        <v>D6.scenario.defMeasures['mLIceilingLED'] = { mid:"501",  name:"mLIceilingLED",  title:"Remplacez la lampe fluorescente par un plafonnier à DEL",  easyness:"4",  refCons:"consLI",  titleShort:"Lumière LED", level:"",  figNum:"6",  lifeTime:"20",  price:"",  roanShow:"",  standardType:"蛍光灯",  subsidy :"",  advice:"La performance d'économie d'énergie de LED est haute, elle durera longtemps. Contrairement aux lampes fluorescentes, les insectes ne pénètrent pas dans la couverture des appareils d'éclairage, ce qui vous permet d'économiser de la main-d'œuvre lors du nettoyage. Je vais le remplacer de l'appareil d'éclairage, mais comme il y a une prise de courant, je peux habituellement l'échanger moi-même sans avoir à demander à l'électricien. Vous pouvez également ajuster la couleur de la lumière et ajuster la luminosité finement.",   lifestyle:"",   season:"wss"};</v>
      </c>
      <c r="AB59" s="19" t="str">
        <f t="shared" si="1"/>
        <v>$defMeasures['mLIceilingLED'] = [ 'mid'=&gt;"501",   'title'=&gt;"Remplacez la lampe fluorescente par un plafonnier à DEL",  'figNum'=&gt;"6",  'advice'=&gt;"La performance d'économie d'énergie de LED est haute, elle durera longtemps. Contrairement aux lampes fluorescentes, les insectes ne pénètrent pas dans la couverture des appareils d'éclairage, ce qui vous permet d'économiser de la main-d'œuvre lors du nettoyage. Je vais le remplacer de l'appareil d'éclairage, mais comme il y a une prise de courant, je peux habituellement l'échanger moi-même sans avoir à demander à l'électricien. Vous pouvez également ajuster la couleur de la lumière et ajuster la luminosité finement."];</v>
      </c>
    </row>
    <row r="60" spans="1:28" s="19" customFormat="1" ht="69" customHeight="1">
      <c r="A60" s="49"/>
      <c r="B60" s="65">
        <v>502</v>
      </c>
      <c r="C60" s="65" t="s">
        <v>2124</v>
      </c>
      <c r="D60" s="136" t="s">
        <v>5203</v>
      </c>
      <c r="E60" s="119" t="s">
        <v>1093</v>
      </c>
      <c r="F60" s="65" t="s">
        <v>1892</v>
      </c>
      <c r="G60" s="136" t="s">
        <v>5249</v>
      </c>
      <c r="H60" s="119" t="s">
        <v>1772</v>
      </c>
      <c r="I60" s="136">
        <v>2</v>
      </c>
      <c r="J60" s="119">
        <v>2</v>
      </c>
      <c r="K60" s="65"/>
      <c r="L60" s="65">
        <v>5</v>
      </c>
      <c r="M60" s="65" t="s">
        <v>1831</v>
      </c>
      <c r="N60" s="65">
        <v>20</v>
      </c>
      <c r="O60" s="65"/>
      <c r="P60" s="65" t="s">
        <v>1175</v>
      </c>
      <c r="Q60" s="136"/>
      <c r="R60" s="119"/>
      <c r="S60" s="136" t="s">
        <v>5382</v>
      </c>
      <c r="T60" s="119" t="s">
        <v>5315</v>
      </c>
      <c r="U60" s="65"/>
      <c r="V60" s="65" t="s">
        <v>2288</v>
      </c>
      <c r="W60" s="49"/>
      <c r="X60" s="49"/>
      <c r="Y60" s="49"/>
      <c r="Z60" s="49" t="str">
        <f t="shared" si="0"/>
        <v>D6.scenario.defMeasures['mLILED'] = { mid:"502",  name:"mLILED",  title:"Remplacer à la LED",  easyness:"2",  refCons:"consLI",  titleShort:"Ampoule à LED", level:"",  figNum:"5",  lifeTime:"40000h",  price:"20",  roanShow:"",  standardType:"電球",  subsidy :"",  advice:"L'ampoule LED utilise la même douille que l'ampoule à incandescence, de sorte que vous pouvez le changer comme c'est le cas lorsque l'ampoule est vide. La consommation d'électricité peut être réduite de 80%, la vie sera plus de 40 fois.",   lifestyle:"",   season:"wss"};</v>
      </c>
      <c r="AB60" s="19" t="str">
        <f t="shared" si="1"/>
        <v>$defMeasures['mLILED'] = [ 'mid'=&gt;"502",   'title'=&gt;"Remplacer à la LED",  'figNum'=&gt;"5",  'advice'=&gt;"L'ampoule LED utilise la même douille que l'ampoule à incandescence, de sorte que vous pouvez le changer comme c'est le cas lorsque l'ampoule est vide. La consommation d'électricité peut être réduite de 80%, la vie sera plus de 40 fois."];</v>
      </c>
    </row>
    <row r="61" spans="1:28" s="19" customFormat="1" ht="69" customHeight="1">
      <c r="A61" s="49"/>
      <c r="B61" s="65">
        <v>503</v>
      </c>
      <c r="C61" s="65" t="s">
        <v>1083</v>
      </c>
      <c r="D61" s="136" t="s">
        <v>5204</v>
      </c>
      <c r="E61" s="119" t="s">
        <v>1082</v>
      </c>
      <c r="F61" s="65" t="s">
        <v>1892</v>
      </c>
      <c r="G61" s="136" t="s">
        <v>4221</v>
      </c>
      <c r="H61" s="119" t="s">
        <v>1770</v>
      </c>
      <c r="I61" s="136">
        <v>2</v>
      </c>
      <c r="J61" s="119">
        <v>2</v>
      </c>
      <c r="K61" s="65"/>
      <c r="L61" s="65">
        <v>5</v>
      </c>
      <c r="M61" s="65">
        <v>10</v>
      </c>
      <c r="N61" s="65" t="s">
        <v>4585</v>
      </c>
      <c r="O61" s="65"/>
      <c r="P61" s="65" t="s">
        <v>1175</v>
      </c>
      <c r="Q61" s="136"/>
      <c r="R61" s="119"/>
      <c r="S61" s="136" t="s">
        <v>5383</v>
      </c>
      <c r="T61" s="119" t="s">
        <v>5316</v>
      </c>
      <c r="U61" s="65"/>
      <c r="V61" s="65" t="s">
        <v>2288</v>
      </c>
      <c r="W61" s="49"/>
      <c r="X61" s="49"/>
      <c r="Y61" s="49"/>
      <c r="Z61" s="49" t="str">
        <f t="shared" si="0"/>
        <v>D6.scenario.defMeasures['mLIsensor'] = { mid:"503",  name:"mLIsensor",  title:"Remplacer la lumière au type de capteur de présence humaine",  easyness:"2",  refCons:"consLI",  titleShort:"Éclairage du capteur", level:"",  figNum:"5",  lifeTime:"10",  price:"",  roanShow:"",  standardType:"電球",  subsidy :"",  advice:"Lorsque l'éclairage d'entrée est basé sur un capteur, il permet de détecter les personnes et de les allumer, de sorte que les performances en matière de prévention du crime seront élevées. Le temps pendant lequel l'électricité circule est considérablement réduit, ce qui entraîne des économies d'énergie. Aussi, puisqu'il suffit de rendre les couloirs lumineux seulement quand une personne passe, il est pratique et économique d'allumer l'éclairage du capteur humain et de n'éclairer que lorsque les personnes passent.",   lifestyle:"",   season:"wss"};</v>
      </c>
      <c r="AB61" s="19" t="str">
        <f t="shared" si="1"/>
        <v>$defMeasures['mLIsensor'] = [ 'mid'=&gt;"503",   'title'=&gt;"Remplacer la lumière au type de capteur de présence humaine",  'figNum'=&gt;"5",  'advice'=&gt;"Lorsque l'éclairage d'entrée est basé sur un capteur, il permet de détecter les personnes et de les allumer, de sorte que les performances en matière de prévention du crime seront élevées. Le temps pendant lequel l'électricité circule est considérablement réduit, ce qui entraîne des économies d'énergie. Aussi, puisqu'il suffit de rendre les couloirs lumineux seulement quand une personne passe, il est pratique et économique d'allumer l'éclairage du capteur humain et de n'éclairer que lorsque les personnes passent."];</v>
      </c>
    </row>
    <row r="62" spans="1:28" s="19" customFormat="1" ht="69" customHeight="1">
      <c r="A62" s="49"/>
      <c r="B62" s="65">
        <v>504</v>
      </c>
      <c r="C62" s="65" t="s">
        <v>1084</v>
      </c>
      <c r="D62" s="136" t="s">
        <v>5205</v>
      </c>
      <c r="E62" s="119" t="s">
        <v>1553</v>
      </c>
      <c r="F62" s="65" t="s">
        <v>2125</v>
      </c>
      <c r="G62" s="136" t="s">
        <v>5250</v>
      </c>
      <c r="H62" s="119" t="s">
        <v>1771</v>
      </c>
      <c r="I62" s="136">
        <v>3</v>
      </c>
      <c r="J62" s="119">
        <v>3</v>
      </c>
      <c r="K62" s="65"/>
      <c r="L62" s="65">
        <v>6</v>
      </c>
      <c r="M62" s="65"/>
      <c r="N62" s="65" t="s">
        <v>4585</v>
      </c>
      <c r="O62" s="65"/>
      <c r="P62" s="65"/>
      <c r="Q62" s="136"/>
      <c r="R62" s="119"/>
      <c r="S62" s="136" t="s">
        <v>5384</v>
      </c>
      <c r="T62" s="119" t="s">
        <v>5317</v>
      </c>
      <c r="U62" s="65">
        <v>1</v>
      </c>
      <c r="V62" s="65" t="s">
        <v>2288</v>
      </c>
      <c r="W62" s="49"/>
      <c r="X62" s="49"/>
      <c r="Y62" s="49"/>
      <c r="Z62" s="49" t="str">
        <f t="shared" si="0"/>
        <v>D6.scenario.defMeasures['mLItime'] = { mid:"504",  name:"mLItime",  title:"Raccourcir 1 heure d'éclairage",  easyness:"3",  refCons:"consLI",  titleShort:"Réduction de l'éclairage", level:"",  figNum:"6",  lifeTime:"",  price:"",  roanShow:"",  standardType:"",  subsidy :"",  advice:"Une grande quantité d'électricité circule lorsque l'on allume les lumières, mais comme ce n'est qu'un moment, il en résulte une économie d'énergie fréquente à effacer. Lorsque vous quittez la pièce, il est important d'avoir l'habitude d'éteindre les lumières. En outre, si vous obtenez une lumière brillante dans la nuit, le cycle du sommeil devient fou, ce qui n'est pas bon pour votre corps.",   lifestyle:"1",   season:"wss"};</v>
      </c>
      <c r="AB62" s="19" t="str">
        <f t="shared" si="1"/>
        <v>$defMeasures['mLItime'] = [ 'mid'=&gt;"504",   'title'=&gt;"Raccourcir 1 heure d'éclairage",  'figNum'=&gt;"6",  'advice'=&gt;"Une grande quantité d'électricité circule lorsque l'on allume les lumières, mais comme ce n'est qu'un moment, il en résulte une économie d'énergie fréquente à effacer. Lorsque vous quittez la pièce, il est important d'avoir l'habitude d'éteindre les lumières. En outre, si vous obtenez une lumière brillante dans la nuit, le cycle du sommeil devient fou, ce qui n'est pas bon pour votre corps."];</v>
      </c>
    </row>
    <row r="63" spans="1:28" s="19" customFormat="1" ht="69" customHeight="1">
      <c r="A63" s="49"/>
      <c r="B63" s="65">
        <v>505</v>
      </c>
      <c r="C63" s="65" t="s">
        <v>2366</v>
      </c>
      <c r="D63" s="136" t="s">
        <v>5206</v>
      </c>
      <c r="E63" s="119" t="s">
        <v>3138</v>
      </c>
      <c r="F63" s="65" t="s">
        <v>2125</v>
      </c>
      <c r="G63" s="136" t="s">
        <v>5251</v>
      </c>
      <c r="H63" s="119" t="s">
        <v>2367</v>
      </c>
      <c r="I63" s="136">
        <v>4</v>
      </c>
      <c r="J63" s="119">
        <v>4</v>
      </c>
      <c r="K63" s="65"/>
      <c r="L63" s="65">
        <v>6</v>
      </c>
      <c r="M63" s="65"/>
      <c r="N63" s="65" t="s">
        <v>4585</v>
      </c>
      <c r="O63" s="65"/>
      <c r="P63" s="65"/>
      <c r="Q63" s="136"/>
      <c r="R63" s="119"/>
      <c r="S63" s="136" t="s">
        <v>5385</v>
      </c>
      <c r="T63" s="119" t="s">
        <v>5318</v>
      </c>
      <c r="U63" s="65">
        <v>1</v>
      </c>
      <c r="V63" s="65" t="s">
        <v>2288</v>
      </c>
      <c r="W63" s="49"/>
      <c r="X63" s="49"/>
      <c r="Y63" s="49"/>
      <c r="Z63" s="49" t="str">
        <f t="shared" si="0"/>
        <v>D6.scenario.defMeasures['mLIoff'] = { mid:"505",  name:"mLIoff",  title:"Éteignez l'éclairage lorsque vous quittez la pièce",  easyness:"4",  refCons:"consLI",  titleShort:"Éteindre", level:"",  figNum:"6",  lifeTime:"",  price:"",  roanShow:"",  standardType:"",  subsidy :"",  advice:"Éteignons souvent les lumières en quittant la pièce. Une grande quantité d'électricité circule lors de la mise en marche, mais puisque ce n'est qu'un moment, même si vous prévoyez de revenir bientôt, il sera économe en énergie d'éteindre la lumière fréquemment.",   lifestyle:"1",   season:"wss"};</v>
      </c>
      <c r="AB63" s="19" t="str">
        <f t="shared" si="1"/>
        <v>$defMeasures['mLIoff'] = [ 'mid'=&gt;"505",   'title'=&gt;"Éteignez l'éclairage lorsque vous quittez la pièce",  'figNum'=&gt;"6",  'advice'=&gt;"Éteignons souvent les lumières en quittant la pièce. Une grande quantité d'électricité circule lors de la mise en marche, mais puisque ce n'est qu'un moment, même si vous prévoyez de revenir bientôt, il sera économe en énergie d'éteindre la lumière fréquemment."];</v>
      </c>
    </row>
    <row r="64" spans="1:28" s="19" customFormat="1" ht="69" customHeight="1">
      <c r="A64" s="49"/>
      <c r="B64" s="65">
        <v>601</v>
      </c>
      <c r="C64" s="65" t="s">
        <v>864</v>
      </c>
      <c r="D64" s="136" t="s">
        <v>5207</v>
      </c>
      <c r="E64" s="119" t="s">
        <v>995</v>
      </c>
      <c r="F64" s="65" t="s">
        <v>2101</v>
      </c>
      <c r="G64" s="136" t="s">
        <v>5252</v>
      </c>
      <c r="H64" s="119" t="s">
        <v>1178</v>
      </c>
      <c r="I64" s="136">
        <v>2</v>
      </c>
      <c r="J64" s="119">
        <v>2</v>
      </c>
      <c r="K64" s="65"/>
      <c r="L64" s="65">
        <v>7</v>
      </c>
      <c r="M64" s="65">
        <v>10</v>
      </c>
      <c r="N64" s="65">
        <v>400</v>
      </c>
      <c r="O64" s="65"/>
      <c r="P64" s="65" t="s">
        <v>1174</v>
      </c>
      <c r="Q64" s="136"/>
      <c r="R64" s="119"/>
      <c r="S64" s="136" t="s">
        <v>5386</v>
      </c>
      <c r="T64" s="119" t="s">
        <v>5319</v>
      </c>
      <c r="U64" s="65"/>
      <c r="V64" s="65" t="s">
        <v>2288</v>
      </c>
      <c r="W64" s="49"/>
      <c r="X64" s="49"/>
      <c r="Y64" s="49"/>
      <c r="Z64" s="49" t="str">
        <f t="shared" si="0"/>
        <v>D6.scenario.defMeasures['mTVreplace'] = { mid:"601",  name:"mTVreplace",  title:"Remplacer à la télévision à économie d'énergie",  easyness:"2",  refCons:"consTV",  titleShort:"Achetez de la TV à économie d'énergie", level:"",  figNum:"7",  lifeTime:"10",  price:"400",  roanShow:"",  standardType:"普及型",  subsidy :"",  advice:"Depuis les performances d'économie d'énergie de la télévision est améliorée, si la taille est la même que précédemment, le type qui consomme moins de la moitié de la puissance est vendu. Dans la boutique, choisissez une télévision dont le coût d'électricité est le moins cher possible.",   lifestyle:"",   season:"wss"};</v>
      </c>
      <c r="AB64" s="19" t="str">
        <f t="shared" si="1"/>
        <v>$defMeasures['mTVreplace'] = [ 'mid'=&gt;"601",   'title'=&gt;"Remplacer à la télévision à économie d'énergie",  'figNum'=&gt;"7",  'advice'=&gt;"Depuis les performances d'économie d'énergie de la télévision est améliorée, si la taille est la même que précédemment, le type qui consomme moins de la moitié de la puissance est vendu. Dans la boutique, choisissez une télévision dont le coût d'électricité est le moins cher possible."];</v>
      </c>
    </row>
    <row r="65" spans="1:28" s="19" customFormat="1" ht="69" customHeight="1">
      <c r="A65" s="49"/>
      <c r="B65" s="65">
        <v>602</v>
      </c>
      <c r="C65" s="65" t="s">
        <v>865</v>
      </c>
      <c r="D65" s="136" t="s">
        <v>5208</v>
      </c>
      <c r="E65" s="119" t="s">
        <v>3379</v>
      </c>
      <c r="F65" s="65" t="s">
        <v>3383</v>
      </c>
      <c r="G65" s="136" t="s">
        <v>4223</v>
      </c>
      <c r="H65" s="119" t="s">
        <v>1773</v>
      </c>
      <c r="I65" s="136">
        <v>1</v>
      </c>
      <c r="J65" s="119">
        <v>1</v>
      </c>
      <c r="K65" s="65"/>
      <c r="L65" s="65">
        <v>7</v>
      </c>
      <c r="M65" s="65"/>
      <c r="N65" s="65" t="s">
        <v>4585</v>
      </c>
      <c r="O65" s="65"/>
      <c r="P65" s="65"/>
      <c r="Q65" s="136"/>
      <c r="R65" s="119"/>
      <c r="S65" s="136" t="s">
        <v>5387</v>
      </c>
      <c r="T65" s="119" t="s">
        <v>5320</v>
      </c>
      <c r="U65" s="65">
        <v>1</v>
      </c>
      <c r="V65" s="65" t="s">
        <v>2288</v>
      </c>
      <c r="W65" s="49"/>
      <c r="X65" s="49"/>
      <c r="Y65" s="49"/>
      <c r="Z65" s="49" t="str">
        <f t="shared" si="0"/>
        <v>D6.scenario.defMeasures['mTVradio'] = { mid:"602",  name:"mTVradio",  title:"Utilisez la radio au lieu de la télévision",  easyness:"1",  refCons:"consTVsum",  titleShort:"Radio", level:"",  figNum:"7",  lifeTime:"",  price:"",  roanShow:"",  standardType:"",  subsidy :"",  advice:"Puisque le téléviseur doit afficher l'écran, il consomme 10 à 100 fois la consommation d'énergie de la radio. Si vous êtes seul parce que vous allumez le téléviseur, veuillez passer à une radio ou un CD pour économiser de l'énergie.",   lifestyle:"1",   season:"wss"};</v>
      </c>
      <c r="AB65" s="19" t="str">
        <f t="shared" si="1"/>
        <v>$defMeasures['mTVradio'] = [ 'mid'=&gt;"602",   'title'=&gt;"Utilisez la radio au lieu de la télévision",  'figNum'=&gt;"7",  'advice'=&gt;"Puisque le téléviseur doit afficher l'écran, il consomme 10 à 100 fois la consommation d'énergie de la radio. Si vous êtes seul parce que vous allumez le téléviseur, veuillez passer à une radio ou un CD pour économiser de l'énergie."];</v>
      </c>
    </row>
    <row r="66" spans="1:28" s="19" customFormat="1" ht="69" customHeight="1">
      <c r="A66" s="49"/>
      <c r="B66" s="65">
        <v>603</v>
      </c>
      <c r="C66" s="65" t="s">
        <v>866</v>
      </c>
      <c r="D66" s="136" t="s">
        <v>5209</v>
      </c>
      <c r="E66" s="119" t="s">
        <v>1552</v>
      </c>
      <c r="F66" s="65" t="s">
        <v>3384</v>
      </c>
      <c r="G66" s="136" t="s">
        <v>5253</v>
      </c>
      <c r="H66" s="119" t="s">
        <v>1774</v>
      </c>
      <c r="I66" s="136">
        <v>3</v>
      </c>
      <c r="J66" s="119">
        <v>3</v>
      </c>
      <c r="K66" s="65"/>
      <c r="L66" s="65">
        <v>7</v>
      </c>
      <c r="M66" s="65"/>
      <c r="N66" s="65" t="s">
        <v>4585</v>
      </c>
      <c r="O66" s="65"/>
      <c r="P66" s="65"/>
      <c r="Q66" s="136"/>
      <c r="R66" s="119"/>
      <c r="S66" s="136" t="s">
        <v>5388</v>
      </c>
      <c r="T66" s="119" t="s">
        <v>5321</v>
      </c>
      <c r="U66" s="65">
        <v>1</v>
      </c>
      <c r="V66" s="65" t="s">
        <v>2288</v>
      </c>
      <c r="W66" s="49"/>
      <c r="X66" s="49"/>
      <c r="Y66" s="49"/>
      <c r="Z66" s="49" t="str">
        <f t="shared" si="0"/>
        <v>D6.scenario.defMeasures['mTVtime'] = { mid:"603",  name:"mTVtime",  title:"Raccourcir l'utilisation de la télévision pendant une heure",  easyness:"3",  refCons:"consTV",  titleShort:"Raccourcissement de la télévision", level:"",  figNum:"7",  lifeTime:"",  price:"",  roanShow:"",  standardType:"",  subsidy :"",  advice:"Décideons des programmes de télévision à regarder à l'avance, et éteignez le téléviseur lorsque vous avez terminé. Si vous le laissez, vous regarderez involontairement jusqu'au prochain programme. Dans le cas des jeux vidéo, cela prend aussi beaucoup de temps, alors essayez de raccourcir le temps que vous passez.",   lifestyle:"1",   season:"wss"};</v>
      </c>
      <c r="AB66" s="19" t="str">
        <f t="shared" si="1"/>
        <v>$defMeasures['mTVtime'] = [ 'mid'=&gt;"603",   'title'=&gt;"Raccourcir l'utilisation de la télévision pendant une heure",  'figNum'=&gt;"7",  'advice'=&gt;"Décideons des programmes de télévision à regarder à l'avance, et éteignez le téléviseur lorsque vous avez terminé. Si vous le laissez, vous regarderez involontairement jusqu'au prochain programme. Dans le cas des jeux vidéo, cela prend aussi beaucoup de temps, alors essayez de raccourcir le temps que vous passez."];</v>
      </c>
    </row>
    <row r="67" spans="1:28" s="19" customFormat="1" ht="69" customHeight="1">
      <c r="A67" s="49"/>
      <c r="B67" s="65">
        <v>604</v>
      </c>
      <c r="C67" s="65" t="s">
        <v>2133</v>
      </c>
      <c r="D67" s="136" t="s">
        <v>5210</v>
      </c>
      <c r="E67" s="119" t="s">
        <v>1530</v>
      </c>
      <c r="F67" s="65" t="s">
        <v>2975</v>
      </c>
      <c r="G67" s="136" t="s">
        <v>5254</v>
      </c>
      <c r="H67" s="119" t="s">
        <v>1775</v>
      </c>
      <c r="I67" s="136">
        <v>2</v>
      </c>
      <c r="J67" s="119">
        <v>2</v>
      </c>
      <c r="K67" s="65"/>
      <c r="L67" s="65">
        <v>7</v>
      </c>
      <c r="M67" s="65"/>
      <c r="N67" s="65" t="s">
        <v>4585</v>
      </c>
      <c r="O67" s="65"/>
      <c r="P67" s="65"/>
      <c r="Q67" s="136"/>
      <c r="R67" s="119"/>
      <c r="S67" s="136" t="s">
        <v>5389</v>
      </c>
      <c r="T67" s="119" t="s">
        <v>5322</v>
      </c>
      <c r="U67" s="65">
        <v>1</v>
      </c>
      <c r="V67" s="65" t="s">
        <v>2288</v>
      </c>
      <c r="W67" s="49"/>
      <c r="X67" s="49"/>
      <c r="Y67" s="49"/>
      <c r="Z67" s="49" t="str">
        <f t="shared" si="0"/>
        <v>D6.scenario.defMeasures['mTVbright'] = { mid:"604",  name:"mTVbright",  title:"Luminosité Adjuste de l'écran du téléviseur",  easyness:"2",  refCons:"consTV",  titleShort:"Réglage de la luminosité du téléviseur", level:"",  figNum:"7",  lifeTime:"",  price:"",  roanShow:"",  standardType:"",  subsidy :"",  advice:"Vous pouvez ajuster la luminosité de l'écran du téléviseur. Il est réglé brillamment au moment de la vente, et à ce moment, il est trop à la maison, la consommation d'énergie augmente également. En réglant légèrement la luminosité, la consommation d'énergie est réduite d'environ 20 à 40%. Sur les nouveaux téléviseurs, il existe également des types qui s'ajustent automatiquement avec des capteurs.",   lifestyle:"1",   season:"wss"};</v>
      </c>
      <c r="AB67" s="19" t="str">
        <f t="shared" si="1"/>
        <v>$defMeasures['mTVbright'] = [ 'mid'=&gt;"604",   'title'=&gt;"Luminosité Adjuste de l'écran du téléviseur",  'figNum'=&gt;"7",  'advice'=&gt;"Vous pouvez ajuster la luminosité de l'écran du téléviseur. Il est réglé brillamment au moment de la vente, et à ce moment, il est trop à la maison, la consommation d'énergie augmente également. En réglant légèrement la luminosité, la consommation d'énergie est réduite d'environ 20 à 40%. Sur les nouveaux téléviseurs, il existe également des types qui s'ajustent automatiquement avec des capteurs."];</v>
      </c>
    </row>
    <row r="68" spans="1:28" s="19" customFormat="1" ht="69" customHeight="1">
      <c r="A68" s="49"/>
      <c r="B68" s="65">
        <v>701</v>
      </c>
      <c r="C68" s="65" t="s">
        <v>1079</v>
      </c>
      <c r="D68" s="136" t="s">
        <v>5211</v>
      </c>
      <c r="E68" s="119" t="s">
        <v>1172</v>
      </c>
      <c r="F68" s="65" t="s">
        <v>3043</v>
      </c>
      <c r="G68" s="136" t="s">
        <v>5255</v>
      </c>
      <c r="H68" s="119" t="s">
        <v>1171</v>
      </c>
      <c r="I68" s="136">
        <v>2</v>
      </c>
      <c r="J68" s="119">
        <v>2</v>
      </c>
      <c r="K68" s="65"/>
      <c r="L68" s="65">
        <v>2</v>
      </c>
      <c r="M68" s="65">
        <v>10</v>
      </c>
      <c r="N68" s="65">
        <v>1500</v>
      </c>
      <c r="O68" s="65"/>
      <c r="P68" s="65" t="s">
        <v>1174</v>
      </c>
      <c r="Q68" s="136"/>
      <c r="R68" s="119"/>
      <c r="S68" s="136" t="s">
        <v>5390</v>
      </c>
      <c r="T68" s="119" t="s">
        <v>5323</v>
      </c>
      <c r="U68" s="65"/>
      <c r="V68" s="65" t="s">
        <v>2288</v>
      </c>
      <c r="W68" s="49"/>
      <c r="X68" s="49"/>
      <c r="Y68" s="49"/>
      <c r="Z68" s="49" t="str">
        <f t="shared" si="0"/>
        <v>D6.scenario.defMeasures['mRFreplace'] = { mid:"701",  name:"mRFreplace",  title:"Remplacer le réfrigérateur à économie d'énergie",  easyness:"2",  refCons:"consRF",  titleShort:"Réfrigérateur économie d'énergie", level:"",  figNum:"2",  lifeTime:"10",  price:"1500",  roanShow:"",  standardType:"普及型",  subsidy :"",  advice:"Il y a un réfrigérateur de type à économie d'énergie qui nécessite environ la moitié de l'électricité par rapport au modèle précédent. Lors du choix, veuillez choisir celui avec un grand nombre de ★ (étoile) marque de Unified Energy-saving Label et type d'économie d'énergie se référant à l'affichage de la facture d'électricité annuelle. Laissez les vieux réfrigérateurs être pris en charge par le système de recyclage d'appareils ménagers au moment de l'achat.",   lifestyle:"",   season:"wss"};</v>
      </c>
      <c r="AB68" s="19" t="str">
        <f t="shared" si="1"/>
        <v>$defMeasures['mRFreplace'] = [ 'mid'=&gt;"701",   'title'=&gt;"Remplacer le réfrigérateur à économie d'énergie",  'figNum'=&gt;"2",  'advice'=&gt;"Il y a un réfrigérateur de type à économie d'énergie qui nécessite environ la moitié de l'électricité par rapport au modèle précédent. Lors du choix, veuillez choisir celui avec un grand nombre de ★ (étoile) marque de Unified Energy-saving Label et type d'économie d'énergie se référant à l'affichage de la facture d'électricité annuelle. Laissez les vieux réfrigérateurs être pris en charge par le système de recyclage d'appareils ménagers au moment de l'achat."];</v>
      </c>
    </row>
    <row r="69" spans="1:28" s="19" customFormat="1" ht="69" customHeight="1">
      <c r="A69" s="49"/>
      <c r="B69" s="65">
        <v>702</v>
      </c>
      <c r="C69" s="65" t="s">
        <v>1080</v>
      </c>
      <c r="D69" s="136" t="s">
        <v>5212</v>
      </c>
      <c r="E69" s="119" t="s">
        <v>2278</v>
      </c>
      <c r="F69" s="65" t="s">
        <v>3043</v>
      </c>
      <c r="G69" s="136" t="s">
        <v>5256</v>
      </c>
      <c r="H69" s="119" t="s">
        <v>1767</v>
      </c>
      <c r="I69" s="136">
        <v>2</v>
      </c>
      <c r="J69" s="119">
        <v>2</v>
      </c>
      <c r="K69" s="65"/>
      <c r="L69" s="65">
        <v>2</v>
      </c>
      <c r="M69" s="65"/>
      <c r="N69" s="65" t="s">
        <v>4585</v>
      </c>
      <c r="O69" s="65"/>
      <c r="P69" s="65"/>
      <c r="Q69" s="136"/>
      <c r="R69" s="119"/>
      <c r="S69" s="136" t="s">
        <v>5391</v>
      </c>
      <c r="T69" s="119" t="s">
        <v>5324</v>
      </c>
      <c r="U69" s="65">
        <v>1</v>
      </c>
      <c r="V69" s="65" t="s">
        <v>2288</v>
      </c>
      <c r="W69" s="49"/>
      <c r="X69" s="49"/>
      <c r="Y69" s="49"/>
      <c r="Z69" s="49" t="str">
        <f t="shared" ref="Z69:Z78" si="2">"D6.scenario.defMeasures['"&amp;C69&amp;"'] = { "&amp;B$2&amp;":"""&amp;B69&amp;""",  "&amp;C$2&amp;":"""&amp;C69&amp;""",  "&amp;D$2&amp;":"""&amp;CLEAN(SUBSTITUTE(D69,"""","'"))&amp;""",  "&amp;I$2&amp;":"""&amp;I69&amp;""",  "&amp;F$2&amp;":"""&amp;F69&amp;""",  "&amp;G$2&amp;":"""&amp;CLEAN(SUBSTITUTE(G69,"""","'"))&amp;""", "&amp;K$2&amp;":"""&amp;K69&amp;""",  "&amp;L$2&amp;":"""&amp;L69&amp;""",  "&amp;M$2&amp;":"""&amp;M69&amp;""",  "&amp;N$2&amp;":"""&amp;N69&amp;""",  "&amp;O$2&amp;":"""&amp;O69&amp;""",  "&amp;P$2&amp;":"""&amp;P69&amp;""",  "&amp;Q$2&amp;":"""&amp;Q69&amp;""",  "&amp;S$2&amp;":"""&amp;CLEAN(SUBSTITUTE(S69,"""","'"))&amp;""",   "&amp;U$2&amp;":"""&amp;U69&amp;""",   "&amp;V$2&amp;":"""&amp;V69&amp;"""};"</f>
        <v>D6.scenario.defMeasures['mRFstop'] = { mid:"702",  name:"mRFstop",  title:"Arrêtez un réfrigérateur",  easyness:"2",  refCons:"consRF",  titleShort:"Arrêt du réfrigérateur", level:"",  figNum:"2",  lifeTime:"",  price:"",  roanShow:"",  standardType:"",  subsidy :"",  advice:"Si vous utilisez plus d'un réfrigérateur, veuillez en arrêter un. Même les petits réfrigérateurs consomment autant d'électricité que les grands. Si vous ne l'utilisez pas pour l'utilisation, vous pouvez penser que c'est un gaspillage, mais il est préférable de ne pas l'utiliser car cela entraînera un lourd fardeau environnemental simplement en mettant de l'électricité.",   lifestyle:"1",   season:"wss"};</v>
      </c>
      <c r="AB69" s="19" t="str">
        <f t="shared" ref="AB69:AB78" si="3">"$defMeasures['"&amp;C69&amp;"'] = [ '"&amp;B$2&amp;"'=&gt;"""&amp;B69&amp;""",   '"&amp;D$2&amp;"'=&gt;"""&amp;CLEAN(SUBSTITUTE(D69,"""","'"))&amp;""",  '"&amp;L$2&amp;"'=&gt;"""&amp;L69&amp;""",  '"&amp;S$2&amp;"'=&gt;"""&amp;CLEAN(SUBSTITUTE(S69,"""","'"))&amp;"""];"</f>
        <v>$defMeasures['mRFstop'] = [ 'mid'=&gt;"702",   'title'=&gt;"Arrêtez un réfrigérateur",  'figNum'=&gt;"2",  'advice'=&gt;"Si vous utilisez plus d'un réfrigérateur, veuillez en arrêter un. Même les petits réfrigérateurs consomment autant d'électricité que les grands. Si vous ne l'utilisez pas pour l'utilisation, vous pouvez penser que c'est un gaspillage, mais il est préférable de ne pas l'utiliser car cela entraînera un lourd fardeau environnemental simplement en mettant de l'électricité."];</v>
      </c>
    </row>
    <row r="70" spans="1:28" s="19" customFormat="1" ht="69" customHeight="1">
      <c r="A70" s="49"/>
      <c r="B70" s="65">
        <v>703</v>
      </c>
      <c r="C70" s="65" t="s">
        <v>2126</v>
      </c>
      <c r="D70" s="136" t="s">
        <v>5213</v>
      </c>
      <c r="E70" s="119" t="s">
        <v>1623</v>
      </c>
      <c r="F70" s="65" t="s">
        <v>3043</v>
      </c>
      <c r="G70" s="136" t="s">
        <v>5257</v>
      </c>
      <c r="H70" s="119" t="s">
        <v>1768</v>
      </c>
      <c r="I70" s="136">
        <v>4</v>
      </c>
      <c r="J70" s="119">
        <v>4</v>
      </c>
      <c r="K70" s="65"/>
      <c r="L70" s="65">
        <v>2</v>
      </c>
      <c r="M70" s="65"/>
      <c r="N70" s="65" t="s">
        <v>4585</v>
      </c>
      <c r="O70" s="65"/>
      <c r="P70" s="65"/>
      <c r="Q70" s="136"/>
      <c r="R70" s="119"/>
      <c r="S70" s="136" t="s">
        <v>5392</v>
      </c>
      <c r="T70" s="119" t="s">
        <v>5325</v>
      </c>
      <c r="U70" s="65">
        <v>1</v>
      </c>
      <c r="V70" s="65" t="s">
        <v>2288</v>
      </c>
      <c r="W70" s="49"/>
      <c r="X70" s="49"/>
      <c r="Y70" s="49"/>
      <c r="Z70" s="49" t="str">
        <f t="shared" si="2"/>
        <v>D6.scenario.defMeasures['mRFwall'] = { mid:"703",  name:"mRFwall",  title:"Réglez l'espace du réfrigérateur sur le mur",  easyness:"4",  refCons:"consRF",  titleShort:"Position du réfrigérateur", level:"",  figNum:"2",  lifeTime:"",  price:"",  roanShow:"",  standardType:"",  subsidy :"",  advice:"Le réfrigérateur doit être séparé à environ 5 cm du mur. Le réfrigérateur échappe la chaleur du côté ou du plafond, mais s'il est en contact avec le mur, la chaleur ne s'échappera pas et la consommation d'énergie augmentera d'environ 10%.",   lifestyle:"1",   season:"wss"};</v>
      </c>
      <c r="AB70" s="19" t="str">
        <f t="shared" si="3"/>
        <v>$defMeasures['mRFwall'] = [ 'mid'=&gt;"703",   'title'=&gt;"Réglez l'espace du réfrigérateur sur le mur",  'figNum'=&gt;"2",  'advice'=&gt;"Le réfrigérateur doit être séparé à environ 5 cm du mur. Le réfrigérateur échappe la chaleur du côté ou du plafond, mais s'il est en contact avec le mur, la chaleur ne s'échappera pas et la consommation d'énergie augmentera d'environ 10%."];</v>
      </c>
    </row>
    <row r="71" spans="1:28" s="19" customFormat="1" ht="69" customHeight="1">
      <c r="A71" s="49"/>
      <c r="B71" s="65">
        <v>704</v>
      </c>
      <c r="C71" s="65" t="s">
        <v>1081</v>
      </c>
      <c r="D71" s="136" t="s">
        <v>5214</v>
      </c>
      <c r="E71" s="119" t="s">
        <v>2279</v>
      </c>
      <c r="F71" s="65" t="s">
        <v>3043</v>
      </c>
      <c r="G71" s="136" t="s">
        <v>4224</v>
      </c>
      <c r="H71" s="119" t="s">
        <v>1769</v>
      </c>
      <c r="I71" s="136">
        <v>4</v>
      </c>
      <c r="J71" s="119">
        <v>4</v>
      </c>
      <c r="K71" s="65"/>
      <c r="L71" s="65">
        <v>2</v>
      </c>
      <c r="M71" s="65"/>
      <c r="N71" s="65" t="s">
        <v>4585</v>
      </c>
      <c r="O71" s="65"/>
      <c r="P71" s="65"/>
      <c r="Q71" s="136"/>
      <c r="R71" s="119"/>
      <c r="S71" s="136" t="s">
        <v>5393</v>
      </c>
      <c r="T71" s="119" t="s">
        <v>5326</v>
      </c>
      <c r="U71" s="65">
        <v>1</v>
      </c>
      <c r="V71" s="65" t="s">
        <v>2288</v>
      </c>
      <c r="W71" s="49"/>
      <c r="X71" s="49"/>
      <c r="Y71" s="49"/>
      <c r="Z71" s="49" t="str">
        <f t="shared" si="2"/>
        <v>D6.scenario.defMeasures['mRFtemplature'] = { mid:"704",  name:"mRFtemplature",  title:"Réglage de la température du réfrigérateur conservateur",  easyness:"4",  refCons:"consRF",  titleShort:"Température de réfrigération", level:"",  figNum:"2",  lifeTime:"",  price:"",  roanShow:"",  standardType:"",  subsidy :"",  advice:"La température du réfrigérateur peut être ajustée. Si vous modifiez le paramètre de fort à moyen, de moyen à faible, vous pouvez économiser environ 10% chacun. Puisque les dommages causés par les aliments seront légèrement plus rapides, veuillez essayer de vérifier s'il n'y a pas de problème.",   lifestyle:"1",   season:"wss"};</v>
      </c>
      <c r="AB71" s="19" t="str">
        <f t="shared" si="3"/>
        <v>$defMeasures['mRFtemplature'] = [ 'mid'=&gt;"704",   'title'=&gt;"Réglage de la température du réfrigérateur conservateur",  'figNum'=&gt;"2",  'advice'=&gt;"La température du réfrigérateur peut être ajustée. Si vous modifiez le paramètre de fort à moyen, de moyen à faible, vous pouvez économiser environ 10% chacun. Puisque les dommages causés par les aliments seront légèrement plus rapides, veuillez essayer de vérifier s'il n'y a pas de problème."];</v>
      </c>
    </row>
    <row r="72" spans="1:28" s="19" customFormat="1" ht="69" customHeight="1">
      <c r="A72" s="49"/>
      <c r="B72" s="65">
        <v>801</v>
      </c>
      <c r="C72" s="65" t="s">
        <v>1263</v>
      </c>
      <c r="D72" s="136" t="s">
        <v>5215</v>
      </c>
      <c r="E72" s="119" t="s">
        <v>2281</v>
      </c>
      <c r="F72" s="65" t="s">
        <v>2108</v>
      </c>
      <c r="G72" s="136" t="s">
        <v>5258</v>
      </c>
      <c r="H72" s="119" t="s">
        <v>1264</v>
      </c>
      <c r="I72" s="136">
        <v>2</v>
      </c>
      <c r="J72" s="119">
        <v>2</v>
      </c>
      <c r="K72" s="65"/>
      <c r="L72" s="65">
        <v>21</v>
      </c>
      <c r="M72" s="65">
        <v>8</v>
      </c>
      <c r="N72" s="65">
        <v>18000</v>
      </c>
      <c r="O72" s="65"/>
      <c r="P72" s="65" t="s">
        <v>1174</v>
      </c>
      <c r="Q72" s="136"/>
      <c r="R72" s="119" t="s">
        <v>2282</v>
      </c>
      <c r="S72" s="136" t="s">
        <v>5394</v>
      </c>
      <c r="T72" s="119" t="s">
        <v>5327</v>
      </c>
      <c r="U72" s="65"/>
      <c r="V72" s="65" t="s">
        <v>2288</v>
      </c>
      <c r="W72" s="49"/>
      <c r="X72" s="49"/>
      <c r="Y72" s="49"/>
      <c r="Z72" s="49" t="str">
        <f t="shared" si="2"/>
        <v>D6.scenario.defMeasures['mCRreplace'] = { mid:"801",  name:"mCRreplace",  title:"Remplacer à la voiture économe en énergie",  easyness:"2",  refCons:"consCR",  titleShort:"Remplacer la voiture", level:"",  figNum:"21",  lifeTime:"8",  price:"18000",  roanShow:"",  standardType:"普及型",  subsidy :"",  advice:"Outre les véhicules hybrides et les véhicules électriques, des véhicules économes en carburant ont été développés et vendus avec près de la moitié de la consommation de carburant existante grâce à des améliorations techniques. Veuillez choisir en fonction de la consommation de carburant au moment de l'achat.",   lifestyle:"",   season:"wss"};</v>
      </c>
      <c r="AB72" s="19" t="str">
        <f t="shared" si="3"/>
        <v>$defMeasures['mCRreplace'] = [ 'mid'=&gt;"801",   'title'=&gt;"Remplacer à la voiture économe en énergie",  'figNum'=&gt;"21",  'advice'=&gt;"Outre les véhicules hybrides et les véhicules électriques, des véhicules économes en carburant ont été développés et vendus avec près de la moitié de la consommation de carburant existante grâce à des améliorations techniques. Veuillez choisir en fonction de la consommation de carburant au moment de l'achat."];</v>
      </c>
    </row>
    <row r="73" spans="1:28" s="19" customFormat="1" ht="69" customHeight="1">
      <c r="A73" s="49"/>
      <c r="B73" s="65">
        <v>802</v>
      </c>
      <c r="C73" s="65" t="s">
        <v>2318</v>
      </c>
      <c r="D73" s="136" t="s">
        <v>5216</v>
      </c>
      <c r="E73" s="119" t="s">
        <v>2322</v>
      </c>
      <c r="F73" s="65" t="s">
        <v>2319</v>
      </c>
      <c r="G73" s="136" t="s">
        <v>5259</v>
      </c>
      <c r="H73" s="119" t="s">
        <v>2320</v>
      </c>
      <c r="I73" s="136">
        <v>1</v>
      </c>
      <c r="J73" s="119">
        <v>1</v>
      </c>
      <c r="K73" s="65"/>
      <c r="L73" s="65">
        <v>21</v>
      </c>
      <c r="M73" s="65">
        <v>7</v>
      </c>
      <c r="N73" s="65">
        <v>30000</v>
      </c>
      <c r="O73" s="65"/>
      <c r="P73" s="65"/>
      <c r="Q73" s="136"/>
      <c r="R73" s="119"/>
      <c r="S73" s="136" t="s">
        <v>5395</v>
      </c>
      <c r="T73" s="119" t="s">
        <v>5328</v>
      </c>
      <c r="U73" s="65"/>
      <c r="V73" s="65" t="s">
        <v>2321</v>
      </c>
      <c r="W73" s="49"/>
      <c r="X73" s="49"/>
      <c r="Y73" s="49"/>
      <c r="Z73" s="49" t="str">
        <f t="shared" si="2"/>
        <v>D6.scenario.defMeasures['mCRreplaceElec'] = { mid:"802",  name:"mCRreplaceElec",  title:"Remplacer à la voiture électrique",  easyness:"1",  refCons:"consCR",  titleShort:"Voiture électrique", level:"",  figNum:"21",  lifeTime:"7",  price:"30000",  roanShow:"",  standardType:"",  subsidy :"",  advice:"Les voitures électriques utilisent de l'électricité chargée à la place de l'essence, font tourner le moteur au lieu du moteur et fonctionnent. Il est très efficace par rapport aux moteurs, et il est vendu comme une voiture pratique assez. Cependant, les stations de recharge sont encore peu nombreuses, il faut du temps pour charger, donc vous devez le charger la nuit. En Europe, en Chine, etc., nous prévoyons de passer d'une voiture de type moteur à une voiture électrique vers 2040.",   lifestyle:"",   season:"wss"};</v>
      </c>
      <c r="AB73" s="19" t="str">
        <f t="shared" si="3"/>
        <v>$defMeasures['mCRreplaceElec'] = [ 'mid'=&gt;"802",   'title'=&gt;"Remplacer à la voiture électrique",  'figNum'=&gt;"21",  'advice'=&gt;"Les voitures électriques utilisent de l'électricité chargée à la place de l'essence, font tourner le moteur au lieu du moteur et fonctionnent. Il est très efficace par rapport aux moteurs, et il est vendu comme une voiture pratique assez. Cependant, les stations de recharge sont encore peu nombreuses, il faut du temps pour charger, donc vous devez le charger la nuit. En Europe, en Chine, etc., nous prévoyons de passer d'une voiture de type moteur à une voiture électrique vers 2040."];</v>
      </c>
    </row>
    <row r="74" spans="1:28" s="19" customFormat="1" ht="69" customHeight="1">
      <c r="A74" s="49"/>
      <c r="B74" s="65">
        <v>803</v>
      </c>
      <c r="C74" s="65" t="s">
        <v>282</v>
      </c>
      <c r="D74" s="136" t="s">
        <v>5217</v>
      </c>
      <c r="E74" s="119" t="s">
        <v>1266</v>
      </c>
      <c r="F74" s="65" t="s">
        <v>2280</v>
      </c>
      <c r="G74" s="136" t="s">
        <v>5260</v>
      </c>
      <c r="H74" s="119" t="s">
        <v>1265</v>
      </c>
      <c r="I74" s="136">
        <v>3</v>
      </c>
      <c r="J74" s="119">
        <v>3</v>
      </c>
      <c r="K74" s="65"/>
      <c r="L74" s="65">
        <v>21</v>
      </c>
      <c r="M74" s="65"/>
      <c r="N74" s="65" t="s">
        <v>4585</v>
      </c>
      <c r="O74" s="65"/>
      <c r="P74" s="65"/>
      <c r="Q74" s="136"/>
      <c r="R74" s="119"/>
      <c r="S74" s="136" t="s">
        <v>5396</v>
      </c>
      <c r="T74" s="119" t="s">
        <v>5329</v>
      </c>
      <c r="U74" s="65">
        <v>1</v>
      </c>
      <c r="V74" s="65" t="s">
        <v>2288</v>
      </c>
      <c r="W74" s="49"/>
      <c r="X74" s="49"/>
      <c r="Y74" s="49"/>
      <c r="Z74" s="49" t="str">
        <f t="shared" si="2"/>
        <v>D6.scenario.defMeasures['mCRecoDrive'] = { mid:"803",  name:"mCRecoDrive",  title:"Garder à l'esprit l'éco-conduite comme arrêt de marche au ralenti",  easyness:"3",  refCons:"consCRsum",  titleShort:"Eco Drive", level:"",  figNum:"21",  lifeTime:"",  price:"",  roanShow:"",  standardType:"",  subsidy :"",  advice:"En plus de l'arrêt au ralenti, en démarrant doucement au démarrage, le rendement du carburant peut être amélioré d'environ 10%.",   lifestyle:"1",   season:"wss"};</v>
      </c>
      <c r="AB74" s="19" t="str">
        <f t="shared" si="3"/>
        <v>$defMeasures['mCRecoDrive'] = [ 'mid'=&gt;"803",   'title'=&gt;"Garder à l'esprit l'éco-conduite comme arrêt de marche au ralenti",  'figNum'=&gt;"21",  'advice'=&gt;"En plus de l'arrêt au ralenti, en démarrant doucement au démarrage, le rendement du carburant peut être amélioré d'environ 10%."];</v>
      </c>
    </row>
    <row r="75" spans="1:28" s="19" customFormat="1" ht="69" customHeight="1">
      <c r="A75" s="49"/>
      <c r="B75" s="65">
        <v>804</v>
      </c>
      <c r="C75" s="65" t="s">
        <v>2127</v>
      </c>
      <c r="D75" s="136" t="s">
        <v>5218</v>
      </c>
      <c r="E75" s="119" t="s">
        <v>3050</v>
      </c>
      <c r="F75" s="65" t="s">
        <v>3048</v>
      </c>
      <c r="G75" s="136" t="s">
        <v>5261</v>
      </c>
      <c r="H75" s="119" t="s">
        <v>3139</v>
      </c>
      <c r="I75" s="136">
        <v>2</v>
      </c>
      <c r="J75" s="119">
        <v>2</v>
      </c>
      <c r="K75" s="65"/>
      <c r="L75" s="65">
        <v>22</v>
      </c>
      <c r="M75" s="65"/>
      <c r="N75" s="65" t="s">
        <v>4585</v>
      </c>
      <c r="O75" s="65"/>
      <c r="P75" s="65"/>
      <c r="Q75" s="136"/>
      <c r="R75" s="119"/>
      <c r="S75" s="136" t="s">
        <v>5397</v>
      </c>
      <c r="T75" s="119" t="s">
        <v>5330</v>
      </c>
      <c r="U75" s="65">
        <v>1</v>
      </c>
      <c r="V75" s="65" t="s">
        <v>2288</v>
      </c>
      <c r="W75" s="49"/>
      <c r="X75" s="49"/>
      <c r="Y75" s="49"/>
      <c r="Z75" s="49" t="str">
        <f t="shared" si="2"/>
        <v>D6.scenario.defMeasures['mCRtrain'] = { mid:"804",  name:"mCRtrain",  title:"Utilisez les transports en commun tels que le train ou le bus",  easyness:"2",  refCons:"consCRtrip",  titleShort:"Transport en commun", level:"",  figNum:"22",  lifeTime:"",  price:"",  roanShow:"",  standardType:"",  subsidy :"",  advice:"Dans le cas d'un quartier d'environ 2 km, lorsque le climat est bon, utilisons un vélo ou marchons sans utiliser de voiture. C'est aussi pour la santé.",   lifestyle:"1",   season:"wss"};</v>
      </c>
      <c r="AB75" s="19" t="str">
        <f t="shared" si="3"/>
        <v>$defMeasures['mCRtrain'] = [ 'mid'=&gt;"804",   'title'=&gt;"Utilisez les transports en commun tels que le train ou le bus",  'figNum'=&gt;"22",  'advice'=&gt;"Dans le cas d'un quartier d'environ 2 km, lorsque le climat est bon, utilisons un vélo ou marchons sans utiliser de voiture. C'est aussi pour la santé."];</v>
      </c>
    </row>
    <row r="76" spans="1:28" s="19" customFormat="1" ht="69" customHeight="1">
      <c r="A76" s="49"/>
      <c r="B76" s="65">
        <v>805</v>
      </c>
      <c r="C76" s="65" t="s">
        <v>3142</v>
      </c>
      <c r="D76" s="136" t="s">
        <v>5219</v>
      </c>
      <c r="E76" s="119" t="s">
        <v>3140</v>
      </c>
      <c r="F76" s="65" t="s">
        <v>3049</v>
      </c>
      <c r="G76" s="136" t="s">
        <v>5262</v>
      </c>
      <c r="H76" s="119" t="s">
        <v>3141</v>
      </c>
      <c r="I76" s="136">
        <v>1</v>
      </c>
      <c r="J76" s="119">
        <v>1</v>
      </c>
      <c r="K76" s="65"/>
      <c r="L76" s="65">
        <v>22</v>
      </c>
      <c r="M76" s="65"/>
      <c r="N76" s="65" t="s">
        <v>4585</v>
      </c>
      <c r="O76" s="65"/>
      <c r="P76" s="65"/>
      <c r="Q76" s="136"/>
      <c r="R76" s="119"/>
      <c r="S76" s="136" t="s">
        <v>5398</v>
      </c>
      <c r="T76" s="119" t="s">
        <v>5331</v>
      </c>
      <c r="U76" s="65">
        <v>1</v>
      </c>
      <c r="V76" s="65" t="s">
        <v>2288</v>
      </c>
      <c r="W76" s="49"/>
      <c r="X76" s="49"/>
      <c r="Y76" s="49"/>
      <c r="Z76" s="49" t="str">
        <f t="shared" si="2"/>
        <v>D6.scenario.defMeasures['mCR20percent'] = { mid:"805",  name:"mCR20percent",  title:"Réduire 20% de l'utilisation de la voiture",  easyness:"1",  refCons:"consCRtrip",  titleShort:"20% de moins d'utilisation de la voiture", level:"",  figNum:"22",  lifeTime:"",  price:"",  roanShow:"",  standardType:"",  subsidy :"",  advice:"L'utilisation d'une voiture consomme beaucoup d'énergie. Il est important de concevoir tel que ne pas utiliser pour une application légère de la nécessité.",   lifestyle:"1",   season:"wss"};</v>
      </c>
      <c r="AB76" s="19" t="str">
        <f t="shared" si="3"/>
        <v>$defMeasures['mCR20percent'] = [ 'mid'=&gt;"805",   'title'=&gt;"Réduire 20% de l'utilisation de la voiture",  'figNum'=&gt;"22",  'advice'=&gt;"L'utilisation d'une voiture consomme beaucoup d'énergie. Il est important de concevoir tel que ne pas utiliser pour une application légère de la nécessité."];</v>
      </c>
    </row>
    <row r="77" spans="1:28" s="19" customFormat="1" ht="69" customHeight="1">
      <c r="A77" s="49"/>
      <c r="B77" s="65">
        <v>806</v>
      </c>
      <c r="C77" s="65" t="s">
        <v>2128</v>
      </c>
      <c r="D77" s="136" t="s">
        <v>5220</v>
      </c>
      <c r="E77" s="119" t="s">
        <v>2134</v>
      </c>
      <c r="F77" s="65" t="s">
        <v>3049</v>
      </c>
      <c r="G77" s="136" t="s">
        <v>5263</v>
      </c>
      <c r="H77" s="119" t="s">
        <v>2135</v>
      </c>
      <c r="I77" s="136">
        <v>2</v>
      </c>
      <c r="J77" s="119">
        <v>2</v>
      </c>
      <c r="K77" s="65"/>
      <c r="L77" s="65">
        <v>22</v>
      </c>
      <c r="M77" s="65"/>
      <c r="N77" s="65" t="s">
        <v>4585</v>
      </c>
      <c r="O77" s="65"/>
      <c r="P77" s="65"/>
      <c r="Q77" s="136"/>
      <c r="R77" s="119"/>
      <c r="S77" s="136" t="s">
        <v>5397</v>
      </c>
      <c r="T77" s="119" t="s">
        <v>5330</v>
      </c>
      <c r="U77" s="65">
        <v>1</v>
      </c>
      <c r="V77" s="65" t="s">
        <v>2288</v>
      </c>
      <c r="W77" s="49"/>
      <c r="X77" s="49"/>
      <c r="Y77" s="49"/>
      <c r="Z77" s="49" t="str">
        <f t="shared" si="2"/>
        <v>D6.scenario.defMeasures['mCRwalk'] = { mid:"806",  name:"mCRwalk",  title:"Aller à proximité de la destination en vélo ou à pied",  easyness:"2",  refCons:"consCRtrip",  titleShort:"Bicyclettes et marche", level:"",  figNum:"22",  lifeTime:"",  price:"",  roanShow:"",  standardType:"",  subsidy :"",  advice:"Dans le cas d'un quartier d'environ 2 km, lorsque le climat est bon, utilisons un vélo ou marchons sans utiliser de voiture. C'est aussi pour la santé.",   lifestyle:"1",   season:"wss"};</v>
      </c>
      <c r="AB77" s="19" t="str">
        <f t="shared" si="3"/>
        <v>$defMeasures['mCRwalk'] = [ 'mid'=&gt;"806",   'title'=&gt;"Aller à proximité de la destination en vélo ou à pied",  'figNum'=&gt;"22",  'advice'=&gt;"Dans le cas d'un quartier d'environ 2 km, lorsque le climat est bon, utilisons un vélo ou marchons sans utiliser de voiture. C'est aussi pour la santé."];</v>
      </c>
    </row>
    <row r="78" spans="1:28" s="19" customFormat="1" ht="69" customHeight="1">
      <c r="A78" s="49"/>
      <c r="B78" s="65">
        <v>901</v>
      </c>
      <c r="C78" s="65" t="s">
        <v>2286</v>
      </c>
      <c r="D78" s="136" t="s">
        <v>5221</v>
      </c>
      <c r="E78" s="119" t="s">
        <v>1261</v>
      </c>
      <c r="F78" s="65" t="s">
        <v>3044</v>
      </c>
      <c r="G78" s="136" t="s">
        <v>4225</v>
      </c>
      <c r="H78" s="119" t="s">
        <v>1262</v>
      </c>
      <c r="I78" s="136">
        <v>3</v>
      </c>
      <c r="J78" s="119">
        <v>3</v>
      </c>
      <c r="K78" s="65"/>
      <c r="L78" s="65">
        <v>20</v>
      </c>
      <c r="M78" s="65"/>
      <c r="N78" s="65" t="s">
        <v>4585</v>
      </c>
      <c r="O78" s="65"/>
      <c r="P78" s="65"/>
      <c r="Q78" s="136"/>
      <c r="R78" s="119"/>
      <c r="S78" s="136" t="s">
        <v>5399</v>
      </c>
      <c r="T78" s="119" t="s">
        <v>5332</v>
      </c>
      <c r="U78" s="65">
        <v>1</v>
      </c>
      <c r="V78" s="65" t="s">
        <v>2288</v>
      </c>
      <c r="W78" s="49"/>
      <c r="X78" s="49"/>
      <c r="Y78" s="49"/>
      <c r="Z78" s="49" t="str">
        <f t="shared" si="2"/>
        <v>D6.scenario.defMeasures['mPTstopPlug'] = { mid:"901",  name:"mPTstopPlug",  title:"Débranchez et réduisez la puissance de veille",  easyness:"3",  refCons:"consTotal",  titleShort:"Puissance de veille", level:"",  figNum:"20",  lifeTime:"",  price:"",  roanShow:"",  standardType:"",  subsidy :"",  advice:"L'électricité peut être consommée même lorsqu'elle n'est pas utilisée, comme la télévision, la vidéo, le climatiseur. Lorsque vous ne l'utilisez pas pendant une longue période, vous pouvez le réduire en tirant la fiche de la prise. Les modèles récents ont réduit la consommation en veille, donc s'il vous plaît travailler dans le cas de modèles plus anciens il y a plus de 5 ans. Au lieu d'extraire directement la sortie, arrêtez d'abord le climatiseur avec la télécommande, s'il vous plaît retirez-le une fois que le mouvement s'est complètement arrêté.",   lifestyle:"1",   season:"wss"};</v>
      </c>
      <c r="AB78" s="19" t="str">
        <f t="shared" si="3"/>
        <v>$defMeasures['mPTstopPlug'] = [ 'mid'=&gt;"901",   'title'=&gt;"Débranchez et réduisez la puissance de veille",  'figNum'=&gt;"20",  'advice'=&gt;"L'électricité peut être consommée même lorsqu'elle n'est pas utilisée, comme la télévision, la vidéo, le climatiseur. Lorsque vous ne l'utilisez pas pendant une longue période, vous pouvez le réduire en tirant la fiche de la prise. Les modèles récents ont réduit la consommation en veille, donc s'il vous plaît travailler dans le cas de modèles plus anciens il y a plus de 5 ans. Au lieu d'extraire directement la sortie, arrêtez d'abord le climatiseur avec la télécommande, s'il vous plaît retirez-le une fois que le mouvement s'est complètement arrêté."];</v>
      </c>
    </row>
    <row r="79" spans="1:28" ht="54" customHeight="1"/>
    <row r="80" spans="1:28" ht="54" customHeight="1"/>
  </sheetData>
  <phoneticPr fontId="2"/>
  <pageMargins left="0.78740157480314965" right="0.78740157480314965" top="0.98425196850393704" bottom="0.98425196850393704" header="0.51181102362204722" footer="0.51181102362204722"/>
  <pageSetup paperSize="9" scale="85" orientation="portrait" r:id="rId1"/>
  <headerFooter alignWithMargins="0">
    <oddFooter>&amp;L&amp;D&amp;C&amp;A&amp;RPage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T184"/>
  <sheetViews>
    <sheetView zoomScale="80" zoomScaleNormal="80" workbookViewId="0">
      <pane xSplit="4" ySplit="3" topLeftCell="DK172" activePane="bottomRight" state="frozen"/>
      <selection pane="topRight" activeCell="E1" sqref="E1"/>
      <selection pane="bottomLeft" activeCell="A4" sqref="A4"/>
      <selection pane="bottomRight" activeCell="DN179" sqref="DN179"/>
    </sheetView>
  </sheetViews>
  <sheetFormatPr defaultRowHeight="12"/>
  <cols>
    <col min="1" max="1" width="1.875" style="73" customWidth="1"/>
    <col min="2" max="2" width="5" style="73" customWidth="1"/>
    <col min="3" max="3" width="17.125" style="73" customWidth="1"/>
    <col min="4" max="4" width="13.5" style="73" customWidth="1"/>
    <col min="5" max="7" width="6.75" style="73" customWidth="1"/>
    <col min="8" max="9" width="27.375" style="73" customWidth="1"/>
    <col min="10" max="11" width="10" style="73" customWidth="1"/>
    <col min="12" max="13" width="4.875" style="73" customWidth="1"/>
    <col min="14" max="14" width="6.125" style="73" customWidth="1"/>
    <col min="15" max="15" width="7.25" style="73" customWidth="1"/>
    <col min="16" max="16" width="5.125" style="73" customWidth="1"/>
    <col min="17" max="17" width="5" style="73" customWidth="1"/>
    <col min="18" max="18" width="4.375" style="73" customWidth="1"/>
    <col min="19" max="20" width="3.75" style="73" customWidth="1"/>
    <col min="21" max="21" width="9" style="73"/>
    <col min="22" max="53" width="7.5" style="73" customWidth="1"/>
    <col min="54" max="54" width="3.125" style="73" customWidth="1"/>
    <col min="55" max="86" width="6.125" style="73" customWidth="1"/>
    <col min="87" max="113" width="9" style="73"/>
    <col min="114" max="115" width="2.625" style="73" customWidth="1"/>
    <col min="116" max="117" width="1.75" style="73" customWidth="1"/>
    <col min="118" max="118" width="57.25" style="73" customWidth="1"/>
    <col min="119" max="120" width="3.125" style="73" customWidth="1"/>
    <col min="121" max="121" width="16" style="73" customWidth="1"/>
    <col min="122" max="123" width="1.75" style="73" customWidth="1"/>
    <col min="124" max="124" width="17.625" style="73" customWidth="1"/>
    <col min="125" max="16384" width="9" style="73"/>
  </cols>
  <sheetData>
    <row r="1" spans="1:124">
      <c r="A1" s="73" t="s">
        <v>3410</v>
      </c>
      <c r="B1" s="74"/>
      <c r="C1" s="137" t="s">
        <v>3554</v>
      </c>
      <c r="D1" s="74"/>
      <c r="F1" s="74"/>
      <c r="G1" s="74"/>
      <c r="N1" s="73" t="s">
        <v>1883</v>
      </c>
      <c r="O1" s="73" t="s">
        <v>1882</v>
      </c>
      <c r="P1" s="73" t="s">
        <v>1884</v>
      </c>
      <c r="V1" s="160" t="s">
        <v>3555</v>
      </c>
      <c r="W1" s="161"/>
      <c r="X1" s="161"/>
      <c r="Y1" s="161"/>
      <c r="Z1" s="161"/>
      <c r="AA1" s="161"/>
      <c r="AB1" s="161"/>
      <c r="CJ1" s="73" t="s">
        <v>4716</v>
      </c>
      <c r="DL1" s="75"/>
      <c r="DM1" s="75"/>
      <c r="DN1" s="75"/>
      <c r="DO1" s="75"/>
      <c r="DP1" s="75"/>
      <c r="DQ1" s="75"/>
      <c r="DR1" s="75"/>
      <c r="DS1" s="75"/>
      <c r="DT1" s="75"/>
    </row>
    <row r="2" spans="1:124">
      <c r="B2" s="144" t="s">
        <v>3381</v>
      </c>
      <c r="C2" s="144" t="s">
        <v>2145</v>
      </c>
      <c r="D2" s="144"/>
      <c r="E2" s="144" t="s">
        <v>1822</v>
      </c>
      <c r="F2" s="144" t="s">
        <v>2156</v>
      </c>
      <c r="G2" s="144"/>
      <c r="H2" s="144" t="s">
        <v>401</v>
      </c>
      <c r="I2" s="144"/>
      <c r="J2" s="144" t="s">
        <v>1885</v>
      </c>
      <c r="K2" s="144"/>
      <c r="L2" s="144" t="s">
        <v>1886</v>
      </c>
      <c r="M2" s="144" t="s">
        <v>1887</v>
      </c>
      <c r="N2" s="144" t="s">
        <v>1888</v>
      </c>
      <c r="O2" s="144" t="s">
        <v>3014</v>
      </c>
      <c r="P2" s="144" t="s">
        <v>1889</v>
      </c>
      <c r="Q2" s="144" t="s">
        <v>1890</v>
      </c>
      <c r="R2" s="144" t="s">
        <v>2268</v>
      </c>
      <c r="U2" s="110" t="s">
        <v>3447</v>
      </c>
      <c r="V2" s="135" t="s">
        <v>3448</v>
      </c>
      <c r="W2" s="110"/>
      <c r="X2" s="110"/>
      <c r="Y2" s="110"/>
      <c r="Z2" s="110"/>
      <c r="AA2" s="110"/>
      <c r="AB2" s="110"/>
      <c r="AC2" s="110"/>
      <c r="AD2" s="110"/>
      <c r="AE2" s="110"/>
      <c r="AF2" s="110"/>
      <c r="AG2" s="110"/>
      <c r="AH2" s="110"/>
      <c r="AI2" s="110"/>
      <c r="AJ2" s="110"/>
      <c r="AK2" s="110"/>
      <c r="AL2" s="123" t="s">
        <v>3405</v>
      </c>
      <c r="AM2" s="124"/>
      <c r="AN2" s="124"/>
      <c r="AO2" s="124"/>
      <c r="AP2" s="124"/>
      <c r="AQ2" s="124"/>
      <c r="AR2" s="124"/>
      <c r="AS2" s="124"/>
      <c r="AT2" s="124"/>
      <c r="AU2" s="124"/>
      <c r="AV2" s="124"/>
      <c r="AW2" s="124"/>
      <c r="AX2" s="124"/>
      <c r="AY2" s="124"/>
      <c r="AZ2" s="124"/>
      <c r="BA2" s="154"/>
      <c r="BC2" s="135" t="s">
        <v>3449</v>
      </c>
      <c r="BD2" s="110"/>
      <c r="BE2" s="110"/>
      <c r="BF2" s="110"/>
      <c r="BG2" s="110"/>
      <c r="BH2" s="110"/>
      <c r="BI2" s="110"/>
      <c r="BJ2" s="110"/>
      <c r="BK2" s="110"/>
      <c r="BL2" s="110"/>
      <c r="BM2" s="110"/>
      <c r="BN2" s="110"/>
      <c r="BO2" s="110"/>
      <c r="BP2" s="110"/>
      <c r="BQ2" s="110"/>
      <c r="BR2" s="110"/>
      <c r="BS2" s="128" t="s">
        <v>3406</v>
      </c>
      <c r="BT2" s="129"/>
      <c r="BU2" s="129"/>
      <c r="BV2" s="129"/>
      <c r="BW2" s="129"/>
      <c r="BX2" s="129"/>
      <c r="BY2" s="129"/>
      <c r="BZ2" s="129"/>
      <c r="CA2" s="129"/>
      <c r="CB2" s="129"/>
      <c r="CC2" s="129"/>
      <c r="CD2" s="129"/>
      <c r="CE2" s="129"/>
      <c r="CF2" s="129"/>
      <c r="CG2" s="129"/>
      <c r="CH2" s="130" t="s">
        <v>2454</v>
      </c>
      <c r="CJ2" s="174" t="s">
        <v>4717</v>
      </c>
      <c r="CK2" s="175"/>
      <c r="CL2" s="175"/>
      <c r="CM2" s="175"/>
      <c r="CN2" s="175"/>
      <c r="CO2" s="175"/>
      <c r="CP2" s="175"/>
      <c r="CQ2" s="176"/>
      <c r="CR2" s="177" t="s">
        <v>4718</v>
      </c>
      <c r="CS2" s="178"/>
      <c r="CT2" s="178"/>
      <c r="CU2" s="178"/>
      <c r="CV2" s="178"/>
      <c r="CW2" s="178"/>
      <c r="CX2" s="178"/>
      <c r="CY2" s="179"/>
      <c r="CZ2" s="180" t="s">
        <v>4719</v>
      </c>
      <c r="DA2" s="181"/>
      <c r="DB2" s="181"/>
      <c r="DC2" s="181"/>
      <c r="DD2" s="181"/>
      <c r="DE2" s="181"/>
      <c r="DF2" s="181"/>
      <c r="DG2" s="182"/>
      <c r="DL2" s="76"/>
      <c r="DM2" s="76"/>
      <c r="DN2" s="76" t="s">
        <v>3380</v>
      </c>
      <c r="DO2" s="75"/>
      <c r="DP2" s="75"/>
      <c r="DQ2" s="75"/>
      <c r="DR2" s="75"/>
      <c r="DS2" s="75"/>
      <c r="DT2" s="75"/>
    </row>
    <row r="3" spans="1:124" s="85" customFormat="1" ht="36">
      <c r="B3" s="143" t="s">
        <v>3438</v>
      </c>
      <c r="C3" s="143" t="s">
        <v>3552</v>
      </c>
      <c r="D3" s="143" t="s">
        <v>3400</v>
      </c>
      <c r="E3" s="110" t="s">
        <v>3439</v>
      </c>
      <c r="F3" s="143" t="s">
        <v>3401</v>
      </c>
      <c r="G3" s="143" t="s">
        <v>3402</v>
      </c>
      <c r="H3" s="143" t="s">
        <v>3398</v>
      </c>
      <c r="I3" s="143" t="s">
        <v>3403</v>
      </c>
      <c r="J3" s="143" t="s">
        <v>3404</v>
      </c>
      <c r="K3" s="143" t="s">
        <v>3399</v>
      </c>
      <c r="L3" s="143" t="s">
        <v>3440</v>
      </c>
      <c r="M3" s="143" t="s">
        <v>3441</v>
      </c>
      <c r="N3" s="143" t="s">
        <v>3446</v>
      </c>
      <c r="O3" s="143" t="s">
        <v>3442</v>
      </c>
      <c r="P3" s="143" t="s">
        <v>3443</v>
      </c>
      <c r="Q3" s="143" t="s">
        <v>3444</v>
      </c>
      <c r="R3" s="143" t="s">
        <v>3445</v>
      </c>
      <c r="T3" s="77"/>
      <c r="U3" s="110" t="s">
        <v>3407</v>
      </c>
      <c r="V3" s="110">
        <v>0</v>
      </c>
      <c r="W3" s="110">
        <v>1</v>
      </c>
      <c r="X3" s="110">
        <v>2</v>
      </c>
      <c r="Y3" s="110">
        <v>3</v>
      </c>
      <c r="Z3" s="110">
        <v>4</v>
      </c>
      <c r="AA3" s="110">
        <v>5</v>
      </c>
      <c r="AB3" s="110">
        <v>6</v>
      </c>
      <c r="AC3" s="110">
        <v>7</v>
      </c>
      <c r="AD3" s="110">
        <v>8</v>
      </c>
      <c r="AE3" s="110">
        <v>9</v>
      </c>
      <c r="AF3" s="110">
        <v>10</v>
      </c>
      <c r="AG3" s="110">
        <v>11</v>
      </c>
      <c r="AH3" s="110">
        <v>12</v>
      </c>
      <c r="AI3" s="110">
        <v>13</v>
      </c>
      <c r="AJ3" s="110">
        <v>14</v>
      </c>
      <c r="AK3" s="110">
        <v>15</v>
      </c>
      <c r="AL3" s="125">
        <v>0</v>
      </c>
      <c r="AM3" s="126">
        <v>1</v>
      </c>
      <c r="AN3" s="126">
        <v>2</v>
      </c>
      <c r="AO3" s="126">
        <v>3</v>
      </c>
      <c r="AP3" s="126">
        <v>4</v>
      </c>
      <c r="AQ3" s="126">
        <v>5</v>
      </c>
      <c r="AR3" s="126">
        <v>6</v>
      </c>
      <c r="AS3" s="126">
        <v>7</v>
      </c>
      <c r="AT3" s="126">
        <v>8</v>
      </c>
      <c r="AU3" s="126">
        <v>9</v>
      </c>
      <c r="AV3" s="126">
        <v>10</v>
      </c>
      <c r="AW3" s="126">
        <v>11</v>
      </c>
      <c r="AX3" s="126">
        <v>12</v>
      </c>
      <c r="AY3" s="126">
        <v>13</v>
      </c>
      <c r="AZ3" s="127">
        <v>14</v>
      </c>
      <c r="BA3" s="155">
        <v>15</v>
      </c>
      <c r="BB3" s="73"/>
      <c r="BC3" s="110">
        <v>0</v>
      </c>
      <c r="BD3" s="110">
        <v>1</v>
      </c>
      <c r="BE3" s="110">
        <v>2</v>
      </c>
      <c r="BF3" s="110">
        <v>3</v>
      </c>
      <c r="BG3" s="110">
        <v>4</v>
      </c>
      <c r="BH3" s="110">
        <v>5</v>
      </c>
      <c r="BI3" s="110">
        <v>6</v>
      </c>
      <c r="BJ3" s="110">
        <v>7</v>
      </c>
      <c r="BK3" s="110">
        <v>8</v>
      </c>
      <c r="BL3" s="110">
        <v>9</v>
      </c>
      <c r="BM3" s="110">
        <v>10</v>
      </c>
      <c r="BN3" s="110">
        <v>11</v>
      </c>
      <c r="BO3" s="110">
        <v>12</v>
      </c>
      <c r="BP3" s="110">
        <v>13</v>
      </c>
      <c r="BQ3" s="110">
        <v>14</v>
      </c>
      <c r="BR3" s="110">
        <v>15</v>
      </c>
      <c r="BS3" s="131">
        <v>0</v>
      </c>
      <c r="BT3" s="131">
        <v>1</v>
      </c>
      <c r="BU3" s="131">
        <v>2</v>
      </c>
      <c r="BV3" s="131">
        <v>3</v>
      </c>
      <c r="BW3" s="131">
        <v>4</v>
      </c>
      <c r="BX3" s="131">
        <v>5</v>
      </c>
      <c r="BY3" s="131">
        <v>6</v>
      </c>
      <c r="BZ3" s="131">
        <v>7</v>
      </c>
      <c r="CA3" s="131">
        <v>8</v>
      </c>
      <c r="CB3" s="131">
        <v>9</v>
      </c>
      <c r="CC3" s="131">
        <v>10</v>
      </c>
      <c r="CD3" s="131">
        <v>11</v>
      </c>
      <c r="CE3" s="131">
        <v>12</v>
      </c>
      <c r="CF3" s="131">
        <v>13</v>
      </c>
      <c r="CG3" s="131">
        <v>14</v>
      </c>
      <c r="CH3" s="131">
        <v>15</v>
      </c>
      <c r="CJ3" s="111" t="s">
        <v>4721</v>
      </c>
      <c r="CK3" s="111" t="s">
        <v>4722</v>
      </c>
      <c r="CL3" s="111" t="s">
        <v>4723</v>
      </c>
      <c r="CM3" s="111" t="s">
        <v>4724</v>
      </c>
      <c r="CN3" s="111" t="s">
        <v>4725</v>
      </c>
      <c r="CO3" s="111" t="s">
        <v>4722</v>
      </c>
      <c r="CP3" s="111" t="s">
        <v>4726</v>
      </c>
      <c r="CQ3" s="111" t="s">
        <v>4727</v>
      </c>
      <c r="CR3" s="111" t="s">
        <v>4720</v>
      </c>
      <c r="CS3" s="111" t="s">
        <v>4722</v>
      </c>
      <c r="CT3" s="111" t="s">
        <v>4728</v>
      </c>
      <c r="CU3" s="111" t="s">
        <v>4722</v>
      </c>
      <c r="CV3" s="111" t="s">
        <v>4729</v>
      </c>
      <c r="CW3" s="111" t="s">
        <v>4722</v>
      </c>
      <c r="CX3" s="111" t="s">
        <v>4730</v>
      </c>
      <c r="CY3" s="111" t="s">
        <v>4727</v>
      </c>
      <c r="CZ3" s="111" t="s">
        <v>4720</v>
      </c>
      <c r="DA3" s="111" t="s">
        <v>4722</v>
      </c>
      <c r="DB3" s="111" t="s">
        <v>4723</v>
      </c>
      <c r="DC3" s="111" t="s">
        <v>4724</v>
      </c>
      <c r="DD3" s="111" t="s">
        <v>4725</v>
      </c>
      <c r="DE3" s="111" t="s">
        <v>4724</v>
      </c>
      <c r="DF3" s="111" t="s">
        <v>4726</v>
      </c>
      <c r="DG3" s="111" t="s">
        <v>4727</v>
      </c>
      <c r="DL3" s="78"/>
      <c r="DM3" s="78"/>
      <c r="DN3" s="78" t="s">
        <v>2491</v>
      </c>
      <c r="DO3" s="79"/>
      <c r="DP3" s="80"/>
      <c r="DQ3" s="81" t="s">
        <v>1949</v>
      </c>
      <c r="DR3" s="82"/>
      <c r="DS3" s="83"/>
      <c r="DT3" s="84" t="s">
        <v>2454</v>
      </c>
    </row>
    <row r="4" spans="1:124" s="85" customFormat="1" ht="43.5" customHeight="1">
      <c r="A4" s="73"/>
      <c r="B4" s="111" t="s">
        <v>3083</v>
      </c>
      <c r="C4" s="120" t="s">
        <v>4980</v>
      </c>
      <c r="D4" s="132" t="s">
        <v>3084</v>
      </c>
      <c r="E4" s="111" t="s">
        <v>1900</v>
      </c>
      <c r="F4" s="120"/>
      <c r="G4" s="132"/>
      <c r="H4" s="120" t="s">
        <v>3659</v>
      </c>
      <c r="I4" s="132" t="s">
        <v>3085</v>
      </c>
      <c r="J4" s="120" t="str">
        <f>IF(K4="","",K4)</f>
        <v>sel010</v>
      </c>
      <c r="K4" s="132" t="str">
        <f>"sel"&amp;MID($B4,2,5)</f>
        <v>sel010</v>
      </c>
      <c r="L4" s="112"/>
      <c r="M4" s="112"/>
      <c r="N4" s="112"/>
      <c r="O4" s="111" t="s">
        <v>1883</v>
      </c>
      <c r="P4" s="112"/>
      <c r="Q4" s="112"/>
      <c r="R4" s="111">
        <v>-1</v>
      </c>
      <c r="S4" s="73"/>
      <c r="T4" s="73"/>
      <c r="U4" s="114" t="str">
        <f>J4</f>
        <v>sel010</v>
      </c>
      <c r="V4" s="120" t="s">
        <v>3689</v>
      </c>
      <c r="W4" s="120" t="s">
        <v>3690</v>
      </c>
      <c r="X4" s="120" t="s">
        <v>3691</v>
      </c>
      <c r="Y4" s="120" t="s">
        <v>3692</v>
      </c>
      <c r="Z4" s="120"/>
      <c r="AA4" s="120"/>
      <c r="AB4" s="120"/>
      <c r="AC4" s="120"/>
      <c r="AD4" s="120"/>
      <c r="AE4" s="120"/>
      <c r="AF4" s="120"/>
      <c r="AG4" s="120"/>
      <c r="AH4" s="120"/>
      <c r="AI4" s="120"/>
      <c r="AJ4" s="120"/>
      <c r="AK4" s="120"/>
      <c r="AL4" s="132" t="s">
        <v>2267</v>
      </c>
      <c r="AM4" s="132" t="s">
        <v>3086</v>
      </c>
      <c r="AN4" s="132" t="s">
        <v>3087</v>
      </c>
      <c r="AO4" s="162" t="s">
        <v>3089</v>
      </c>
      <c r="AP4" s="162" t="s">
        <v>3088</v>
      </c>
      <c r="AQ4" s="132"/>
      <c r="AR4" s="132"/>
      <c r="AS4" s="132"/>
      <c r="AT4" s="132"/>
      <c r="AU4" s="132"/>
      <c r="AV4" s="132"/>
      <c r="AW4" s="132"/>
      <c r="AX4" s="132"/>
      <c r="AY4" s="132"/>
      <c r="AZ4" s="132"/>
      <c r="BA4" s="132"/>
      <c r="BB4" s="73"/>
      <c r="BC4" s="120">
        <v>-1</v>
      </c>
      <c r="BD4" s="120">
        <v>1</v>
      </c>
      <c r="BE4" s="120">
        <v>2</v>
      </c>
      <c r="BF4" s="120">
        <v>3</v>
      </c>
      <c r="BG4" s="120">
        <v>4</v>
      </c>
      <c r="BH4" s="120"/>
      <c r="BI4" s="120"/>
      <c r="BJ4" s="120"/>
      <c r="BK4" s="120"/>
      <c r="BL4" s="120"/>
      <c r="BM4" s="120"/>
      <c r="BN4" s="120"/>
      <c r="BO4" s="120"/>
      <c r="BP4" s="120"/>
      <c r="BQ4" s="120"/>
      <c r="BR4" s="120"/>
      <c r="BS4" s="132">
        <v>-1</v>
      </c>
      <c r="BT4" s="132">
        <v>1</v>
      </c>
      <c r="BU4" s="132">
        <v>2</v>
      </c>
      <c r="BV4" s="132">
        <v>3</v>
      </c>
      <c r="BW4" s="132">
        <v>4</v>
      </c>
      <c r="BX4" s="132"/>
      <c r="BY4" s="132"/>
      <c r="BZ4" s="132"/>
      <c r="CA4" s="132"/>
      <c r="CB4" s="132"/>
      <c r="CC4" s="132"/>
      <c r="CD4" s="132"/>
      <c r="CE4" s="132"/>
      <c r="CF4" s="132"/>
      <c r="CG4" s="132"/>
      <c r="CH4" s="132"/>
      <c r="CJ4" s="111"/>
      <c r="CK4" s="111"/>
      <c r="CL4" s="111"/>
      <c r="CM4" s="111"/>
      <c r="CN4" s="111"/>
      <c r="CO4" s="111"/>
      <c r="CP4" s="111"/>
      <c r="CQ4" s="111"/>
      <c r="CR4" s="111">
        <v>3</v>
      </c>
      <c r="CS4" s="111">
        <v>0</v>
      </c>
      <c r="CT4" s="111">
        <v>2</v>
      </c>
      <c r="CU4" s="111">
        <v>1</v>
      </c>
      <c r="CV4" s="111">
        <v>1</v>
      </c>
      <c r="CW4" s="111">
        <v>2</v>
      </c>
      <c r="CX4" s="111">
        <v>2</v>
      </c>
      <c r="CY4" s="111">
        <v>0</v>
      </c>
      <c r="CZ4" s="111"/>
      <c r="DA4" s="111"/>
      <c r="DB4" s="111"/>
      <c r="DC4" s="111"/>
      <c r="DD4" s="111"/>
      <c r="DE4" s="111"/>
      <c r="DF4" s="111"/>
      <c r="DG4" s="111"/>
      <c r="DL4" s="86"/>
      <c r="DM4" s="86"/>
      <c r="DN4" s="87" t="str">
        <f>"D6.scenario.defInput["""&amp;B4&amp;"""] = {  "&amp;E$2&amp;":"""&amp;E4&amp;""",  "&amp;C$2&amp;":"""&amp;CLEAN(SUBSTITUTE(C4,"""",""""))&amp;""",  "&amp;F$2&amp;":"""&amp;F4&amp;""",  "&amp;H$2&amp;":"""&amp;CLEAN(SUBSTITUTE(H4,"""",""""))&amp;""", "&amp;J$2&amp;":"""&amp;J4&amp;""", "&amp;L$2&amp;":"""&amp;L4&amp;""", "&amp;M$2&amp;":"""&amp;M4&amp;""", "&amp;N$2&amp;":"""&amp;N4&amp;""", "&amp;O$2&amp;":"""&amp;O4&amp;""", "&amp;P$2&amp;":"""&amp;P4&amp;""", "&amp;Q$2&amp;":"""&amp;Q4&amp;""", "&amp;R$2&amp;":"""&amp;R4&amp;""", d11t:"""&amp;CJ4&amp;""",d11p:"""&amp;CK4&amp;""",d12t:"""&amp;CL4&amp;""",d12p:"""&amp;CM4&amp;""",d13t:"""&amp;CN4&amp;""",d13p:"""&amp;CO4&amp;""",d1w:"""&amp;CP4&amp;""",d1d:"""&amp;CQ4&amp;""", d21t:"""&amp;CR4&amp;""",d21p:"""&amp;CS4&amp;""",d22t:"""&amp;CT4&amp;""",d22p:"""&amp;CU4&amp;""",d23t:"""&amp;CV4&amp;""",d23p:"""&amp;CW4&amp;""",d2w:"""&amp;CX4&amp;""",d2d:"""&amp;CY4&amp;""", d31t:"""&amp;CZ4&amp;""",d31p:"""&amp;DA4&amp;""",d32t:"""&amp;DB4&amp;""",d32p:"""&amp;DC4&amp;""",d33t:"""&amp;DD4&amp;""",d33p:"""&amp;DE4&amp;""",d3w:"""&amp;DF4&amp;""",d3d:"""&amp;DG4&amp;"""}; "</f>
        <v xml:space="preserve">D6.scenario.defInput["i010"] = {  cons:"consTotal",  title:"Des perspectives qui soulignent comme des mesures",  unit:"",  text:"Quelles mesures devraient être affichées avec priorité", inputType:"sel010", right:"", postfix:"", nodata:"", varType:"Number", min:"", max:"", defaultValue:"-1", d11t:"",d11p:"",d12t:"",d12p:"",d13t:"",d13p:"",d1w:"",d1d:"", d21t:"3",d21p:"0",d22t:"2",d22p:"1",d23t:"1",d23p:"2",d2w:"2",d2d:"0", d31t:"",d31p:"",d32t:"",d32p:"",d33t:"",d33p:"",d3w:"",d3d:""}; </v>
      </c>
      <c r="DO4" s="88"/>
      <c r="DP4" s="88"/>
      <c r="DQ4" s="89" t="str">
        <f>"D6.scenario.defSelectValue["""&amp;U4&amp;"""]= [ """&amp;CLEAN(V4)&amp;""", """&amp;CLEAN(W4)&amp;IF(X4="","",""", """&amp;CLEAN(X4))&amp;IF(Y4="","",""", """&amp;CLEAN(Y4))&amp;IF(Z4="","",""", """&amp;CLEAN(Z4))&amp;IF(AA4="","",""", """&amp;CLEAN(AA4))&amp;IF(AB4="","",""", """&amp;CLEAN(AB4))&amp;IF(AC4="","",""", """&amp;CLEAN(AC4))&amp;IF(AD4="","",""", """&amp;CLEAN(AD4))&amp;IF(AE4="","",""", """&amp;CLEAN(AE4))&amp;IF(AF4="","",""", """&amp;CLEAN(AF4))&amp;IF(AG4="","",""", """&amp;CLEAN(AG4))&amp;IF(AH4="",""", """&amp;CLEAN(AH4))&amp;IF(AI4="","",""", """&amp;CLEAN(AI4))&amp;IF(AJ4="","",""", """&amp;CLEAN(AJ4))&amp;IF(AK4="","",""", """&amp;CLEAN(AK4))&amp;""" ];"</f>
        <v>D6.scenario.defSelectValue["sel010"]= [ "Priorité pour la réduction du CO2", " Priorité pour la réduction du coût des services", " Priorité pour l'effort", " Priorité pour la facilité du travail ", "" ];</v>
      </c>
      <c r="DR4" s="90"/>
      <c r="DS4" s="90"/>
      <c r="DT4" s="90" t="str">
        <f>"D6.scenario.defSelectData['"&amp;U4&amp;"']= [ '"&amp;BC4&amp;"', '"&amp;BD4&amp;"', '"&amp;BE4&amp;IF(BF4="","","', '"&amp;BF4)&amp;IF(BG4="","","', '"&amp;BG4)&amp;IF(BH4="","","', '"&amp;BH4)&amp;IF(BI4="","","', '"&amp;BI4)&amp;IF(BJ4="","","', '"&amp;BJ4)&amp;IF(BK4="","","', '"&amp;BK4)&amp;IF(BL4="","","', '"&amp;BL4)&amp;IF(BM4="","","', '"&amp;BM4)&amp;IF(BN4="","","', '"&amp;BN4)&amp;IF(BO4="","","', '"&amp;BO4)&amp;IF(BP4="","","', '"&amp;BP4)&amp;IF(BQ4="","","', '"&amp;BQ4)&amp;IF(BR4="","","', '"&amp;BR4)&amp;"' ];"</f>
        <v>D6.scenario.defSelectData['sel010']= [ '-1', '1', '2', '3', '4' ];</v>
      </c>
    </row>
    <row r="5" spans="1:124" s="85" customFormat="1" ht="43.5" customHeight="1">
      <c r="A5" s="73"/>
      <c r="B5" s="111" t="s">
        <v>1901</v>
      </c>
      <c r="C5" s="120" t="s">
        <v>3562</v>
      </c>
      <c r="D5" s="132" t="s">
        <v>1902</v>
      </c>
      <c r="E5" s="111" t="s">
        <v>1900</v>
      </c>
      <c r="F5" s="120" t="s">
        <v>3648</v>
      </c>
      <c r="G5" s="132" t="s">
        <v>1903</v>
      </c>
      <c r="H5" s="120" t="s">
        <v>5061</v>
      </c>
      <c r="I5" s="132" t="s">
        <v>2324</v>
      </c>
      <c r="J5" s="120" t="str">
        <f t="shared" ref="J5:J68" si="0">IF(K5="","",K5)</f>
        <v>sel001</v>
      </c>
      <c r="K5" s="132" t="str">
        <f t="shared" ref="K5:K68" si="1">"sel"&amp;MID($B5,2,5)</f>
        <v>sel001</v>
      </c>
      <c r="L5" s="112"/>
      <c r="M5" s="112"/>
      <c r="N5" s="112"/>
      <c r="O5" s="111" t="s">
        <v>1883</v>
      </c>
      <c r="P5" s="112"/>
      <c r="Q5" s="112"/>
      <c r="R5" s="111">
        <v>-1</v>
      </c>
      <c r="S5" s="73"/>
      <c r="T5" s="73"/>
      <c r="U5" s="114" t="str">
        <f t="shared" ref="U5:U13" si="2">J5</f>
        <v>sel001</v>
      </c>
      <c r="V5" s="120" t="s">
        <v>3693</v>
      </c>
      <c r="W5" s="120" t="s">
        <v>3694</v>
      </c>
      <c r="X5" s="120" t="s">
        <v>3695</v>
      </c>
      <c r="Y5" s="120" t="s">
        <v>3696</v>
      </c>
      <c r="Z5" s="120" t="s">
        <v>3697</v>
      </c>
      <c r="AA5" s="120" t="s">
        <v>3698</v>
      </c>
      <c r="AB5" s="120" t="s">
        <v>3699</v>
      </c>
      <c r="AC5" s="120" t="s">
        <v>3700</v>
      </c>
      <c r="AD5" s="120" t="s">
        <v>3701</v>
      </c>
      <c r="AE5" s="120"/>
      <c r="AF5" s="120"/>
      <c r="AG5" s="120"/>
      <c r="AH5" s="120"/>
      <c r="AI5" s="120"/>
      <c r="AJ5" s="120"/>
      <c r="AK5" s="120"/>
      <c r="AL5" s="132" t="s">
        <v>2267</v>
      </c>
      <c r="AM5" s="162" t="s">
        <v>1959</v>
      </c>
      <c r="AN5" s="162" t="s">
        <v>1960</v>
      </c>
      <c r="AO5" s="162" t="s">
        <v>1961</v>
      </c>
      <c r="AP5" s="162" t="s">
        <v>1962</v>
      </c>
      <c r="AQ5" s="132" t="s">
        <v>1963</v>
      </c>
      <c r="AR5" s="132" t="s">
        <v>1964</v>
      </c>
      <c r="AS5" s="132" t="s">
        <v>1965</v>
      </c>
      <c r="AT5" s="132" t="s">
        <v>1966</v>
      </c>
      <c r="AU5" s="132" t="s">
        <v>1967</v>
      </c>
      <c r="AV5" s="132"/>
      <c r="AW5" s="132"/>
      <c r="AX5" s="132"/>
      <c r="AY5" s="132"/>
      <c r="AZ5" s="132"/>
      <c r="BA5" s="132"/>
      <c r="BB5" s="73"/>
      <c r="BC5" s="120">
        <v>-1</v>
      </c>
      <c r="BD5" s="120">
        <v>1</v>
      </c>
      <c r="BE5" s="120">
        <v>2</v>
      </c>
      <c r="BF5" s="120">
        <v>3</v>
      </c>
      <c r="BG5" s="120">
        <v>4</v>
      </c>
      <c r="BH5" s="120">
        <v>5</v>
      </c>
      <c r="BI5" s="120">
        <v>6</v>
      </c>
      <c r="BJ5" s="120">
        <v>7</v>
      </c>
      <c r="BK5" s="120">
        <v>8</v>
      </c>
      <c r="BL5" s="120">
        <v>9</v>
      </c>
      <c r="BM5" s="120"/>
      <c r="BN5" s="120"/>
      <c r="BO5" s="120"/>
      <c r="BP5" s="120"/>
      <c r="BQ5" s="120"/>
      <c r="BR5" s="120"/>
      <c r="BS5" s="132">
        <v>-1</v>
      </c>
      <c r="BT5" s="132">
        <v>1</v>
      </c>
      <c r="BU5" s="132">
        <v>2</v>
      </c>
      <c r="BV5" s="132">
        <v>3</v>
      </c>
      <c r="BW5" s="132">
        <v>4</v>
      </c>
      <c r="BX5" s="132">
        <v>5</v>
      </c>
      <c r="BY5" s="132">
        <v>6</v>
      </c>
      <c r="BZ5" s="132">
        <v>7</v>
      </c>
      <c r="CA5" s="132">
        <v>8</v>
      </c>
      <c r="CB5" s="132">
        <v>9</v>
      </c>
      <c r="CC5" s="132"/>
      <c r="CD5" s="132"/>
      <c r="CE5" s="132"/>
      <c r="CF5" s="132"/>
      <c r="CG5" s="132"/>
      <c r="CH5" s="132"/>
      <c r="CJ5" s="111">
        <v>3</v>
      </c>
      <c r="CK5" s="111">
        <v>2</v>
      </c>
      <c r="CL5" s="111">
        <v>2</v>
      </c>
      <c r="CM5" s="111">
        <v>1</v>
      </c>
      <c r="CN5" s="111">
        <v>1</v>
      </c>
      <c r="CO5" s="111">
        <v>0</v>
      </c>
      <c r="CP5" s="111">
        <v>2</v>
      </c>
      <c r="CQ5" s="111">
        <v>1</v>
      </c>
      <c r="CR5" s="111"/>
      <c r="CS5" s="111"/>
      <c r="CT5" s="111"/>
      <c r="CU5" s="111"/>
      <c r="CV5" s="111"/>
      <c r="CW5" s="111"/>
      <c r="CX5" s="111"/>
      <c r="CY5" s="111"/>
      <c r="CZ5" s="111"/>
      <c r="DA5" s="111"/>
      <c r="DB5" s="111"/>
      <c r="DC5" s="111"/>
      <c r="DD5" s="111"/>
      <c r="DE5" s="111"/>
      <c r="DF5" s="111"/>
      <c r="DG5" s="111"/>
      <c r="DL5" s="86"/>
      <c r="DM5" s="86"/>
      <c r="DN5" s="87" t="str">
        <f t="shared" ref="DN5:DN68" si="3">"D6.scenario.defInput["""&amp;B5&amp;"""] = {  "&amp;E$2&amp;":"""&amp;E5&amp;""",  "&amp;C$2&amp;":"""&amp;CLEAN(SUBSTITUTE(C5,"""",""""))&amp;""",  "&amp;F$2&amp;":"""&amp;F5&amp;""",  "&amp;H$2&amp;":"""&amp;CLEAN(SUBSTITUTE(H5,"""",""""))&amp;""", "&amp;J$2&amp;":"""&amp;J5&amp;""", "&amp;L$2&amp;":"""&amp;L5&amp;""", "&amp;M$2&amp;":"""&amp;M5&amp;""", "&amp;N$2&amp;":"""&amp;N5&amp;""", "&amp;O$2&amp;":"""&amp;O5&amp;""", "&amp;P$2&amp;":"""&amp;P5&amp;""", "&amp;Q$2&amp;":"""&amp;Q5&amp;""", "&amp;R$2&amp;":"""&amp;R5&amp;""", d11t:"""&amp;CJ5&amp;""",d11p:"""&amp;CK5&amp;""",d12t:"""&amp;CL5&amp;""",d12p:"""&amp;CM5&amp;""",d13t:"""&amp;CN5&amp;""",d13p:"""&amp;CO5&amp;""",d1w:"""&amp;CP5&amp;""",d1d:"""&amp;CQ5&amp;""", d21t:"""&amp;CR5&amp;""",d21p:"""&amp;CS5&amp;""",d22t:"""&amp;CT5&amp;""",d22p:"""&amp;CU5&amp;""",d23t:"""&amp;CV5&amp;""",d23p:"""&amp;CW5&amp;""",d2w:"""&amp;CX5&amp;""",d2d:"""&amp;CY5&amp;""", d31t:"""&amp;CZ5&amp;""",d31p:"""&amp;DA5&amp;""",d32t:"""&amp;DB5&amp;""",d32p:"""&amp;DC5&amp;""",d33t:"""&amp;DD5&amp;""",d33p:"""&amp;DE5&amp;""",d3w:"""&amp;DF5&amp;""",d3d:"""&amp;DG5&amp;"""}; "</f>
        <v xml:space="preserve">D6.scenario.defInput["i001"] = {  cons:"consTotal",  title:"Nombre de membres de la famille",  unit:"personnes",  text:"Veuillez choisir le nombre de personnes vivant ensemble, y compris vous.", inputType:"sel001", right:"", postfix:"", nodata:"", varType:"Number", min:"", max:"", defaultValue:"-1", d11t:"3",d11p:"2",d12t:"2",d12p:"1",d13t:"1",d13p:"0",d1w:"2",d1d:"1", d21t:"",d21p:"",d22t:"",d22p:"",d23t:"",d23p:"",d2w:"",d2d:"", d31t:"",d31p:"",d32t:"",d32p:"",d33t:"",d33p:"",d3w:"",d3d:""}; </v>
      </c>
      <c r="DO5" s="88"/>
      <c r="DP5" s="88"/>
      <c r="DQ5" s="89" t="str">
        <f t="shared" ref="DQ5:DQ68" si="4">"D6.scenario.defSelectValue["""&amp;U5&amp;"""]= [ """&amp;CLEAN(V5)&amp;""", """&amp;CLEAN(W5)&amp;IF(X5="","",""", """&amp;CLEAN(X5))&amp;IF(Y5="","",""", """&amp;CLEAN(Y5))&amp;IF(Z5="","",""", """&amp;CLEAN(Z5))&amp;IF(AA5="","",""", """&amp;CLEAN(AA5))&amp;IF(AB5="","",""", """&amp;CLEAN(AB5))&amp;IF(AC5="","",""", """&amp;CLEAN(AC5))&amp;IF(AD5="","",""", """&amp;CLEAN(AD5))&amp;IF(AE5="","",""", """&amp;CLEAN(AE5))&amp;IF(AF5="","",""", """&amp;CLEAN(AF5))&amp;IF(AG5="","",""", """&amp;CLEAN(AG5))&amp;IF(AH5="",""", """&amp;CLEAN(AH5))&amp;IF(AI5="","",""", """&amp;CLEAN(AI5))&amp;IF(AJ5="","",""", """&amp;CLEAN(AJ5))&amp;IF(AK5="","",""", """&amp;CLEAN(AK5))&amp;""" ];"</f>
        <v>D6.scenario.defSelectValue["sel001"]= [ "1 personne", " 2 personnes", " 3 personnes", " 4 personnes", " 5 personnes", " 6 personnes", " 7 personnes", " 8 personnes", " 9 personnes ou plus", "" ];</v>
      </c>
      <c r="DR5" s="90"/>
      <c r="DS5" s="90"/>
      <c r="DT5" s="90" t="str">
        <f t="shared" ref="DT5:DT68" si="5">"D6.scenario.defSelectData['"&amp;U5&amp;"']= [ '"&amp;BC5&amp;"', '"&amp;BD5&amp;"', '"&amp;BE5&amp;IF(BF5="","","', '"&amp;BF5)&amp;IF(BG5="","","', '"&amp;BG5)&amp;IF(BH5="","","', '"&amp;BH5)&amp;IF(BI5="","","', '"&amp;BI5)&amp;IF(BJ5="","","', '"&amp;BJ5)&amp;IF(BK5="","","', '"&amp;BK5)&amp;IF(BL5="","","', '"&amp;BL5)&amp;IF(BM5="","","', '"&amp;BM5)&amp;IF(BN5="","","', '"&amp;BN5)&amp;IF(BO5="","","', '"&amp;BO5)&amp;IF(BP5="","","', '"&amp;BP5)&amp;IF(BQ5="","","', '"&amp;BQ5)&amp;IF(BR5="","","', '"&amp;BR5)&amp;"' ];"</f>
        <v>D6.scenario.defSelectData['sel001']= [ '-1', '1', '2', '3', '4', '5', '6', '7', '8', '9' ];</v>
      </c>
    </row>
    <row r="6" spans="1:124" s="85" customFormat="1" ht="43.5" customHeight="1">
      <c r="A6" s="73"/>
      <c r="B6" s="111" t="s">
        <v>2325</v>
      </c>
      <c r="C6" s="120" t="s">
        <v>3563</v>
      </c>
      <c r="D6" s="132" t="s">
        <v>2883</v>
      </c>
      <c r="E6" s="111" t="s">
        <v>1900</v>
      </c>
      <c r="F6" s="120"/>
      <c r="G6" s="132"/>
      <c r="H6" s="120" t="s">
        <v>5062</v>
      </c>
      <c r="I6" s="132" t="s">
        <v>2302</v>
      </c>
      <c r="J6" s="120" t="str">
        <f t="shared" si="0"/>
        <v>sel002</v>
      </c>
      <c r="K6" s="132" t="str">
        <f t="shared" si="1"/>
        <v>sel002</v>
      </c>
      <c r="L6" s="112"/>
      <c r="M6" s="112"/>
      <c r="N6" s="112"/>
      <c r="O6" s="111" t="s">
        <v>1883</v>
      </c>
      <c r="P6" s="112"/>
      <c r="Q6" s="112"/>
      <c r="R6" s="111">
        <v>-1</v>
      </c>
      <c r="S6" s="73"/>
      <c r="T6" s="73"/>
      <c r="U6" s="114" t="str">
        <f t="shared" si="2"/>
        <v>sel002</v>
      </c>
      <c r="V6" s="120" t="s">
        <v>3702</v>
      </c>
      <c r="W6" s="120" t="s">
        <v>3703</v>
      </c>
      <c r="X6" s="120" t="s">
        <v>3704</v>
      </c>
      <c r="Y6" s="120"/>
      <c r="Z6" s="120"/>
      <c r="AA6" s="120"/>
      <c r="AB6" s="120"/>
      <c r="AC6" s="120"/>
      <c r="AD6" s="120"/>
      <c r="AE6" s="120"/>
      <c r="AF6" s="120"/>
      <c r="AG6" s="120"/>
      <c r="AH6" s="120"/>
      <c r="AI6" s="120"/>
      <c r="AJ6" s="120"/>
      <c r="AK6" s="120"/>
      <c r="AL6" s="132" t="s">
        <v>2267</v>
      </c>
      <c r="AM6" s="162" t="s">
        <v>3045</v>
      </c>
      <c r="AN6" s="162" t="s">
        <v>3046</v>
      </c>
      <c r="AO6" s="132"/>
      <c r="AP6" s="132"/>
      <c r="AQ6" s="132"/>
      <c r="AR6" s="132"/>
      <c r="AS6" s="132"/>
      <c r="AT6" s="132"/>
      <c r="AU6" s="132"/>
      <c r="AV6" s="132"/>
      <c r="AW6" s="132"/>
      <c r="AX6" s="132"/>
      <c r="AY6" s="132"/>
      <c r="AZ6" s="132"/>
      <c r="BA6" s="132"/>
      <c r="BB6" s="73"/>
      <c r="BC6" s="120">
        <v>-1</v>
      </c>
      <c r="BD6" s="120">
        <v>1</v>
      </c>
      <c r="BE6" s="120">
        <v>2</v>
      </c>
      <c r="BF6" s="120"/>
      <c r="BG6" s="120"/>
      <c r="BH6" s="120"/>
      <c r="BI6" s="120"/>
      <c r="BJ6" s="120"/>
      <c r="BK6" s="120"/>
      <c r="BL6" s="120"/>
      <c r="BM6" s="120"/>
      <c r="BN6" s="120"/>
      <c r="BO6" s="120"/>
      <c r="BP6" s="120"/>
      <c r="BQ6" s="120"/>
      <c r="BR6" s="120"/>
      <c r="BS6" s="132">
        <v>-1</v>
      </c>
      <c r="BT6" s="132">
        <v>1</v>
      </c>
      <c r="BU6" s="132">
        <v>2</v>
      </c>
      <c r="BV6" s="132"/>
      <c r="BW6" s="132"/>
      <c r="BX6" s="132"/>
      <c r="BY6" s="132"/>
      <c r="BZ6" s="132"/>
      <c r="CA6" s="132"/>
      <c r="CB6" s="132"/>
      <c r="CC6" s="132"/>
      <c r="CD6" s="132"/>
      <c r="CE6" s="132"/>
      <c r="CF6" s="132"/>
      <c r="CG6" s="132"/>
      <c r="CH6" s="132"/>
      <c r="CJ6" s="111">
        <v>2</v>
      </c>
      <c r="CK6" s="111">
        <v>2</v>
      </c>
      <c r="CL6" s="111"/>
      <c r="CM6" s="111"/>
      <c r="CN6" s="111"/>
      <c r="CO6" s="111"/>
      <c r="CP6" s="111">
        <v>2</v>
      </c>
      <c r="CQ6" s="111">
        <v>1</v>
      </c>
      <c r="CR6" s="111"/>
      <c r="CS6" s="111"/>
      <c r="CT6" s="111"/>
      <c r="CU6" s="111"/>
      <c r="CV6" s="111"/>
      <c r="CW6" s="111"/>
      <c r="CX6" s="111"/>
      <c r="CY6" s="111"/>
      <c r="CZ6" s="111"/>
      <c r="DA6" s="111"/>
      <c r="DB6" s="111"/>
      <c r="DC6" s="111"/>
      <c r="DD6" s="111"/>
      <c r="DE6" s="111"/>
      <c r="DF6" s="111"/>
      <c r="DG6" s="111"/>
      <c r="DL6" s="86"/>
      <c r="DM6" s="86"/>
      <c r="DN6" s="87" t="str">
        <f t="shared" si="3"/>
        <v xml:space="preserve">D6.scenario.defInput["i002"] = {  cons:"consTotal",  title:"Maison individuelle",  unit:"",  text:"Vous résidez dans une maison individuelle, un immeuble d'habitation?", inputType:"sel002", right:"", postfix:"", nodata:"", varType:"Number", min:"", max:"", defaultValue:"-1", d11t:"2",d11p:"2",d12t:"",d12p:"",d13t:"",d13p:"",d1w:"2",d1d:"1", d21t:"",d21p:"",d22t:"",d22p:"",d23t:"",d23p:"",d2w:"",d2d:"", d31t:"",d31p:"",d32t:"",d32p:"",d33t:"",d33p:"",d3w:"",d3d:""}; </v>
      </c>
      <c r="DO6" s="88"/>
      <c r="DP6" s="88"/>
      <c r="DQ6" s="89" t="str">
        <f t="shared" si="4"/>
        <v>D6.scenario.defSelectValue["sel002"]= [ "Veuillez sélectionner", " maison individuelle", " set ", "" ];</v>
      </c>
      <c r="DR6" s="90"/>
      <c r="DS6" s="90"/>
      <c r="DT6" s="90" t="str">
        <f t="shared" si="5"/>
        <v>D6.scenario.defSelectData['sel002']= [ '-1', '1', '2' ];</v>
      </c>
    </row>
    <row r="7" spans="1:124" s="85" customFormat="1" ht="43.5" customHeight="1">
      <c r="A7" s="73"/>
      <c r="B7" s="111" t="s">
        <v>1904</v>
      </c>
      <c r="C7" s="120" t="s">
        <v>3564</v>
      </c>
      <c r="D7" s="132" t="s">
        <v>1905</v>
      </c>
      <c r="E7" s="111" t="s">
        <v>1900</v>
      </c>
      <c r="F7" s="120" t="s">
        <v>1906</v>
      </c>
      <c r="G7" s="132" t="s">
        <v>1906</v>
      </c>
      <c r="H7" s="120" t="s">
        <v>5063</v>
      </c>
      <c r="I7" s="132" t="s">
        <v>1907</v>
      </c>
      <c r="J7" s="120" t="str">
        <f t="shared" si="0"/>
        <v>sel003</v>
      </c>
      <c r="K7" s="132" t="str">
        <f t="shared" si="1"/>
        <v>sel003</v>
      </c>
      <c r="L7" s="112"/>
      <c r="M7" s="112"/>
      <c r="N7" s="112"/>
      <c r="O7" s="111" t="s">
        <v>1883</v>
      </c>
      <c r="P7" s="112"/>
      <c r="Q7" s="112"/>
      <c r="R7" s="111">
        <v>-1</v>
      </c>
      <c r="S7" s="73"/>
      <c r="T7" s="73"/>
      <c r="U7" s="114" t="str">
        <f t="shared" si="2"/>
        <v>sel003</v>
      </c>
      <c r="V7" s="120" t="s">
        <v>3754</v>
      </c>
      <c r="W7" s="120" t="s">
        <v>4123</v>
      </c>
      <c r="X7" s="120" t="s">
        <v>3705</v>
      </c>
      <c r="Y7" s="120" t="s">
        <v>3706</v>
      </c>
      <c r="Z7" s="120" t="s">
        <v>3707</v>
      </c>
      <c r="AA7" s="120" t="s">
        <v>3708</v>
      </c>
      <c r="AB7" s="120" t="s">
        <v>3709</v>
      </c>
      <c r="AC7" s="120" t="s">
        <v>3710</v>
      </c>
      <c r="AD7" s="120" t="s">
        <v>3711</v>
      </c>
      <c r="AE7" s="120"/>
      <c r="AF7" s="120"/>
      <c r="AG7" s="120"/>
      <c r="AH7" s="120"/>
      <c r="AI7" s="120"/>
      <c r="AJ7" s="120"/>
      <c r="AK7" s="120"/>
      <c r="AL7" s="132" t="s">
        <v>2267</v>
      </c>
      <c r="AM7" s="132" t="s">
        <v>1970</v>
      </c>
      <c r="AN7" s="162" t="s">
        <v>1971</v>
      </c>
      <c r="AO7" s="162" t="s">
        <v>1972</v>
      </c>
      <c r="AP7" s="162" t="s">
        <v>1973</v>
      </c>
      <c r="AQ7" s="162" t="s">
        <v>1974</v>
      </c>
      <c r="AR7" s="162" t="s">
        <v>1975</v>
      </c>
      <c r="AS7" s="162" t="s">
        <v>2838</v>
      </c>
      <c r="AT7" s="132" t="s">
        <v>2839</v>
      </c>
      <c r="AU7" s="132"/>
      <c r="AV7" s="132"/>
      <c r="AW7" s="132"/>
      <c r="AX7" s="132"/>
      <c r="AY7" s="132"/>
      <c r="AZ7" s="132"/>
      <c r="BA7" s="132"/>
      <c r="BB7" s="73"/>
      <c r="BC7" s="120">
        <v>-1</v>
      </c>
      <c r="BD7" s="120">
        <v>15</v>
      </c>
      <c r="BE7" s="120">
        <v>30</v>
      </c>
      <c r="BF7" s="120">
        <v>50</v>
      </c>
      <c r="BG7" s="120">
        <v>70</v>
      </c>
      <c r="BH7" s="120">
        <v>100</v>
      </c>
      <c r="BI7" s="120">
        <v>120</v>
      </c>
      <c r="BJ7" s="120">
        <v>150</v>
      </c>
      <c r="BK7" s="120">
        <v>220</v>
      </c>
      <c r="BL7" s="120"/>
      <c r="BM7" s="120"/>
      <c r="BN7" s="120"/>
      <c r="BO7" s="120"/>
      <c r="BP7" s="120"/>
      <c r="BQ7" s="120"/>
      <c r="BR7" s="120"/>
      <c r="BS7" s="132">
        <v>-1</v>
      </c>
      <c r="BT7" s="132">
        <v>15</v>
      </c>
      <c r="BU7" s="132">
        <v>30</v>
      </c>
      <c r="BV7" s="132">
        <v>50</v>
      </c>
      <c r="BW7" s="132">
        <v>70</v>
      </c>
      <c r="BX7" s="132">
        <v>100</v>
      </c>
      <c r="BY7" s="132">
        <v>120</v>
      </c>
      <c r="BZ7" s="132">
        <v>150</v>
      </c>
      <c r="CA7" s="132">
        <v>220</v>
      </c>
      <c r="CB7" s="132"/>
      <c r="CC7" s="132"/>
      <c r="CD7" s="132"/>
      <c r="CE7" s="132"/>
      <c r="CF7" s="132"/>
      <c r="CG7" s="132"/>
      <c r="CH7" s="132"/>
      <c r="CJ7" s="111">
        <v>150</v>
      </c>
      <c r="CK7" s="111">
        <v>0</v>
      </c>
      <c r="CL7" s="111">
        <v>100</v>
      </c>
      <c r="CM7" s="111">
        <v>1</v>
      </c>
      <c r="CN7" s="111">
        <v>0</v>
      </c>
      <c r="CO7" s="111">
        <v>2</v>
      </c>
      <c r="CP7" s="111">
        <v>3</v>
      </c>
      <c r="CQ7" s="111">
        <v>1</v>
      </c>
      <c r="CR7" s="111"/>
      <c r="CS7" s="111"/>
      <c r="CT7" s="111"/>
      <c r="CU7" s="111"/>
      <c r="CV7" s="111"/>
      <c r="CW7" s="111"/>
      <c r="CX7" s="111"/>
      <c r="CY7" s="111"/>
      <c r="CZ7" s="111"/>
      <c r="DA7" s="111"/>
      <c r="DB7" s="111"/>
      <c r="DC7" s="111"/>
      <c r="DD7" s="111"/>
      <c r="DE7" s="111"/>
      <c r="DF7" s="111"/>
      <c r="DG7" s="111"/>
      <c r="DL7" s="86"/>
      <c r="DM7" s="86"/>
      <c r="DN7" s="87" t="str">
        <f t="shared" si="3"/>
        <v xml:space="preserve">D6.scenario.defInput["i003"] = {  cons:"consTotal",  title:"La taille de la maison",  unit:"m2",  text:"Veuillez choisir la valeur numérique la plus proche dans la surface totale de la maison.", inputType:"sel003", right:"", postfix:"", nodata:"", varType:"Number", min:"", max:"", defaultValue:"-1", d11t:"150",d11p:"0",d12t:"100",d12p:"1",d13t:"0",d13p:"2",d1w:"3",d1d:"1", d21t:"",d21p:"",d22t:"",d22p:"",d23t:"",d23p:"",d2w:"",d2d:"", d31t:"",d31p:"",d32t:"",d32p:"",d33t:"",d33p:"",d3w:"",d3d:""}; </v>
      </c>
      <c r="DO7" s="88"/>
      <c r="DP7" s="88"/>
      <c r="DQ7" s="89" t="str">
        <f t="shared" si="4"/>
        <v>D6.scenario.defSelectValue["sel003"]= [ "Sélectionnez", " 15 m 2", " 30 m 2", " 50 m 2", " 70 m 2", " 100 m 2", " 120 m 2", " 150 m 2", " 200 m 2 ou plus ", "" ];</v>
      </c>
      <c r="DR7" s="90"/>
      <c r="DS7" s="90"/>
      <c r="DT7" s="90" t="str">
        <f t="shared" si="5"/>
        <v>D6.scenario.defSelectData['sel003']= [ '-1', '15', '30', '50', '70', '100', '120', '150', '220' ];</v>
      </c>
    </row>
    <row r="8" spans="1:124" s="85" customFormat="1" ht="43.5" customHeight="1">
      <c r="A8" s="73"/>
      <c r="B8" s="111" t="s">
        <v>1908</v>
      </c>
      <c r="C8" s="120" t="s">
        <v>3565</v>
      </c>
      <c r="D8" s="132" t="s">
        <v>2500</v>
      </c>
      <c r="E8" s="111" t="s">
        <v>1900</v>
      </c>
      <c r="F8" s="120"/>
      <c r="G8" s="132"/>
      <c r="H8" s="120" t="s">
        <v>5064</v>
      </c>
      <c r="I8" s="132" t="s">
        <v>2501</v>
      </c>
      <c r="J8" s="120" t="str">
        <f t="shared" si="0"/>
        <v>sel004</v>
      </c>
      <c r="K8" s="132" t="str">
        <f t="shared" si="1"/>
        <v>sel004</v>
      </c>
      <c r="L8" s="112"/>
      <c r="M8" s="112"/>
      <c r="N8" s="112"/>
      <c r="O8" s="111" t="s">
        <v>1883</v>
      </c>
      <c r="P8" s="112"/>
      <c r="Q8" s="112"/>
      <c r="R8" s="111">
        <v>-1</v>
      </c>
      <c r="S8" s="73"/>
      <c r="T8" s="73"/>
      <c r="U8" s="114" t="str">
        <f t="shared" si="2"/>
        <v>sel004</v>
      </c>
      <c r="V8" s="120" t="s">
        <v>3712</v>
      </c>
      <c r="W8" s="120" t="s">
        <v>3713</v>
      </c>
      <c r="X8" s="120"/>
      <c r="Y8" s="120"/>
      <c r="Z8" s="120"/>
      <c r="AA8" s="120"/>
      <c r="AB8" s="120"/>
      <c r="AC8" s="120"/>
      <c r="AD8" s="120"/>
      <c r="AE8" s="120"/>
      <c r="AF8" s="120"/>
      <c r="AG8" s="120"/>
      <c r="AH8" s="120"/>
      <c r="AI8" s="120"/>
      <c r="AJ8" s="120"/>
      <c r="AK8" s="120"/>
      <c r="AL8" s="132" t="s">
        <v>2267</v>
      </c>
      <c r="AM8" s="162" t="s">
        <v>1101</v>
      </c>
      <c r="AN8" s="162" t="s">
        <v>2502</v>
      </c>
      <c r="AO8" s="132"/>
      <c r="AP8" s="132"/>
      <c r="AQ8" s="132"/>
      <c r="AR8" s="132"/>
      <c r="AS8" s="132"/>
      <c r="AT8" s="132"/>
      <c r="AU8" s="132"/>
      <c r="AV8" s="132"/>
      <c r="AW8" s="132"/>
      <c r="AX8" s="132"/>
      <c r="AY8" s="132"/>
      <c r="AZ8" s="132"/>
      <c r="BA8" s="132"/>
      <c r="BB8" s="73"/>
      <c r="BC8" s="120">
        <v>-1</v>
      </c>
      <c r="BD8" s="120">
        <v>1</v>
      </c>
      <c r="BE8" s="120">
        <v>2</v>
      </c>
      <c r="BF8" s="120"/>
      <c r="BG8" s="120"/>
      <c r="BH8" s="120"/>
      <c r="BI8" s="120"/>
      <c r="BJ8" s="120"/>
      <c r="BK8" s="120"/>
      <c r="BL8" s="120"/>
      <c r="BM8" s="120"/>
      <c r="BN8" s="120"/>
      <c r="BO8" s="120"/>
      <c r="BP8" s="120"/>
      <c r="BQ8" s="120"/>
      <c r="BR8" s="120"/>
      <c r="BS8" s="132">
        <v>-1</v>
      </c>
      <c r="BT8" s="132">
        <v>1</v>
      </c>
      <c r="BU8" s="132">
        <v>2</v>
      </c>
      <c r="BV8" s="132"/>
      <c r="BW8" s="132"/>
      <c r="BX8" s="132"/>
      <c r="BY8" s="132"/>
      <c r="BZ8" s="132"/>
      <c r="CA8" s="132"/>
      <c r="CB8" s="132"/>
      <c r="CC8" s="132"/>
      <c r="CD8" s="132"/>
      <c r="CE8" s="132"/>
      <c r="CF8" s="132"/>
      <c r="CG8" s="132"/>
      <c r="CH8" s="132"/>
      <c r="CJ8" s="111"/>
      <c r="CK8" s="111"/>
      <c r="CL8" s="111"/>
      <c r="CM8" s="111"/>
      <c r="CN8" s="111"/>
      <c r="CO8" s="111"/>
      <c r="CP8" s="111"/>
      <c r="CQ8" s="111"/>
      <c r="CR8" s="111"/>
      <c r="CS8" s="111"/>
      <c r="CT8" s="111"/>
      <c r="CU8" s="111"/>
      <c r="CV8" s="111"/>
      <c r="CW8" s="111"/>
      <c r="CX8" s="111"/>
      <c r="CY8" s="111"/>
      <c r="CZ8" s="111"/>
      <c r="DA8" s="111"/>
      <c r="DB8" s="111"/>
      <c r="DC8" s="111"/>
      <c r="DD8" s="111"/>
      <c r="DE8" s="111"/>
      <c r="DF8" s="111"/>
      <c r="DG8" s="111"/>
      <c r="DL8" s="86"/>
      <c r="DM8" s="86"/>
      <c r="DN8" s="87" t="str">
        <f t="shared" si="3"/>
        <v xml:space="preserve">D6.scenario.defInput["i004"] = {  cons:"consTotal",  title:"Propriété de la maison",  unit:"",  text:"Possédez-vous une maison ou la louez-vous?", inputType:"sel004", right:"", postfix:"", nodata:"", varType:"Number", min:"", max:"", defaultValue:"-1", d11t:"",d11p:"",d12t:"",d12p:"",d13t:"",d13p:"",d1w:"",d1d:"", d21t:"",d21p:"",d22t:"",d22p:"",d23t:"",d23p:"",d2w:"",d2d:"", d31t:"",d31p:"",d32t:"",d32p:"",d33t:"",d33p:"",d3w:"",d3d:""}; </v>
      </c>
      <c r="DO8" s="88"/>
      <c r="DP8" s="88"/>
      <c r="DQ8" s="89" t="str">
        <f t="shared" si="4"/>
        <v>D6.scenario.defSelectValue["sel004"]= [ "Sélectionnez la maison du propriétaire", " bail ", "" ];</v>
      </c>
      <c r="DR8" s="90"/>
      <c r="DS8" s="90"/>
      <c r="DT8" s="90" t="str">
        <f t="shared" si="5"/>
        <v>D6.scenario.defSelectData['sel004']= [ '-1', '1', '2' ];</v>
      </c>
    </row>
    <row r="9" spans="1:124" s="85" customFormat="1" ht="43.5" customHeight="1">
      <c r="A9" s="73"/>
      <c r="B9" s="111" t="s">
        <v>1945</v>
      </c>
      <c r="C9" s="120" t="s">
        <v>4981</v>
      </c>
      <c r="D9" s="132" t="s">
        <v>2458</v>
      </c>
      <c r="E9" s="111" t="s">
        <v>1900</v>
      </c>
      <c r="F9" s="120"/>
      <c r="G9" s="132"/>
      <c r="H9" s="120" t="s">
        <v>5065</v>
      </c>
      <c r="I9" s="132" t="s">
        <v>2814</v>
      </c>
      <c r="J9" s="120" t="str">
        <f t="shared" si="0"/>
        <v>sel005</v>
      </c>
      <c r="K9" s="132" t="str">
        <f t="shared" si="1"/>
        <v>sel005</v>
      </c>
      <c r="L9" s="112"/>
      <c r="M9" s="112"/>
      <c r="N9" s="112"/>
      <c r="O9" s="111" t="s">
        <v>1883</v>
      </c>
      <c r="P9" s="112"/>
      <c r="Q9" s="112"/>
      <c r="R9" s="111">
        <v>-1</v>
      </c>
      <c r="S9" s="73"/>
      <c r="T9" s="73"/>
      <c r="U9" s="114" t="str">
        <f t="shared" si="2"/>
        <v>sel005</v>
      </c>
      <c r="V9" s="120" t="s">
        <v>3733</v>
      </c>
      <c r="W9" s="120" t="s">
        <v>4124</v>
      </c>
      <c r="X9" s="120" t="s">
        <v>3714</v>
      </c>
      <c r="Y9" s="120" t="s">
        <v>3715</v>
      </c>
      <c r="Z9" s="120"/>
      <c r="AA9" s="120"/>
      <c r="AB9" s="120"/>
      <c r="AC9" s="120"/>
      <c r="AD9" s="120"/>
      <c r="AE9" s="120"/>
      <c r="AF9" s="120"/>
      <c r="AG9" s="120"/>
      <c r="AH9" s="120"/>
      <c r="AI9" s="120"/>
      <c r="AJ9" s="120"/>
      <c r="AK9" s="120"/>
      <c r="AL9" s="132" t="s">
        <v>2267</v>
      </c>
      <c r="AM9" s="162" t="s">
        <v>2419</v>
      </c>
      <c r="AN9" s="162" t="s">
        <v>2420</v>
      </c>
      <c r="AO9" s="162" t="s">
        <v>2421</v>
      </c>
      <c r="AP9" s="132"/>
      <c r="AQ9" s="132"/>
      <c r="AR9" s="132"/>
      <c r="AS9" s="132"/>
      <c r="AT9" s="132"/>
      <c r="AU9" s="132"/>
      <c r="AV9" s="132"/>
      <c r="AW9" s="132"/>
      <c r="AX9" s="132"/>
      <c r="AY9" s="132"/>
      <c r="AZ9" s="132"/>
      <c r="BA9" s="132"/>
      <c r="BB9" s="73"/>
      <c r="BC9" s="120">
        <v>-1</v>
      </c>
      <c r="BD9" s="120">
        <v>1</v>
      </c>
      <c r="BE9" s="120">
        <v>2</v>
      </c>
      <c r="BF9" s="120">
        <v>3</v>
      </c>
      <c r="BG9" s="120"/>
      <c r="BH9" s="120"/>
      <c r="BI9" s="120"/>
      <c r="BJ9" s="120"/>
      <c r="BK9" s="120"/>
      <c r="BL9" s="120"/>
      <c r="BM9" s="120"/>
      <c r="BN9" s="120"/>
      <c r="BO9" s="120"/>
      <c r="BP9" s="120"/>
      <c r="BQ9" s="120"/>
      <c r="BR9" s="120"/>
      <c r="BS9" s="132">
        <v>-1</v>
      </c>
      <c r="BT9" s="132">
        <v>1</v>
      </c>
      <c r="BU9" s="132">
        <v>2</v>
      </c>
      <c r="BV9" s="132">
        <v>3</v>
      </c>
      <c r="BW9" s="132"/>
      <c r="BX9" s="132"/>
      <c r="BY9" s="132"/>
      <c r="BZ9" s="132"/>
      <c r="CA9" s="132"/>
      <c r="CB9" s="132"/>
      <c r="CC9" s="132"/>
      <c r="CD9" s="132"/>
      <c r="CE9" s="132"/>
      <c r="CF9" s="132"/>
      <c r="CG9" s="132"/>
      <c r="CH9" s="132"/>
      <c r="CJ9" s="111"/>
      <c r="CK9" s="111"/>
      <c r="CL9" s="111"/>
      <c r="CM9" s="111"/>
      <c r="CN9" s="111"/>
      <c r="CO9" s="111"/>
      <c r="CP9" s="111"/>
      <c r="CQ9" s="111"/>
      <c r="CR9" s="111"/>
      <c r="CS9" s="111"/>
      <c r="CT9" s="111"/>
      <c r="CU9" s="111"/>
      <c r="CV9" s="111"/>
      <c r="CW9" s="111"/>
      <c r="CX9" s="111"/>
      <c r="CY9" s="111"/>
      <c r="CZ9" s="111"/>
      <c r="DA9" s="111"/>
      <c r="DB9" s="111"/>
      <c r="DC9" s="111"/>
      <c r="DD9" s="111"/>
      <c r="DE9" s="111"/>
      <c r="DF9" s="111"/>
      <c r="DG9" s="111"/>
      <c r="DL9" s="86"/>
      <c r="DM9" s="86"/>
      <c r="DN9" s="87" t="str">
        <f t="shared" si="3"/>
        <v xml:space="preserve">D6.scenario.defInput["i005"] = {  cons:"consTotal",  title:"Numéro de la maison des étages",  unit:"",  text:"Combien d'étages êtes-vous, quel est l'étage dans le cas de résidences multifamiliales?", inputType:"sel005", right:"", postfix:"", nodata:"", varType:"Number", min:"", max:"", defaultValue:"-1", d11t:"",d11p:"",d12t:"",d12p:"",d13t:"",d13p:"",d1w:"",d1d:"", d21t:"",d21p:"",d22t:"",d22p:"",d23t:"",d23p:"",d2w:"",d2d:"", d31t:"",d31p:"",d32t:"",d32p:"",d33t:"",d33p:"",d3w:"",d3d:""}; </v>
      </c>
      <c r="DO9" s="88"/>
      <c r="DP9" s="88"/>
      <c r="DQ9" s="89" t="str">
        <f t="shared" si="4"/>
        <v>D6.scenario.defSelectValue["sel005"]= [ "Veuillez choisir", " Hira-ya Building", " 2 étages", " 3e étage ou plus ", "" ];</v>
      </c>
      <c r="DR9" s="90"/>
      <c r="DS9" s="90"/>
      <c r="DT9" s="90" t="str">
        <f t="shared" si="5"/>
        <v>D6.scenario.defSelectData['sel005']= [ '-1', '1', '2', '3' ];</v>
      </c>
    </row>
    <row r="10" spans="1:124" s="85" customFormat="1" ht="43.5" customHeight="1">
      <c r="A10" s="74"/>
      <c r="B10" s="111" t="s">
        <v>1912</v>
      </c>
      <c r="C10" s="120" t="s">
        <v>4982</v>
      </c>
      <c r="D10" s="132" t="s">
        <v>2375</v>
      </c>
      <c r="E10" s="111" t="s">
        <v>1900</v>
      </c>
      <c r="F10" s="120"/>
      <c r="G10" s="132"/>
      <c r="H10" s="120" t="s">
        <v>5066</v>
      </c>
      <c r="I10" s="132" t="s">
        <v>2455</v>
      </c>
      <c r="J10" s="120" t="str">
        <f t="shared" si="0"/>
        <v>sel006</v>
      </c>
      <c r="K10" s="132" t="str">
        <f t="shared" si="1"/>
        <v>sel006</v>
      </c>
      <c r="L10" s="112"/>
      <c r="M10" s="112"/>
      <c r="N10" s="112"/>
      <c r="O10" s="111" t="s">
        <v>1883</v>
      </c>
      <c r="P10" s="112"/>
      <c r="Q10" s="112"/>
      <c r="R10" s="111">
        <v>-1</v>
      </c>
      <c r="S10" s="73"/>
      <c r="T10" s="73"/>
      <c r="U10" s="114" t="str">
        <f t="shared" si="2"/>
        <v>sel006</v>
      </c>
      <c r="V10" s="120" t="s">
        <v>4125</v>
      </c>
      <c r="W10" s="120" t="s">
        <v>4126</v>
      </c>
      <c r="X10" s="120" t="s">
        <v>3716</v>
      </c>
      <c r="Y10" s="120"/>
      <c r="Z10" s="120"/>
      <c r="AA10" s="120"/>
      <c r="AB10" s="120"/>
      <c r="AC10" s="120"/>
      <c r="AD10" s="120"/>
      <c r="AE10" s="120"/>
      <c r="AF10" s="120"/>
      <c r="AG10" s="120"/>
      <c r="AH10" s="120"/>
      <c r="AI10" s="120"/>
      <c r="AJ10" s="120"/>
      <c r="AK10" s="120"/>
      <c r="AL10" s="132" t="s">
        <v>2267</v>
      </c>
      <c r="AM10" s="162" t="s">
        <v>2409</v>
      </c>
      <c r="AN10" s="162" t="s">
        <v>2410</v>
      </c>
      <c r="AO10" s="132"/>
      <c r="AP10" s="132"/>
      <c r="AQ10" s="132"/>
      <c r="AR10" s="132"/>
      <c r="AS10" s="132"/>
      <c r="AT10" s="132"/>
      <c r="AU10" s="132"/>
      <c r="AV10" s="132"/>
      <c r="AW10" s="132"/>
      <c r="AX10" s="132"/>
      <c r="AY10" s="132"/>
      <c r="AZ10" s="132"/>
      <c r="BA10" s="132"/>
      <c r="BB10" s="73"/>
      <c r="BC10" s="120">
        <v>-1</v>
      </c>
      <c r="BD10" s="120">
        <v>1</v>
      </c>
      <c r="BE10" s="120">
        <v>2</v>
      </c>
      <c r="BF10" s="120"/>
      <c r="BG10" s="120"/>
      <c r="BH10" s="120"/>
      <c r="BI10" s="120"/>
      <c r="BJ10" s="120"/>
      <c r="BK10" s="120"/>
      <c r="BL10" s="120"/>
      <c r="BM10" s="120"/>
      <c r="BN10" s="120"/>
      <c r="BO10" s="120"/>
      <c r="BP10" s="120"/>
      <c r="BQ10" s="120"/>
      <c r="BR10" s="120"/>
      <c r="BS10" s="132">
        <v>-1</v>
      </c>
      <c r="BT10" s="132">
        <v>1</v>
      </c>
      <c r="BU10" s="132">
        <v>2</v>
      </c>
      <c r="BV10" s="132"/>
      <c r="BW10" s="132"/>
      <c r="BX10" s="132"/>
      <c r="BY10" s="132"/>
      <c r="BZ10" s="132"/>
      <c r="CA10" s="132"/>
      <c r="CB10" s="132"/>
      <c r="CC10" s="132"/>
      <c r="CD10" s="132"/>
      <c r="CE10" s="132"/>
      <c r="CF10" s="132"/>
      <c r="CG10" s="132"/>
      <c r="CH10" s="132"/>
      <c r="CJ10" s="111"/>
      <c r="CK10" s="111"/>
      <c r="CL10" s="111"/>
      <c r="CM10" s="111"/>
      <c r="CN10" s="111"/>
      <c r="CO10" s="111"/>
      <c r="CP10" s="111"/>
      <c r="CQ10" s="111"/>
      <c r="CR10" s="111"/>
      <c r="CS10" s="111"/>
      <c r="CT10" s="111"/>
      <c r="CU10" s="111"/>
      <c r="CV10" s="111"/>
      <c r="CW10" s="111"/>
      <c r="CX10" s="111"/>
      <c r="CY10" s="111"/>
      <c r="CZ10" s="111"/>
      <c r="DA10" s="111"/>
      <c r="DB10" s="111"/>
      <c r="DC10" s="111"/>
      <c r="DD10" s="111"/>
      <c r="DE10" s="111"/>
      <c r="DF10" s="111"/>
      <c r="DG10" s="111"/>
      <c r="DL10" s="86"/>
      <c r="DM10" s="86"/>
      <c r="DN10" s="87" t="str">
        <f t="shared" si="3"/>
        <v xml:space="preserve">D6.scenario.defInput["i006"] = {  cons:"consTotal",  title:"Est-ce que le plafond sur le toit (dernier étage)?",  unit:"",  text:"Est-ce que le plafond sur le toit (l'étage supérieur)?", inputType:"sel006", right:"", postfix:"", nodata:"", varType:"Number", min:"", max:"", defaultValue:"-1", d11t:"",d11p:"",d12t:"",d12p:"",d13t:"",d13p:"",d1w:"",d1d:"", d21t:"",d21p:"",d22t:"",d22p:"",d23t:"",d23p:"",d2w:"",d2d:"", d31t:"",d31p:"",d32t:"",d32p:"",d33t:"",d33p:"",d3w:"",d3d:""}; </v>
      </c>
      <c r="DO10" s="88"/>
      <c r="DP10" s="88"/>
      <c r="DQ10" s="89" t="str">
        <f t="shared" si="4"/>
        <v>D6.scenario.defSelectValue["sel006"]= [ "Haut", " le dernier étage (le dessus est le toit)", " pas le dernier étage (il y a une pièce sur le dessus) ", "" ];</v>
      </c>
      <c r="DR10" s="90"/>
      <c r="DS10" s="90"/>
      <c r="DT10" s="90" t="str">
        <f t="shared" si="5"/>
        <v>D6.scenario.defSelectData['sel006']= [ '-1', '1', '2' ];</v>
      </c>
    </row>
    <row r="11" spans="1:124" s="85" customFormat="1" ht="43.5" customHeight="1">
      <c r="A11" s="74"/>
      <c r="B11" s="111" t="s">
        <v>1913</v>
      </c>
      <c r="C11" s="120" t="s">
        <v>4983</v>
      </c>
      <c r="D11" s="132" t="s">
        <v>2456</v>
      </c>
      <c r="E11" s="111" t="s">
        <v>1900</v>
      </c>
      <c r="F11" s="120"/>
      <c r="G11" s="132"/>
      <c r="H11" s="120" t="s">
        <v>3660</v>
      </c>
      <c r="I11" s="132" t="s">
        <v>2457</v>
      </c>
      <c r="J11" s="120" t="str">
        <f t="shared" si="0"/>
        <v>sel007</v>
      </c>
      <c r="K11" s="132" t="str">
        <f t="shared" si="1"/>
        <v>sel007</v>
      </c>
      <c r="L11" s="112"/>
      <c r="M11" s="112"/>
      <c r="N11" s="112"/>
      <c r="O11" s="111" t="s">
        <v>1883</v>
      </c>
      <c r="P11" s="112"/>
      <c r="Q11" s="112"/>
      <c r="R11" s="111">
        <v>-1</v>
      </c>
      <c r="S11" s="73"/>
      <c r="T11" s="73"/>
      <c r="U11" s="114" t="str">
        <f t="shared" si="2"/>
        <v>sel007</v>
      </c>
      <c r="V11" s="120" t="s">
        <v>3717</v>
      </c>
      <c r="W11" s="120" t="s">
        <v>3718</v>
      </c>
      <c r="X11" s="120" t="s">
        <v>3719</v>
      </c>
      <c r="Y11" s="120" t="s">
        <v>3720</v>
      </c>
      <c r="Z11" s="120"/>
      <c r="AA11" s="120"/>
      <c r="AB11" s="120"/>
      <c r="AC11" s="120"/>
      <c r="AD11" s="120"/>
      <c r="AE11" s="120"/>
      <c r="AF11" s="120"/>
      <c r="AG11" s="120"/>
      <c r="AH11" s="120"/>
      <c r="AI11" s="120"/>
      <c r="AJ11" s="120"/>
      <c r="AK11" s="120"/>
      <c r="AL11" s="132" t="s">
        <v>2267</v>
      </c>
      <c r="AM11" s="162" t="s">
        <v>2492</v>
      </c>
      <c r="AN11" s="162" t="s">
        <v>1228</v>
      </c>
      <c r="AO11" s="162" t="s">
        <v>2493</v>
      </c>
      <c r="AP11" s="162" t="s">
        <v>2494</v>
      </c>
      <c r="AQ11" s="132"/>
      <c r="AR11" s="132"/>
      <c r="AS11" s="132"/>
      <c r="AT11" s="132"/>
      <c r="AU11" s="132"/>
      <c r="AV11" s="132"/>
      <c r="AW11" s="132"/>
      <c r="AX11" s="132"/>
      <c r="AY11" s="132"/>
      <c r="AZ11" s="132"/>
      <c r="BA11" s="132"/>
      <c r="BB11" s="73"/>
      <c r="BC11" s="120">
        <v>-1</v>
      </c>
      <c r="BD11" s="120">
        <v>1</v>
      </c>
      <c r="BE11" s="120">
        <v>2</v>
      </c>
      <c r="BF11" s="120">
        <v>3</v>
      </c>
      <c r="BG11" s="120">
        <v>4</v>
      </c>
      <c r="BH11" s="120"/>
      <c r="BI11" s="120"/>
      <c r="BJ11" s="120"/>
      <c r="BK11" s="120"/>
      <c r="BL11" s="120"/>
      <c r="BM11" s="120"/>
      <c r="BN11" s="120"/>
      <c r="BO11" s="120"/>
      <c r="BP11" s="120"/>
      <c r="BQ11" s="120"/>
      <c r="BR11" s="120"/>
      <c r="BS11" s="132">
        <v>-1</v>
      </c>
      <c r="BT11" s="132">
        <v>1</v>
      </c>
      <c r="BU11" s="132">
        <v>2</v>
      </c>
      <c r="BV11" s="132">
        <v>3</v>
      </c>
      <c r="BW11" s="132">
        <v>4</v>
      </c>
      <c r="BX11" s="132"/>
      <c r="BY11" s="132"/>
      <c r="BZ11" s="132"/>
      <c r="CA11" s="132"/>
      <c r="CB11" s="132"/>
      <c r="CC11" s="132"/>
      <c r="CD11" s="132"/>
      <c r="CE11" s="132"/>
      <c r="CF11" s="132"/>
      <c r="CG11" s="132"/>
      <c r="CH11" s="132"/>
      <c r="CJ11" s="111">
        <v>3</v>
      </c>
      <c r="CK11" s="111">
        <v>0</v>
      </c>
      <c r="CL11" s="111">
        <v>2</v>
      </c>
      <c r="CM11" s="111">
        <v>1</v>
      </c>
      <c r="CN11" s="111">
        <v>1</v>
      </c>
      <c r="CO11" s="111">
        <v>2</v>
      </c>
      <c r="CP11" s="111">
        <v>3</v>
      </c>
      <c r="CQ11" s="111">
        <v>1</v>
      </c>
      <c r="CR11" s="111"/>
      <c r="CS11" s="111"/>
      <c r="CT11" s="111"/>
      <c r="CU11" s="111"/>
      <c r="CV11" s="111"/>
      <c r="CW11" s="111"/>
      <c r="CX11" s="111"/>
      <c r="CY11" s="111"/>
      <c r="CZ11" s="111"/>
      <c r="DA11" s="111"/>
      <c r="DB11" s="111"/>
      <c r="DC11" s="111"/>
      <c r="DD11" s="111"/>
      <c r="DE11" s="111"/>
      <c r="DF11" s="111"/>
      <c r="DG11" s="111"/>
      <c r="DL11" s="86"/>
      <c r="DM11" s="86"/>
      <c r="DN11" s="87" t="str">
        <f t="shared" si="3"/>
        <v xml:space="preserve">D6.scenario.defInput["i007"] = {  cons:"consTotal",  title:"Coucher de soleil sur le toit",  unit:"",  text:"Le soleil du toit est-il bon?", inputType:"sel007", right:"", postfix:"", nodata:"", varType:"Number", min:"", max:"", defaultValue:"-1", d11t:"3",d11p:"0",d12t:"2",d12p:"1",d13t:"1",d13p:"2",d1w:"3",d1d:"1", d21t:"",d21p:"",d22t:"",d22p:"",d23t:"",d23p:"",d2w:"",d2d:"", d31t:"",d31p:"",d32t:"",d32p:"",d33t:"",d33p:"",d3w:"",d3d:""}; </v>
      </c>
      <c r="DO11" s="88"/>
      <c r="DP11" s="88"/>
      <c r="DQ11" s="89" t="str">
        <f t="shared" si="4"/>
        <v>D6.scenario.defSelectValue["sel007"]= [ "Très bien", " Bon", " parfois ombre", " pas bon ", "" ];</v>
      </c>
      <c r="DR11" s="90"/>
      <c r="DS11" s="90"/>
      <c r="DT11" s="90" t="str">
        <f t="shared" si="5"/>
        <v>D6.scenario.defSelectData['sel007']= [ '-1', '1', '2', '3', '4' ];</v>
      </c>
    </row>
    <row r="12" spans="1:124" s="85" customFormat="1" ht="43.5" customHeight="1">
      <c r="A12" s="74"/>
      <c r="B12" s="111" t="s">
        <v>2815</v>
      </c>
      <c r="C12" s="120" t="s">
        <v>3566</v>
      </c>
      <c r="D12" s="132" t="s">
        <v>2376</v>
      </c>
      <c r="E12" s="111" t="s">
        <v>1900</v>
      </c>
      <c r="F12" s="120" t="s">
        <v>3649</v>
      </c>
      <c r="G12" s="132" t="s">
        <v>2377</v>
      </c>
      <c r="H12" s="120" t="s">
        <v>5067</v>
      </c>
      <c r="I12" s="132" t="s">
        <v>2376</v>
      </c>
      <c r="J12" s="120" t="str">
        <f t="shared" si="0"/>
        <v>sel008</v>
      </c>
      <c r="K12" s="132" t="str">
        <f t="shared" si="1"/>
        <v>sel008</v>
      </c>
      <c r="L12" s="112"/>
      <c r="M12" s="112"/>
      <c r="N12" s="112"/>
      <c r="O12" s="111" t="s">
        <v>1883</v>
      </c>
      <c r="P12" s="112"/>
      <c r="Q12" s="112"/>
      <c r="R12" s="111">
        <v>-1</v>
      </c>
      <c r="S12" s="73"/>
      <c r="T12" s="73"/>
      <c r="U12" s="114" t="str">
        <f t="shared" si="2"/>
        <v>sel008</v>
      </c>
      <c r="V12" s="120" t="s">
        <v>3702</v>
      </c>
      <c r="W12" s="120" t="s">
        <v>4127</v>
      </c>
      <c r="X12" s="120" t="s">
        <v>3721</v>
      </c>
      <c r="Y12" s="120" t="s">
        <v>3722</v>
      </c>
      <c r="Z12" s="120" t="s">
        <v>3723</v>
      </c>
      <c r="AA12" s="120" t="s">
        <v>3724</v>
      </c>
      <c r="AB12" s="120" t="s">
        <v>3725</v>
      </c>
      <c r="AC12" s="120" t="s">
        <v>3726</v>
      </c>
      <c r="AD12" s="120" t="s">
        <v>3727</v>
      </c>
      <c r="AE12" s="120"/>
      <c r="AF12" s="120"/>
      <c r="AG12" s="120"/>
      <c r="AH12" s="120"/>
      <c r="AI12" s="120"/>
      <c r="AJ12" s="120"/>
      <c r="AK12" s="120"/>
      <c r="AL12" s="132" t="s">
        <v>2267</v>
      </c>
      <c r="AM12" s="162" t="s">
        <v>2422</v>
      </c>
      <c r="AN12" s="162" t="s">
        <v>2423</v>
      </c>
      <c r="AO12" s="162" t="s">
        <v>2424</v>
      </c>
      <c r="AP12" s="162" t="s">
        <v>2425</v>
      </c>
      <c r="AQ12" s="162" t="s">
        <v>2426</v>
      </c>
      <c r="AR12" s="162" t="s">
        <v>2427</v>
      </c>
      <c r="AS12" s="132" t="s">
        <v>2428</v>
      </c>
      <c r="AT12" s="132" t="s">
        <v>2429</v>
      </c>
      <c r="AU12" s="132"/>
      <c r="AV12" s="132"/>
      <c r="AW12" s="132"/>
      <c r="AX12" s="132"/>
      <c r="AY12" s="132"/>
      <c r="AZ12" s="132"/>
      <c r="BA12" s="132"/>
      <c r="BB12" s="73"/>
      <c r="BC12" s="120">
        <v>-1</v>
      </c>
      <c r="BD12" s="120">
        <v>1</v>
      </c>
      <c r="BE12" s="120">
        <v>2</v>
      </c>
      <c r="BF12" s="120">
        <v>3</v>
      </c>
      <c r="BG12" s="120">
        <v>4</v>
      </c>
      <c r="BH12" s="120">
        <v>5</v>
      </c>
      <c r="BI12" s="120">
        <v>6</v>
      </c>
      <c r="BJ12" s="120">
        <v>7</v>
      </c>
      <c r="BK12" s="120">
        <v>8</v>
      </c>
      <c r="BL12" s="120"/>
      <c r="BM12" s="120"/>
      <c r="BN12" s="120"/>
      <c r="BO12" s="120"/>
      <c r="BP12" s="120"/>
      <c r="BQ12" s="120"/>
      <c r="BR12" s="120"/>
      <c r="BS12" s="132">
        <v>-1</v>
      </c>
      <c r="BT12" s="132">
        <v>1</v>
      </c>
      <c r="BU12" s="132">
        <v>2</v>
      </c>
      <c r="BV12" s="132">
        <v>3</v>
      </c>
      <c r="BW12" s="132">
        <v>4</v>
      </c>
      <c r="BX12" s="132">
        <v>5</v>
      </c>
      <c r="BY12" s="132">
        <v>6</v>
      </c>
      <c r="BZ12" s="132">
        <v>7</v>
      </c>
      <c r="CA12" s="132">
        <v>8</v>
      </c>
      <c r="CB12" s="132"/>
      <c r="CC12" s="132"/>
      <c r="CD12" s="132"/>
      <c r="CE12" s="132"/>
      <c r="CF12" s="132"/>
      <c r="CG12" s="132"/>
      <c r="CH12" s="132"/>
      <c r="CJ12" s="111">
        <v>8</v>
      </c>
      <c r="CK12" s="111">
        <v>0</v>
      </c>
      <c r="CL12" s="111">
        <v>5</v>
      </c>
      <c r="CM12" s="111">
        <v>1</v>
      </c>
      <c r="CN12" s="111">
        <v>1</v>
      </c>
      <c r="CO12" s="111">
        <v>2</v>
      </c>
      <c r="CP12" s="111">
        <v>2</v>
      </c>
      <c r="CQ12" s="111">
        <v>1</v>
      </c>
      <c r="CR12" s="111"/>
      <c r="CS12" s="111"/>
      <c r="CT12" s="111"/>
      <c r="CU12" s="111"/>
      <c r="CV12" s="111"/>
      <c r="CW12" s="111"/>
      <c r="CX12" s="111"/>
      <c r="CY12" s="111"/>
      <c r="CZ12" s="111"/>
      <c r="DA12" s="111"/>
      <c r="DB12" s="111"/>
      <c r="DC12" s="111"/>
      <c r="DD12" s="111"/>
      <c r="DE12" s="111"/>
      <c r="DF12" s="111"/>
      <c r="DG12" s="111"/>
      <c r="DL12" s="86"/>
      <c r="DM12" s="86"/>
      <c r="DN12" s="87" t="str">
        <f t="shared" si="3"/>
        <v xml:space="preserve">D6.scenario.defInput["i008"] = {  cons:"consTotal",  title:"Nombre de chambres",  unit:"pièce",  text:"Le nombre de pièces à la maison est", inputType:"sel008", right:"", postfix:"", nodata:"", varType:"Number", min:"", max:"", defaultValue:"-1", d11t:"8",d11p:"0",d12t:"5",d12p:"1",d13t:"1",d13p:"2",d1w:"2",d1d:"1", d21t:"",d21p:"",d22t:"",d22p:"",d23t:"",d23p:"",d2w:"",d2d:"", d31t:"",d31p:"",d32t:"",d32p:"",d33t:"",d33p:"",d3w:"",d3d:""}; </v>
      </c>
      <c r="DO12" s="88"/>
      <c r="DP12" s="88"/>
      <c r="DQ12" s="89" t="str">
        <f t="shared" si="4"/>
        <v>D6.scenario.defSelectValue["sel008"]= [ "Veuillez sélectionner", " 1 pièce", " 2 pièces", " 3 pièces", " 4 pièces", " 5 pièces", " 6 pièces", " 7 pièces", " plus de 8 pièces ", "" ];</v>
      </c>
      <c r="DR12" s="90"/>
      <c r="DS12" s="90"/>
      <c r="DT12" s="90" t="str">
        <f t="shared" si="5"/>
        <v>D6.scenario.defSelectData['sel008']= [ '-1', '1', '2', '3', '4', '5', '6', '7', '8' ];</v>
      </c>
    </row>
    <row r="13" spans="1:124" s="85" customFormat="1" ht="43.5" customHeight="1">
      <c r="A13" s="74"/>
      <c r="B13" s="111" t="s">
        <v>1898</v>
      </c>
      <c r="C13" s="120" t="s">
        <v>4984</v>
      </c>
      <c r="D13" s="132" t="s">
        <v>2378</v>
      </c>
      <c r="E13" s="111" t="s">
        <v>1900</v>
      </c>
      <c r="F13" s="120" t="s">
        <v>3657</v>
      </c>
      <c r="G13" s="132" t="s">
        <v>828</v>
      </c>
      <c r="H13" s="120" t="s">
        <v>5068</v>
      </c>
      <c r="I13" s="132" t="s">
        <v>2379</v>
      </c>
      <c r="J13" s="120" t="str">
        <f t="shared" si="0"/>
        <v>sel009</v>
      </c>
      <c r="K13" s="132" t="str">
        <f t="shared" si="1"/>
        <v>sel009</v>
      </c>
      <c r="L13" s="112"/>
      <c r="M13" s="112"/>
      <c r="N13" s="112"/>
      <c r="O13" s="111" t="s">
        <v>1883</v>
      </c>
      <c r="P13" s="112"/>
      <c r="Q13" s="112"/>
      <c r="R13" s="111">
        <v>-1</v>
      </c>
      <c r="S13" s="73"/>
      <c r="T13" s="73"/>
      <c r="U13" s="114" t="str">
        <f t="shared" si="2"/>
        <v>sel009</v>
      </c>
      <c r="V13" s="120" t="s">
        <v>3702</v>
      </c>
      <c r="W13" s="120" t="s">
        <v>3728</v>
      </c>
      <c r="X13" s="120" t="s">
        <v>3729</v>
      </c>
      <c r="Y13" s="120" t="s">
        <v>3730</v>
      </c>
      <c r="Z13" s="120" t="s">
        <v>3731</v>
      </c>
      <c r="AA13" s="120" t="s">
        <v>3732</v>
      </c>
      <c r="AB13" s="120"/>
      <c r="AC13" s="120"/>
      <c r="AD13" s="120"/>
      <c r="AE13" s="120"/>
      <c r="AF13" s="120"/>
      <c r="AG13" s="120"/>
      <c r="AH13" s="120"/>
      <c r="AI13" s="120"/>
      <c r="AJ13" s="120"/>
      <c r="AK13" s="120"/>
      <c r="AL13" s="132" t="s">
        <v>2267</v>
      </c>
      <c r="AM13" s="162" t="s">
        <v>2430</v>
      </c>
      <c r="AN13" s="162" t="s">
        <v>2431</v>
      </c>
      <c r="AO13" s="162" t="s">
        <v>2432</v>
      </c>
      <c r="AP13" s="162" t="s">
        <v>2433</v>
      </c>
      <c r="AQ13" s="162" t="s">
        <v>2434</v>
      </c>
      <c r="AR13" s="132"/>
      <c r="AS13" s="132"/>
      <c r="AT13" s="132"/>
      <c r="AU13" s="132"/>
      <c r="AV13" s="132"/>
      <c r="AW13" s="132"/>
      <c r="AX13" s="132"/>
      <c r="AY13" s="132"/>
      <c r="AZ13" s="132"/>
      <c r="BA13" s="132"/>
      <c r="BB13" s="73"/>
      <c r="BC13" s="120">
        <v>-1</v>
      </c>
      <c r="BD13" s="120">
        <v>3</v>
      </c>
      <c r="BE13" s="120">
        <v>7</v>
      </c>
      <c r="BF13" s="120">
        <v>13</v>
      </c>
      <c r="BG13" s="120">
        <v>30</v>
      </c>
      <c r="BH13" s="120"/>
      <c r="BI13" s="120"/>
      <c r="BJ13" s="120"/>
      <c r="BK13" s="120"/>
      <c r="BL13" s="120"/>
      <c r="BM13" s="120"/>
      <c r="BN13" s="120"/>
      <c r="BO13" s="120"/>
      <c r="BP13" s="120"/>
      <c r="BQ13" s="120"/>
      <c r="BR13" s="120"/>
      <c r="BS13" s="132">
        <v>-1</v>
      </c>
      <c r="BT13" s="132">
        <v>3</v>
      </c>
      <c r="BU13" s="132">
        <v>7</v>
      </c>
      <c r="BV13" s="132">
        <v>13</v>
      </c>
      <c r="BW13" s="132">
        <v>30</v>
      </c>
      <c r="BX13" s="132"/>
      <c r="BY13" s="132"/>
      <c r="BZ13" s="132"/>
      <c r="CA13" s="132"/>
      <c r="CB13" s="132"/>
      <c r="CC13" s="132"/>
      <c r="CD13" s="132"/>
      <c r="CE13" s="132"/>
      <c r="CF13" s="132"/>
      <c r="CG13" s="132"/>
      <c r="CH13" s="132"/>
      <c r="CJ13" s="111"/>
      <c r="CK13" s="111"/>
      <c r="CL13" s="111"/>
      <c r="CM13" s="111"/>
      <c r="CN13" s="111"/>
      <c r="CO13" s="111"/>
      <c r="CP13" s="111"/>
      <c r="CQ13" s="111"/>
      <c r="CR13" s="111"/>
      <c r="CS13" s="111"/>
      <c r="CT13" s="111"/>
      <c r="CU13" s="111"/>
      <c r="CV13" s="111"/>
      <c r="CW13" s="111"/>
      <c r="CX13" s="111"/>
      <c r="CY13" s="111"/>
      <c r="CZ13" s="111"/>
      <c r="DA13" s="111"/>
      <c r="DB13" s="111"/>
      <c r="DC13" s="111"/>
      <c r="DD13" s="111"/>
      <c r="DE13" s="111"/>
      <c r="DF13" s="111"/>
      <c r="DG13" s="111"/>
      <c r="DL13" s="86"/>
      <c r="DM13" s="86"/>
      <c r="DN13" s="87" t="str">
        <f t="shared" si="3"/>
        <v xml:space="preserve">D6.scenario.defInput["i009"] = {  cons:"consTotal",  title:"Année d'âge",  unit:"ans",  text:"Depuis combien de temps construisez-vous une maison?", inputType:"sel009", right:"", postfix:"", nodata:"", varType:"Number", min:"", max:"", defaultValue:"-1", d11t:"",d11p:"",d12t:"",d12p:"",d13t:"",d13p:"",d1w:"",d1d:"", d21t:"",d21p:"",d22t:"",d22p:"",d23t:"",d23p:"",d2w:"",d2d:"", d31t:"",d31p:"",d32t:"",d32p:"",d33t:"",d33p:"",d3w:"",d3d:""}; </v>
      </c>
      <c r="DO13" s="88"/>
      <c r="DP13" s="88"/>
      <c r="DQ13" s="89" t="str">
        <f t="shared" si="4"/>
        <v>D6.scenario.defSelectValue["sel009"]= [ "Veuillez sélectionner", " moins de 5 ans", " moins de 5-10 ans", " moins de 10-20 ans", " plus de 20 ans", " ne le savez pas ", "" ];</v>
      </c>
      <c r="DR13" s="90"/>
      <c r="DS13" s="90"/>
      <c r="DT13" s="90" t="str">
        <f t="shared" si="5"/>
        <v>D6.scenario.defSelectData['sel009']= [ '-1', '3', '7', '13', '30' ];</v>
      </c>
    </row>
    <row r="14" spans="1:124" s="85" customFormat="1" ht="43.5" customHeight="1">
      <c r="A14" s="73"/>
      <c r="B14" s="111" t="s">
        <v>2875</v>
      </c>
      <c r="C14" s="120" t="s">
        <v>4985</v>
      </c>
      <c r="D14" s="132" t="s">
        <v>1899</v>
      </c>
      <c r="E14" s="111" t="s">
        <v>1900</v>
      </c>
      <c r="F14" s="121"/>
      <c r="G14" s="133"/>
      <c r="H14" s="120" t="s">
        <v>5069</v>
      </c>
      <c r="I14" s="132" t="s">
        <v>2338</v>
      </c>
      <c r="J14" s="120" t="str">
        <f t="shared" si="0"/>
        <v>sel021</v>
      </c>
      <c r="K14" s="132" t="str">
        <f t="shared" si="1"/>
        <v>sel021</v>
      </c>
      <c r="L14" s="112"/>
      <c r="M14" s="112"/>
      <c r="N14" s="112"/>
      <c r="O14" s="111" t="s">
        <v>1883</v>
      </c>
      <c r="P14" s="112"/>
      <c r="Q14" s="112"/>
      <c r="R14" s="111">
        <v>-1</v>
      </c>
      <c r="S14" s="73"/>
      <c r="T14" s="73"/>
      <c r="U14" s="114"/>
      <c r="V14" s="120"/>
      <c r="W14" s="120"/>
      <c r="X14" s="120"/>
      <c r="Y14" s="120"/>
      <c r="Z14" s="120"/>
      <c r="AA14" s="120"/>
      <c r="AB14" s="120"/>
      <c r="AC14" s="120"/>
      <c r="AD14" s="120"/>
      <c r="AE14" s="120"/>
      <c r="AF14" s="120"/>
      <c r="AG14" s="120"/>
      <c r="AH14" s="120"/>
      <c r="AI14" s="120"/>
      <c r="AJ14" s="120"/>
      <c r="AK14" s="120"/>
      <c r="AL14" s="132"/>
      <c r="AM14" s="132"/>
      <c r="AN14" s="132"/>
      <c r="AO14" s="132"/>
      <c r="AP14" s="132"/>
      <c r="AQ14" s="132"/>
      <c r="AR14" s="132"/>
      <c r="AS14" s="132"/>
      <c r="AT14" s="132"/>
      <c r="AU14" s="132"/>
      <c r="AV14" s="132"/>
      <c r="AW14" s="132"/>
      <c r="AX14" s="132"/>
      <c r="AY14" s="132"/>
      <c r="AZ14" s="132"/>
      <c r="BA14" s="132"/>
      <c r="BB14" s="73"/>
      <c r="BC14" s="120"/>
      <c r="BD14" s="120"/>
      <c r="BE14" s="120"/>
      <c r="BF14" s="120"/>
      <c r="BG14" s="120"/>
      <c r="BH14" s="120"/>
      <c r="BI14" s="120"/>
      <c r="BJ14" s="120"/>
      <c r="BK14" s="120"/>
      <c r="BL14" s="120"/>
      <c r="BM14" s="120"/>
      <c r="BN14" s="120"/>
      <c r="BO14" s="120"/>
      <c r="BP14" s="120"/>
      <c r="BQ14" s="120"/>
      <c r="BR14" s="120"/>
      <c r="BS14" s="132"/>
      <c r="BT14" s="132"/>
      <c r="BU14" s="132"/>
      <c r="BV14" s="132"/>
      <c r="BW14" s="132"/>
      <c r="BX14" s="132"/>
      <c r="BY14" s="132"/>
      <c r="BZ14" s="132"/>
      <c r="CA14" s="132"/>
      <c r="CB14" s="132"/>
      <c r="CC14" s="132"/>
      <c r="CD14" s="132"/>
      <c r="CE14" s="132"/>
      <c r="CF14" s="132"/>
      <c r="CG14" s="132"/>
      <c r="CH14" s="132"/>
      <c r="CJ14" s="111"/>
      <c r="CK14" s="111"/>
      <c r="CL14" s="111"/>
      <c r="CM14" s="111"/>
      <c r="CN14" s="111"/>
      <c r="CO14" s="111"/>
      <c r="CP14" s="111"/>
      <c r="CQ14" s="111"/>
      <c r="CR14" s="111"/>
      <c r="CS14" s="111"/>
      <c r="CT14" s="111"/>
      <c r="CU14" s="111"/>
      <c r="CV14" s="111"/>
      <c r="CW14" s="111"/>
      <c r="CX14" s="111"/>
      <c r="CY14" s="111"/>
      <c r="CZ14" s="111"/>
      <c r="DA14" s="111"/>
      <c r="DB14" s="111"/>
      <c r="DC14" s="111"/>
      <c r="DD14" s="111"/>
      <c r="DE14" s="111"/>
      <c r="DF14" s="111"/>
      <c r="DG14" s="111"/>
      <c r="DL14" s="86"/>
      <c r="DM14" s="86"/>
      <c r="DN14" s="87" t="str">
        <f t="shared" si="3"/>
        <v xml:space="preserve">D6.scenario.defInput["i021"] = {  cons:"consTotal",  title:"Etat / province",  unit:"",  text:"S'il vous plaît choisir votre préfecture.", inputType:"sel021", right:"", postfix:"", nodata:"", varType:"Number", min:"", max:"", defaultValue:"-1", d11t:"",d11p:"",d12t:"",d12p:"",d13t:"",d13p:"",d1w:"",d1d:"", d21t:"",d21p:"",d22t:"",d22p:"",d23t:"",d23p:"",d2w:"",d2d:"", d31t:"",d31p:"",d32t:"",d32p:"",d33t:"",d33p:"",d3w:"",d3d:""}; </v>
      </c>
      <c r="DO14" s="88"/>
      <c r="DP14" s="88"/>
      <c r="DQ14" s="89" t="str">
        <f t="shared" si="4"/>
        <v>D6.scenario.defSelectValue[""]= [ "", "", "" ];</v>
      </c>
      <c r="DR14" s="90"/>
      <c r="DS14" s="90"/>
      <c r="DT14" s="90" t="str">
        <f t="shared" si="5"/>
        <v>D6.scenario.defSelectData['']= [ '', '', '' ];</v>
      </c>
    </row>
    <row r="15" spans="1:124" s="85" customFormat="1" ht="43.5" customHeight="1">
      <c r="A15" s="73"/>
      <c r="B15" s="111" t="s">
        <v>2876</v>
      </c>
      <c r="C15" s="120" t="s">
        <v>3567</v>
      </c>
      <c r="D15" s="132" t="s">
        <v>2499</v>
      </c>
      <c r="E15" s="111" t="s">
        <v>1900</v>
      </c>
      <c r="F15" s="121"/>
      <c r="G15" s="133"/>
      <c r="H15" s="120" t="s">
        <v>3661</v>
      </c>
      <c r="I15" s="132" t="s">
        <v>2608</v>
      </c>
      <c r="J15" s="120" t="str">
        <f t="shared" si="0"/>
        <v>sel022</v>
      </c>
      <c r="K15" s="132" t="str">
        <f t="shared" si="1"/>
        <v>sel022</v>
      </c>
      <c r="L15" s="112"/>
      <c r="M15" s="112"/>
      <c r="N15" s="112"/>
      <c r="O15" s="111" t="s">
        <v>1883</v>
      </c>
      <c r="P15" s="112"/>
      <c r="Q15" s="112"/>
      <c r="R15" s="111">
        <v>-1</v>
      </c>
      <c r="S15" s="73"/>
      <c r="T15" s="73"/>
      <c r="U15" s="114"/>
      <c r="V15" s="120"/>
      <c r="W15" s="120"/>
      <c r="X15" s="120"/>
      <c r="Y15" s="120"/>
      <c r="Z15" s="120"/>
      <c r="AA15" s="120"/>
      <c r="AB15" s="120"/>
      <c r="AC15" s="120"/>
      <c r="AD15" s="120"/>
      <c r="AE15" s="120"/>
      <c r="AF15" s="120"/>
      <c r="AG15" s="120"/>
      <c r="AH15" s="120"/>
      <c r="AI15" s="120"/>
      <c r="AJ15" s="120"/>
      <c r="AK15" s="120"/>
      <c r="AL15" s="132"/>
      <c r="AM15" s="132"/>
      <c r="AN15" s="132"/>
      <c r="AO15" s="132"/>
      <c r="AP15" s="132"/>
      <c r="AQ15" s="132"/>
      <c r="AR15" s="132"/>
      <c r="AS15" s="132"/>
      <c r="AT15" s="132"/>
      <c r="AU15" s="132"/>
      <c r="AV15" s="132"/>
      <c r="AW15" s="132"/>
      <c r="AX15" s="132"/>
      <c r="AY15" s="132"/>
      <c r="AZ15" s="132"/>
      <c r="BA15" s="132"/>
      <c r="BB15" s="73"/>
      <c r="BC15" s="120"/>
      <c r="BD15" s="120"/>
      <c r="BE15" s="120"/>
      <c r="BF15" s="120"/>
      <c r="BG15" s="120"/>
      <c r="BH15" s="120"/>
      <c r="BI15" s="120"/>
      <c r="BJ15" s="120"/>
      <c r="BK15" s="120"/>
      <c r="BL15" s="120"/>
      <c r="BM15" s="120"/>
      <c r="BN15" s="120"/>
      <c r="BO15" s="120"/>
      <c r="BP15" s="120"/>
      <c r="BQ15" s="120"/>
      <c r="BR15" s="120"/>
      <c r="BS15" s="132"/>
      <c r="BT15" s="132"/>
      <c r="BU15" s="132"/>
      <c r="BV15" s="132"/>
      <c r="BW15" s="132"/>
      <c r="BX15" s="132"/>
      <c r="BY15" s="132"/>
      <c r="BZ15" s="132"/>
      <c r="CA15" s="132"/>
      <c r="CB15" s="132"/>
      <c r="CC15" s="132"/>
      <c r="CD15" s="132"/>
      <c r="CE15" s="132"/>
      <c r="CF15" s="132"/>
      <c r="CG15" s="132"/>
      <c r="CH15" s="132"/>
      <c r="CJ15" s="111"/>
      <c r="CK15" s="111"/>
      <c r="CL15" s="111"/>
      <c r="CM15" s="111"/>
      <c r="CN15" s="111"/>
      <c r="CO15" s="111"/>
      <c r="CP15" s="111"/>
      <c r="CQ15" s="111"/>
      <c r="CR15" s="111"/>
      <c r="CS15" s="111"/>
      <c r="CT15" s="111"/>
      <c r="CU15" s="111"/>
      <c r="CV15" s="111"/>
      <c r="CW15" s="111"/>
      <c r="CX15" s="111"/>
      <c r="CY15" s="111"/>
      <c r="CZ15" s="111"/>
      <c r="DA15" s="111"/>
      <c r="DB15" s="111"/>
      <c r="DC15" s="111"/>
      <c r="DD15" s="111"/>
      <c r="DE15" s="111"/>
      <c r="DF15" s="111"/>
      <c r="DG15" s="111"/>
      <c r="DL15" s="86"/>
      <c r="DM15" s="86"/>
      <c r="DN15" s="87" t="str">
        <f t="shared" si="3"/>
        <v xml:space="preserve">D6.scenario.defInput["i022"] = {  cons:"consTotal",  title:"Zone détaillée",  unit:"",  text:"Région où le climat dans différentes préfectures est différent", inputType:"sel022", right:"", postfix:"", nodata:"", varType:"Number", min:"", max:"", defaultValue:"-1", d11t:"",d11p:"",d12t:"",d12p:"",d13t:"",d13p:"",d1w:"",d1d:"", d21t:"",d21p:"",d22t:"",d22p:"",d23t:"",d23p:"",d2w:"",d2d:"", d31t:"",d31p:"",d32t:"",d32p:"",d33t:"",d33p:"",d3w:"",d3d:""}; </v>
      </c>
      <c r="DO15" s="88"/>
      <c r="DP15" s="88"/>
      <c r="DQ15" s="89" t="str">
        <f t="shared" si="4"/>
        <v>D6.scenario.defSelectValue[""]= [ "", "", "" ];</v>
      </c>
      <c r="DR15" s="90"/>
      <c r="DS15" s="90"/>
      <c r="DT15" s="90" t="str">
        <f t="shared" si="5"/>
        <v>D6.scenario.defSelectData['']= [ '', '', '' ];</v>
      </c>
    </row>
    <row r="16" spans="1:124" s="85" customFormat="1" ht="43.5" customHeight="1">
      <c r="A16" s="73"/>
      <c r="B16" s="111" t="s">
        <v>2877</v>
      </c>
      <c r="C16" s="120" t="s">
        <v>4986</v>
      </c>
      <c r="D16" s="132" t="s">
        <v>2784</v>
      </c>
      <c r="E16" s="111" t="s">
        <v>1900</v>
      </c>
      <c r="F16" s="121"/>
      <c r="G16" s="133"/>
      <c r="H16" s="120" t="s">
        <v>5070</v>
      </c>
      <c r="I16" s="132" t="s">
        <v>2878</v>
      </c>
      <c r="J16" s="120" t="str">
        <f t="shared" si="0"/>
        <v>sel023</v>
      </c>
      <c r="K16" s="132" t="str">
        <f t="shared" si="1"/>
        <v>sel023</v>
      </c>
      <c r="L16" s="112"/>
      <c r="M16" s="112"/>
      <c r="N16" s="112"/>
      <c r="O16" s="111" t="s">
        <v>1883</v>
      </c>
      <c r="P16" s="112"/>
      <c r="Q16" s="112"/>
      <c r="R16" s="111">
        <v>-1</v>
      </c>
      <c r="S16" s="73"/>
      <c r="T16" s="73"/>
      <c r="U16" s="114" t="str">
        <f>J16</f>
        <v>sel023</v>
      </c>
      <c r="V16" s="120" t="s">
        <v>3733</v>
      </c>
      <c r="W16" s="120" t="s">
        <v>3734</v>
      </c>
      <c r="X16" s="120" t="s">
        <v>3735</v>
      </c>
      <c r="Y16" s="120" t="s">
        <v>3736</v>
      </c>
      <c r="Z16" s="120" t="s">
        <v>3737</v>
      </c>
      <c r="AA16" s="120"/>
      <c r="AB16" s="120"/>
      <c r="AC16" s="120"/>
      <c r="AD16" s="120"/>
      <c r="AE16" s="120"/>
      <c r="AF16" s="120"/>
      <c r="AG16" s="120"/>
      <c r="AH16" s="120"/>
      <c r="AI16" s="120"/>
      <c r="AJ16" s="120"/>
      <c r="AK16" s="120"/>
      <c r="AL16" s="132" t="s">
        <v>2267</v>
      </c>
      <c r="AM16" s="162" t="s">
        <v>2879</v>
      </c>
      <c r="AN16" s="162" t="s">
        <v>2880</v>
      </c>
      <c r="AO16" s="162" t="s">
        <v>2881</v>
      </c>
      <c r="AP16" s="162" t="s">
        <v>2882</v>
      </c>
      <c r="AQ16" s="132"/>
      <c r="AR16" s="132"/>
      <c r="AS16" s="132"/>
      <c r="AT16" s="132"/>
      <c r="AU16" s="132"/>
      <c r="AV16" s="132"/>
      <c r="AW16" s="132"/>
      <c r="AX16" s="132"/>
      <c r="AY16" s="132"/>
      <c r="AZ16" s="132"/>
      <c r="BA16" s="132"/>
      <c r="BB16" s="73"/>
      <c r="BC16" s="120">
        <v>-1</v>
      </c>
      <c r="BD16" s="120">
        <v>1</v>
      </c>
      <c r="BE16" s="120">
        <v>2</v>
      </c>
      <c r="BF16" s="120">
        <v>3</v>
      </c>
      <c r="BG16" s="120">
        <v>4</v>
      </c>
      <c r="BH16" s="120"/>
      <c r="BI16" s="120"/>
      <c r="BJ16" s="120"/>
      <c r="BK16" s="120"/>
      <c r="BL16" s="120"/>
      <c r="BM16" s="120"/>
      <c r="BN16" s="120"/>
      <c r="BO16" s="120"/>
      <c r="BP16" s="120"/>
      <c r="BQ16" s="120"/>
      <c r="BR16" s="120"/>
      <c r="BS16" s="132">
        <v>-1</v>
      </c>
      <c r="BT16" s="132">
        <v>1</v>
      </c>
      <c r="BU16" s="132">
        <v>2</v>
      </c>
      <c r="BV16" s="132">
        <v>3</v>
      </c>
      <c r="BW16" s="132">
        <v>4</v>
      </c>
      <c r="BX16" s="132"/>
      <c r="BY16" s="132"/>
      <c r="BZ16" s="132"/>
      <c r="CA16" s="132"/>
      <c r="CB16" s="132"/>
      <c r="CC16" s="132"/>
      <c r="CD16" s="132"/>
      <c r="CE16" s="132"/>
      <c r="CF16" s="132"/>
      <c r="CG16" s="132"/>
      <c r="CH16" s="132"/>
      <c r="CJ16" s="111"/>
      <c r="CK16" s="111"/>
      <c r="CL16" s="111"/>
      <c r="CM16" s="111"/>
      <c r="CN16" s="111"/>
      <c r="CO16" s="111"/>
      <c r="CP16" s="111"/>
      <c r="CQ16" s="111"/>
      <c r="CR16" s="111"/>
      <c r="CS16" s="111"/>
      <c r="CT16" s="111"/>
      <c r="CU16" s="111"/>
      <c r="CV16" s="111"/>
      <c r="CW16" s="111"/>
      <c r="CX16" s="111"/>
      <c r="CY16" s="111"/>
      <c r="CZ16" s="111"/>
      <c r="DA16" s="111"/>
      <c r="DB16" s="111"/>
      <c r="DC16" s="111"/>
      <c r="DD16" s="111"/>
      <c r="DE16" s="111"/>
      <c r="DF16" s="111"/>
      <c r="DG16" s="111"/>
      <c r="DL16" s="86"/>
      <c r="DM16" s="86"/>
      <c r="DN16" s="87" t="str">
        <f t="shared" si="3"/>
        <v xml:space="preserve">D6.scenario.defInput["i023"] = {  cons:"consTotal",  title:"Commodité des transports en commun",  unit:"",  text:"Le vol pour les transports publics est-il un bon endroit pour la résidence", inputType:"sel023", right:"", postfix:"", nodata:"", varType:"Number", min:"", max:"", defaultValue:"-1", d11t:"",d11p:"",d12t:"",d12p:"",d13t:"",d13p:"",d1w:"",d1d:"", d21t:"",d21p:"",d22t:"",d22p:"",d23t:"",d23p:"",d2w:"",d2d:"", d31t:"",d31p:"",d32t:"",d32p:"",d33t:"",d33p:"",d3w:"",d3d:""}; </v>
      </c>
      <c r="DO16" s="88"/>
      <c r="DP16" s="88"/>
      <c r="DQ16" s="89" t="str">
        <f t="shared" si="4"/>
        <v>D6.scenario.defSelectValue["sel023"]= [ "Veuillez choisir", " pratique", " plutôt pratique", " plutôt gênant", " incommode ", "" ];</v>
      </c>
      <c r="DR16" s="90"/>
      <c r="DS16" s="90"/>
      <c r="DT16" s="90" t="str">
        <f t="shared" si="5"/>
        <v>D6.scenario.defSelectData['sel023']= [ '-1', '1', '2', '3', '4' ];</v>
      </c>
    </row>
    <row r="17" spans="1:124" s="85" customFormat="1" ht="43.5" customHeight="1">
      <c r="A17" s="74"/>
      <c r="B17" s="111" t="s">
        <v>2380</v>
      </c>
      <c r="C17" s="120" t="s">
        <v>3568</v>
      </c>
      <c r="D17" s="132" t="s">
        <v>2381</v>
      </c>
      <c r="E17" s="111" t="s">
        <v>1900</v>
      </c>
      <c r="F17" s="120"/>
      <c r="G17" s="132"/>
      <c r="H17" s="120" t="s">
        <v>3568</v>
      </c>
      <c r="I17" s="132" t="s">
        <v>2381</v>
      </c>
      <c r="J17" s="120" t="str">
        <f t="shared" si="0"/>
        <v>sel041</v>
      </c>
      <c r="K17" s="132" t="str">
        <f t="shared" si="1"/>
        <v>sel041</v>
      </c>
      <c r="L17" s="112"/>
      <c r="M17" s="112"/>
      <c r="N17" s="112"/>
      <c r="O17" s="111" t="s">
        <v>1883</v>
      </c>
      <c r="P17" s="112"/>
      <c r="Q17" s="112"/>
      <c r="R17" s="111">
        <v>-1</v>
      </c>
      <c r="S17" s="73"/>
      <c r="T17" s="73"/>
      <c r="U17" s="114" t="str">
        <f t="shared" ref="U17:U37" si="6">J17</f>
        <v>sel041</v>
      </c>
      <c r="V17" s="120" t="s">
        <v>3702</v>
      </c>
      <c r="W17" s="120" t="s">
        <v>3738</v>
      </c>
      <c r="X17" s="120" t="s">
        <v>3739</v>
      </c>
      <c r="Y17" s="120" t="s">
        <v>4128</v>
      </c>
      <c r="Z17" s="120" t="s">
        <v>4129</v>
      </c>
      <c r="AA17" s="120" t="s">
        <v>3740</v>
      </c>
      <c r="AB17" s="120" t="s">
        <v>3741</v>
      </c>
      <c r="AC17" s="120" t="s">
        <v>3742</v>
      </c>
      <c r="AD17" s="120"/>
      <c r="AE17" s="120"/>
      <c r="AF17" s="120"/>
      <c r="AG17" s="120"/>
      <c r="AH17" s="120"/>
      <c r="AI17" s="120"/>
      <c r="AJ17" s="120"/>
      <c r="AK17" s="120"/>
      <c r="AL17" s="132" t="s">
        <v>2267</v>
      </c>
      <c r="AM17" s="132" t="s">
        <v>2435</v>
      </c>
      <c r="AN17" s="162" t="s">
        <v>2436</v>
      </c>
      <c r="AO17" s="162" t="s">
        <v>2437</v>
      </c>
      <c r="AP17" s="162" t="s">
        <v>2438</v>
      </c>
      <c r="AQ17" s="162" t="s">
        <v>2439</v>
      </c>
      <c r="AR17" s="162" t="s">
        <v>294</v>
      </c>
      <c r="AS17" s="132"/>
      <c r="AT17" s="132"/>
      <c r="AU17" s="132"/>
      <c r="AV17" s="132"/>
      <c r="AW17" s="132"/>
      <c r="AX17" s="132"/>
      <c r="AY17" s="132"/>
      <c r="AZ17" s="132"/>
      <c r="BA17" s="132"/>
      <c r="BB17" s="73"/>
      <c r="BC17" s="120">
        <v>-1</v>
      </c>
      <c r="BD17" s="120">
        <v>1</v>
      </c>
      <c r="BE17" s="120">
        <v>2</v>
      </c>
      <c r="BF17" s="120">
        <v>3</v>
      </c>
      <c r="BG17" s="120">
        <v>4</v>
      </c>
      <c r="BH17" s="120">
        <v>5</v>
      </c>
      <c r="BI17" s="120">
        <v>6</v>
      </c>
      <c r="BJ17" s="120"/>
      <c r="BK17" s="120"/>
      <c r="BL17" s="120"/>
      <c r="BM17" s="120"/>
      <c r="BN17" s="120"/>
      <c r="BO17" s="120"/>
      <c r="BP17" s="120"/>
      <c r="BQ17" s="120"/>
      <c r="BR17" s="120"/>
      <c r="BS17" s="132">
        <v>-1</v>
      </c>
      <c r="BT17" s="132">
        <v>1</v>
      </c>
      <c r="BU17" s="132">
        <v>2</v>
      </c>
      <c r="BV17" s="132">
        <v>3</v>
      </c>
      <c r="BW17" s="132">
        <v>4</v>
      </c>
      <c r="BX17" s="132">
        <v>5</v>
      </c>
      <c r="BY17" s="132">
        <v>6</v>
      </c>
      <c r="BZ17" s="132"/>
      <c r="CA17" s="132"/>
      <c r="CB17" s="132"/>
      <c r="CC17" s="132"/>
      <c r="CD17" s="132"/>
      <c r="CE17" s="132"/>
      <c r="CF17" s="132"/>
      <c r="CG17" s="132"/>
      <c r="CH17" s="132"/>
      <c r="CJ17" s="111"/>
      <c r="CK17" s="111"/>
      <c r="CL17" s="111"/>
      <c r="CM17" s="111"/>
      <c r="CN17" s="111"/>
      <c r="CO17" s="111"/>
      <c r="CP17" s="111"/>
      <c r="CQ17" s="111"/>
      <c r="CR17" s="111">
        <v>5</v>
      </c>
      <c r="CS17" s="111">
        <v>0</v>
      </c>
      <c r="CT17" s="111">
        <v>4</v>
      </c>
      <c r="CU17" s="111">
        <v>1</v>
      </c>
      <c r="CV17" s="111">
        <v>0</v>
      </c>
      <c r="CW17" s="111">
        <v>2</v>
      </c>
      <c r="CX17" s="111">
        <v>2</v>
      </c>
      <c r="CY17" s="111">
        <v>0</v>
      </c>
      <c r="CZ17" s="111"/>
      <c r="DA17" s="111"/>
      <c r="DB17" s="111"/>
      <c r="DC17" s="111"/>
      <c r="DD17" s="111"/>
      <c r="DE17" s="111"/>
      <c r="DF17" s="111"/>
      <c r="DG17" s="111"/>
      <c r="DL17" s="86"/>
      <c r="DM17" s="86"/>
      <c r="DN17" s="87" t="str">
        <f t="shared" si="3"/>
        <v xml:space="preserve">D6.scenario.defInput["i041"] = {  cons:"consTotal",  title:"Performance d'isolation thermique des fenêtres",  unit:"",  text:"Performance d'isolation thermique des fenêtres", inputType:"sel041", right:"", postfix:"", nodata:"", varType:"Number", min:"", max:"", defaultValue:"-1", d11t:"",d11p:"",d12t:"",d12p:"",d13t:"",d13p:"",d1w:"",d1d:"", d21t:"5",d21p:"0",d22t:"4",d22p:"1",d23t:"0",d23p:"2",d2w:"2",d2d:"0", d31t:"",d31p:"",d32t:"",d32p:"",d33t:"",d33p:"",d3w:"",d3d:""}; </v>
      </c>
      <c r="DO17" s="88"/>
      <c r="DP17" s="88"/>
      <c r="DQ17" s="89" t="str">
        <f t="shared" si="4"/>
        <v>D6.scenario.defSelectValue["sel041"]= [ "Veuillez sélectionner", " résine cadre triple verre", " résine cadre faible-E verre", " résine en aluminium composite ", " résine cadre double verre", " aluminium cadre double verre", " aluminium cadre unique plaque verre", " ne sais pas ", "" ];</v>
      </c>
      <c r="DR17" s="90"/>
      <c r="DS17" s="90"/>
      <c r="DT17" s="90" t="str">
        <f t="shared" si="5"/>
        <v>D6.scenario.defSelectData['sel041']= [ '-1', '1', '2', '3', '4', '5', '6' ];</v>
      </c>
    </row>
    <row r="18" spans="1:124" s="85" customFormat="1" ht="43.5" customHeight="1">
      <c r="A18" s="74"/>
      <c r="B18" s="111" t="s">
        <v>2816</v>
      </c>
      <c r="C18" s="120" t="s">
        <v>4987</v>
      </c>
      <c r="D18" s="132" t="s">
        <v>2564</v>
      </c>
      <c r="E18" s="111" t="s">
        <v>1900</v>
      </c>
      <c r="F18" s="120"/>
      <c r="G18" s="132"/>
      <c r="H18" s="120" t="s">
        <v>3662</v>
      </c>
      <c r="I18" s="132" t="s">
        <v>2565</v>
      </c>
      <c r="J18" s="120" t="str">
        <f t="shared" si="0"/>
        <v>sel042</v>
      </c>
      <c r="K18" s="132" t="str">
        <f t="shared" si="1"/>
        <v>sel042</v>
      </c>
      <c r="L18" s="112"/>
      <c r="M18" s="112"/>
      <c r="N18" s="112"/>
      <c r="O18" s="111" t="s">
        <v>1883</v>
      </c>
      <c r="P18" s="112"/>
      <c r="Q18" s="112"/>
      <c r="R18" s="111">
        <v>-1</v>
      </c>
      <c r="S18" s="73"/>
      <c r="T18" s="73"/>
      <c r="U18" s="114" t="str">
        <f t="shared" si="6"/>
        <v>sel042</v>
      </c>
      <c r="V18" s="120" t="s">
        <v>3743</v>
      </c>
      <c r="W18" s="120" t="s">
        <v>3744</v>
      </c>
      <c r="X18" s="120" t="s">
        <v>3745</v>
      </c>
      <c r="Y18" s="120" t="s">
        <v>3746</v>
      </c>
      <c r="Z18" s="120" t="s">
        <v>3747</v>
      </c>
      <c r="AA18" s="120" t="s">
        <v>3748</v>
      </c>
      <c r="AB18" s="120" t="s">
        <v>3749</v>
      </c>
      <c r="AC18" s="120" t="s">
        <v>3750</v>
      </c>
      <c r="AD18" s="120"/>
      <c r="AE18" s="120"/>
      <c r="AF18" s="120"/>
      <c r="AG18" s="120"/>
      <c r="AH18" s="120"/>
      <c r="AI18" s="120"/>
      <c r="AJ18" s="120"/>
      <c r="AK18" s="120"/>
      <c r="AL18" s="132" t="s">
        <v>2267</v>
      </c>
      <c r="AM18" s="132" t="s">
        <v>2566</v>
      </c>
      <c r="AN18" s="132" t="s">
        <v>2567</v>
      </c>
      <c r="AO18" s="162" t="s">
        <v>2568</v>
      </c>
      <c r="AP18" s="162" t="s">
        <v>2569</v>
      </c>
      <c r="AQ18" s="162" t="s">
        <v>2570</v>
      </c>
      <c r="AR18" s="162" t="s">
        <v>2571</v>
      </c>
      <c r="AS18" s="162" t="s">
        <v>294</v>
      </c>
      <c r="AT18" s="132"/>
      <c r="AU18" s="132"/>
      <c r="AV18" s="132"/>
      <c r="AW18" s="132"/>
      <c r="AX18" s="132"/>
      <c r="AY18" s="132"/>
      <c r="AZ18" s="132"/>
      <c r="BA18" s="132"/>
      <c r="BB18" s="73"/>
      <c r="BC18" s="120">
        <v>-1</v>
      </c>
      <c r="BD18" s="120">
        <v>200</v>
      </c>
      <c r="BE18" s="120">
        <v>150</v>
      </c>
      <c r="BF18" s="120">
        <v>100</v>
      </c>
      <c r="BG18" s="120">
        <v>50</v>
      </c>
      <c r="BH18" s="120">
        <v>30</v>
      </c>
      <c r="BI18" s="120">
        <v>10</v>
      </c>
      <c r="BJ18" s="120">
        <v>-1</v>
      </c>
      <c r="BK18" s="120"/>
      <c r="BL18" s="120"/>
      <c r="BM18" s="120"/>
      <c r="BN18" s="120"/>
      <c r="BO18" s="120"/>
      <c r="BP18" s="120"/>
      <c r="BQ18" s="120"/>
      <c r="BR18" s="120"/>
      <c r="BS18" s="132">
        <v>-1</v>
      </c>
      <c r="BT18" s="132">
        <v>200</v>
      </c>
      <c r="BU18" s="132">
        <v>150</v>
      </c>
      <c r="BV18" s="132">
        <v>100</v>
      </c>
      <c r="BW18" s="132">
        <v>50</v>
      </c>
      <c r="BX18" s="132">
        <v>30</v>
      </c>
      <c r="BY18" s="132">
        <v>10</v>
      </c>
      <c r="BZ18" s="132">
        <v>-1</v>
      </c>
      <c r="CA18" s="132"/>
      <c r="CB18" s="132"/>
      <c r="CC18" s="132"/>
      <c r="CD18" s="132"/>
      <c r="CE18" s="132"/>
      <c r="CF18" s="132"/>
      <c r="CG18" s="132"/>
      <c r="CH18" s="132"/>
      <c r="CJ18" s="111">
        <v>100</v>
      </c>
      <c r="CK18" s="111">
        <v>2</v>
      </c>
      <c r="CL18" s="111">
        <v>50</v>
      </c>
      <c r="CM18" s="111">
        <v>1</v>
      </c>
      <c r="CN18" s="111"/>
      <c r="CO18" s="111"/>
      <c r="CP18" s="111">
        <v>2</v>
      </c>
      <c r="CQ18" s="111">
        <v>1</v>
      </c>
      <c r="CR18" s="111">
        <v>100</v>
      </c>
      <c r="CS18" s="111">
        <v>2</v>
      </c>
      <c r="CT18" s="111">
        <v>50</v>
      </c>
      <c r="CU18" s="111">
        <v>1</v>
      </c>
      <c r="CV18" s="111"/>
      <c r="CW18" s="111"/>
      <c r="CX18" s="111">
        <v>3</v>
      </c>
      <c r="CY18" s="111">
        <v>1</v>
      </c>
      <c r="CZ18" s="111"/>
      <c r="DA18" s="111"/>
      <c r="DB18" s="111"/>
      <c r="DC18" s="111"/>
      <c r="DD18" s="111"/>
      <c r="DE18" s="111"/>
      <c r="DF18" s="111"/>
      <c r="DG18" s="111"/>
      <c r="DL18" s="86"/>
      <c r="DM18" s="86"/>
      <c r="DN18" s="87" t="str">
        <f t="shared" si="3"/>
        <v xml:space="preserve">D6.scenario.defInput["i042"] = {  cons:"consTotal",  title:"Épaisseur d'isolation de mur",  unit:"",  text:"Quelle est l'épaisseur de l'isolation", inputType:"sel042", right:"", postfix:"", nodata:"", varType:"Number", min:"", max:"", defaultValue:"-1", d11t:"100",d11p:"2",d12t:"50",d12p:"1",d13t:"",d13p:"",d1w:"2",d1d:"1", d21t:"100",d21p:"2",d22t:"50",d22p:"1",d23t:"",d23p:"",d2w:"3",d2d:"1", d31t:"",d31p:"",d32t:"",d32p:"",d33t:"",d33p:"",d3w:"",d3d:""}; </v>
      </c>
      <c r="DO18" s="88"/>
      <c r="DP18" s="88"/>
      <c r="DQ18" s="89" t="str">
        <f t="shared" si="4"/>
        <v>D6.scenario.defSelectValue["sel042"]= [ "S'il vous plaît choisir", " la laine de verre 200mm équivalent", " laine de verre 150mm équivalent", " laine de verre 100mm équivalent", " laine de verre de 50 mm équivalent", " laine de verre 30mm équivalent", " pas", " je ne sais pas ", "" ];</v>
      </c>
      <c r="DR18" s="90"/>
      <c r="DS18" s="90"/>
      <c r="DT18" s="90" t="str">
        <f t="shared" si="5"/>
        <v>D6.scenario.defSelectData['sel042']= [ '-1', '200', '150', '100', '50', '30', '10', '-1' ];</v>
      </c>
    </row>
    <row r="19" spans="1:124" s="85" customFormat="1" ht="43.5" customHeight="1">
      <c r="A19" s="74"/>
      <c r="B19" s="111" t="s">
        <v>2817</v>
      </c>
      <c r="C19" s="120" t="s">
        <v>3569</v>
      </c>
      <c r="D19" s="132" t="s">
        <v>2462</v>
      </c>
      <c r="E19" s="111" t="s">
        <v>1900</v>
      </c>
      <c r="F19" s="120"/>
      <c r="G19" s="132"/>
      <c r="H19" s="120" t="s">
        <v>5071</v>
      </c>
      <c r="I19" s="132" t="s">
        <v>2463</v>
      </c>
      <c r="J19" s="120" t="str">
        <f t="shared" si="0"/>
        <v>sel043</v>
      </c>
      <c r="K19" s="132" t="str">
        <f t="shared" si="1"/>
        <v>sel043</v>
      </c>
      <c r="L19" s="112"/>
      <c r="M19" s="112"/>
      <c r="N19" s="112"/>
      <c r="O19" s="111" t="s">
        <v>1883</v>
      </c>
      <c r="P19" s="112"/>
      <c r="Q19" s="112"/>
      <c r="R19" s="111">
        <v>-1</v>
      </c>
      <c r="S19" s="73"/>
      <c r="T19" s="73"/>
      <c r="U19" s="114" t="str">
        <f t="shared" si="6"/>
        <v>sel043</v>
      </c>
      <c r="V19" s="120" t="s">
        <v>3702</v>
      </c>
      <c r="W19" s="120" t="s">
        <v>3751</v>
      </c>
      <c r="X19" s="120" t="s">
        <v>3752</v>
      </c>
      <c r="Y19" s="120" t="s">
        <v>3753</v>
      </c>
      <c r="Z19" s="120"/>
      <c r="AA19" s="120"/>
      <c r="AB19" s="120"/>
      <c r="AC19" s="120"/>
      <c r="AD19" s="120"/>
      <c r="AE19" s="120"/>
      <c r="AF19" s="120"/>
      <c r="AG19" s="120"/>
      <c r="AH19" s="120"/>
      <c r="AI19" s="120"/>
      <c r="AJ19" s="120"/>
      <c r="AK19" s="120"/>
      <c r="AL19" s="132" t="s">
        <v>2267</v>
      </c>
      <c r="AM19" s="132" t="s">
        <v>2467</v>
      </c>
      <c r="AN19" s="162" t="s">
        <v>2468</v>
      </c>
      <c r="AO19" s="162" t="s">
        <v>2313</v>
      </c>
      <c r="AP19" s="132"/>
      <c r="AQ19" s="132"/>
      <c r="AR19" s="132"/>
      <c r="AS19" s="132"/>
      <c r="AT19" s="132"/>
      <c r="AU19" s="132"/>
      <c r="AV19" s="132"/>
      <c r="AW19" s="132"/>
      <c r="AX19" s="132"/>
      <c r="AY19" s="132"/>
      <c r="AZ19" s="132"/>
      <c r="BA19" s="132"/>
      <c r="BB19" s="73"/>
      <c r="BC19" s="120">
        <v>-1</v>
      </c>
      <c r="BD19" s="120">
        <v>1</v>
      </c>
      <c r="BE19" s="120">
        <v>2</v>
      </c>
      <c r="BF19" s="120">
        <v>3</v>
      </c>
      <c r="BG19" s="120"/>
      <c r="BH19" s="120"/>
      <c r="BI19" s="120"/>
      <c r="BJ19" s="120"/>
      <c r="BK19" s="120"/>
      <c r="BL19" s="120"/>
      <c r="BM19" s="120"/>
      <c r="BN19" s="120"/>
      <c r="BO19" s="120"/>
      <c r="BP19" s="120"/>
      <c r="BQ19" s="120"/>
      <c r="BR19" s="120"/>
      <c r="BS19" s="132">
        <v>-1</v>
      </c>
      <c r="BT19" s="132">
        <v>1</v>
      </c>
      <c r="BU19" s="132">
        <v>2</v>
      </c>
      <c r="BV19" s="132">
        <v>3</v>
      </c>
      <c r="BW19" s="132"/>
      <c r="BX19" s="132"/>
      <c r="BY19" s="132"/>
      <c r="BZ19" s="132"/>
      <c r="CA19" s="132"/>
      <c r="CB19" s="132"/>
      <c r="CC19" s="132"/>
      <c r="CD19" s="132"/>
      <c r="CE19" s="132"/>
      <c r="CF19" s="132"/>
      <c r="CG19" s="132"/>
      <c r="CH19" s="132"/>
      <c r="CJ19" s="111"/>
      <c r="CK19" s="111"/>
      <c r="CL19" s="111"/>
      <c r="CM19" s="111"/>
      <c r="CN19" s="111"/>
      <c r="CO19" s="111"/>
      <c r="CP19" s="111"/>
      <c r="CQ19" s="111"/>
      <c r="CR19" s="111">
        <v>1</v>
      </c>
      <c r="CS19" s="111">
        <v>2</v>
      </c>
      <c r="CT19" s="111">
        <v>2</v>
      </c>
      <c r="CU19" s="111">
        <v>1</v>
      </c>
      <c r="CV19" s="111"/>
      <c r="CW19" s="111"/>
      <c r="CX19" s="111">
        <v>2</v>
      </c>
      <c r="CY19" s="111">
        <v>0</v>
      </c>
      <c r="CZ19" s="111"/>
      <c r="DA19" s="111"/>
      <c r="DB19" s="111"/>
      <c r="DC19" s="111"/>
      <c r="DD19" s="111"/>
      <c r="DE19" s="111"/>
      <c r="DF19" s="111"/>
      <c r="DG19" s="111"/>
      <c r="DL19" s="86"/>
      <c r="DM19" s="86"/>
      <c r="DN19" s="87" t="str">
        <f t="shared" si="3"/>
        <v xml:space="preserve">D6.scenario.defInput["i043"] = {  cons:"consTotal",  title:"Rénovation d'isolation de fenêtres",  unit:"",  text:"Avez-vous fait l'isolation rénovation de la fenêtre", inputType:"sel043", right:"", postfix:"", nodata:"", varType:"Number", min:"", max:"", defaultValue:"-1", d11t:"",d11p:"",d12t:"",d12p:"",d13t:"",d13p:"",d1w:"",d1d:"", d21t:"1",d21p:"2",d22t:"2",d22p:"1",d23t:"",d23p:"",d2w:"2",d2d:"0", d31t:"",d31p:"",d32t:"",d32p:"",d33t:"",d33p:"",d3w:"",d3d:""}; </v>
      </c>
      <c r="DO19" s="88"/>
      <c r="DP19" s="88"/>
      <c r="DQ19" s="89" t="str">
        <f t="shared" si="4"/>
        <v>D6.scenario.defSelectValue["sel043"]= [ "Veuillez sélectionner", " dans l'ensemble", " faire partie", " ne pas le faire ", "" ];</v>
      </c>
      <c r="DR19" s="90"/>
      <c r="DS19" s="90"/>
      <c r="DT19" s="90" t="str">
        <f t="shared" si="5"/>
        <v>D6.scenario.defSelectData['sel043']= [ '-1', '1', '2', '3' ];</v>
      </c>
    </row>
    <row r="20" spans="1:124" s="85" customFormat="1" ht="43.5" customHeight="1">
      <c r="A20" s="74"/>
      <c r="B20" s="111" t="s">
        <v>2818</v>
      </c>
      <c r="C20" s="120" t="s">
        <v>4988</v>
      </c>
      <c r="D20" s="132" t="s">
        <v>2464</v>
      </c>
      <c r="E20" s="111" t="s">
        <v>1900</v>
      </c>
      <c r="F20" s="120"/>
      <c r="G20" s="132"/>
      <c r="H20" s="120" t="s">
        <v>5072</v>
      </c>
      <c r="I20" s="132" t="s">
        <v>2465</v>
      </c>
      <c r="J20" s="120" t="str">
        <f t="shared" si="0"/>
        <v>sel044</v>
      </c>
      <c r="K20" s="132" t="str">
        <f t="shared" si="1"/>
        <v>sel044</v>
      </c>
      <c r="L20" s="112"/>
      <c r="M20" s="112"/>
      <c r="N20" s="112"/>
      <c r="O20" s="111" t="s">
        <v>1883</v>
      </c>
      <c r="P20" s="112"/>
      <c r="Q20" s="112"/>
      <c r="R20" s="111">
        <v>-1</v>
      </c>
      <c r="S20" s="73"/>
      <c r="T20" s="73"/>
      <c r="U20" s="114" t="str">
        <f t="shared" si="6"/>
        <v>sel044</v>
      </c>
      <c r="V20" s="120" t="s">
        <v>3702</v>
      </c>
      <c r="W20" s="120" t="s">
        <v>3751</v>
      </c>
      <c r="X20" s="120" t="s">
        <v>3752</v>
      </c>
      <c r="Y20" s="120" t="s">
        <v>3753</v>
      </c>
      <c r="Z20" s="120"/>
      <c r="AA20" s="120"/>
      <c r="AB20" s="120"/>
      <c r="AC20" s="120"/>
      <c r="AD20" s="120"/>
      <c r="AE20" s="120"/>
      <c r="AF20" s="120"/>
      <c r="AG20" s="120"/>
      <c r="AH20" s="120"/>
      <c r="AI20" s="120"/>
      <c r="AJ20" s="120"/>
      <c r="AK20" s="120"/>
      <c r="AL20" s="132" t="s">
        <v>2267</v>
      </c>
      <c r="AM20" s="132" t="s">
        <v>2467</v>
      </c>
      <c r="AN20" s="132" t="s">
        <v>2468</v>
      </c>
      <c r="AO20" s="162" t="s">
        <v>2313</v>
      </c>
      <c r="AP20" s="132"/>
      <c r="AQ20" s="132"/>
      <c r="AR20" s="132"/>
      <c r="AS20" s="132"/>
      <c r="AT20" s="132"/>
      <c r="AU20" s="132"/>
      <c r="AV20" s="132"/>
      <c r="AW20" s="132"/>
      <c r="AX20" s="132"/>
      <c r="AY20" s="132"/>
      <c r="AZ20" s="132"/>
      <c r="BA20" s="132"/>
      <c r="BB20" s="73"/>
      <c r="BC20" s="120">
        <v>-1</v>
      </c>
      <c r="BD20" s="120">
        <v>1</v>
      </c>
      <c r="BE20" s="120">
        <v>2</v>
      </c>
      <c r="BF20" s="120">
        <v>3</v>
      </c>
      <c r="BG20" s="120"/>
      <c r="BH20" s="120"/>
      <c r="BI20" s="120"/>
      <c r="BJ20" s="120"/>
      <c r="BK20" s="120"/>
      <c r="BL20" s="120"/>
      <c r="BM20" s="120"/>
      <c r="BN20" s="120"/>
      <c r="BO20" s="120"/>
      <c r="BP20" s="120"/>
      <c r="BQ20" s="120"/>
      <c r="BR20" s="120"/>
      <c r="BS20" s="132">
        <v>-1</v>
      </c>
      <c r="BT20" s="132">
        <v>1</v>
      </c>
      <c r="BU20" s="132">
        <v>2</v>
      </c>
      <c r="BV20" s="132">
        <v>3</v>
      </c>
      <c r="BW20" s="132"/>
      <c r="BX20" s="132"/>
      <c r="BY20" s="132"/>
      <c r="BZ20" s="132"/>
      <c r="CA20" s="132"/>
      <c r="CB20" s="132"/>
      <c r="CC20" s="132"/>
      <c r="CD20" s="132"/>
      <c r="CE20" s="132"/>
      <c r="CF20" s="132"/>
      <c r="CG20" s="132"/>
      <c r="CH20" s="132"/>
      <c r="CJ20" s="111"/>
      <c r="CK20" s="111"/>
      <c r="CL20" s="111"/>
      <c r="CM20" s="111"/>
      <c r="CN20" s="111"/>
      <c r="CO20" s="111"/>
      <c r="CP20" s="111"/>
      <c r="CQ20" s="111"/>
      <c r="CR20" s="111">
        <v>1</v>
      </c>
      <c r="CS20" s="111">
        <v>2</v>
      </c>
      <c r="CT20" s="111">
        <v>2</v>
      </c>
      <c r="CU20" s="111">
        <v>1</v>
      </c>
      <c r="CV20" s="111"/>
      <c r="CW20" s="111"/>
      <c r="CX20" s="111">
        <v>1</v>
      </c>
      <c r="CY20" s="111">
        <v>0</v>
      </c>
      <c r="CZ20" s="111"/>
      <c r="DA20" s="111"/>
      <c r="DB20" s="111"/>
      <c r="DC20" s="111"/>
      <c r="DD20" s="111"/>
      <c r="DE20" s="111"/>
      <c r="DF20" s="111"/>
      <c r="DG20" s="111"/>
      <c r="DL20" s="86"/>
      <c r="DM20" s="86"/>
      <c r="DN20" s="87" t="str">
        <f t="shared" si="3"/>
        <v xml:space="preserve">D6.scenario.defInput["i044"] = {  cons:"consTotal",  title:"Rénovation d'isolation de plafond de mur",  unit:"",  text:"Avez-vous effectué des travaux de rénovation d'isolation tels que murs, plafonds, planchers?", inputType:"sel044", right:"", postfix:"", nodata:"", varType:"Number", min:"", max:"", defaultValue:"-1", d11t:"",d11p:"",d12t:"",d12p:"",d13t:"",d13p:"",d1w:"",d1d:"", d21t:"1",d21p:"2",d22t:"2",d22p:"1",d23t:"",d23p:"",d2w:"1",d2d:"0", d31t:"",d31p:"",d32t:"",d32p:"",d33t:"",d33p:"",d3w:"",d3d:""}; </v>
      </c>
      <c r="DO20" s="88"/>
      <c r="DP20" s="88"/>
      <c r="DQ20" s="89" t="str">
        <f t="shared" si="4"/>
        <v>D6.scenario.defSelectValue["sel044"]= [ "Veuillez sélectionner", " dans l'ensemble", " faire partie", " ne pas le faire ", "" ];</v>
      </c>
      <c r="DR20" s="90"/>
      <c r="DS20" s="90"/>
      <c r="DT20" s="90" t="str">
        <f t="shared" si="5"/>
        <v>D6.scenario.defSelectData['sel044']= [ '-1', '1', '2', '3' ];</v>
      </c>
    </row>
    <row r="21" spans="1:124" s="85" customFormat="1" ht="43.5" customHeight="1">
      <c r="A21" s="74"/>
      <c r="B21" s="111" t="s">
        <v>2466</v>
      </c>
      <c r="C21" s="120" t="s">
        <v>4989</v>
      </c>
      <c r="D21" s="132" t="s">
        <v>1909</v>
      </c>
      <c r="E21" s="111" t="s">
        <v>3069</v>
      </c>
      <c r="F21" s="120"/>
      <c r="G21" s="132"/>
      <c r="H21" s="120" t="s">
        <v>5073</v>
      </c>
      <c r="I21" s="132" t="s">
        <v>2849</v>
      </c>
      <c r="J21" s="120" t="str">
        <f t="shared" si="0"/>
        <v>sel051</v>
      </c>
      <c r="K21" s="132" t="str">
        <f t="shared" si="1"/>
        <v>sel051</v>
      </c>
      <c r="L21" s="112"/>
      <c r="M21" s="112"/>
      <c r="N21" s="112"/>
      <c r="O21" s="111" t="s">
        <v>1883</v>
      </c>
      <c r="P21" s="112"/>
      <c r="Q21" s="112"/>
      <c r="R21" s="111">
        <v>-1</v>
      </c>
      <c r="S21" s="73"/>
      <c r="T21" s="73"/>
      <c r="U21" s="114" t="str">
        <f>J21</f>
        <v>sel051</v>
      </c>
      <c r="V21" s="120" t="s">
        <v>3754</v>
      </c>
      <c r="W21" s="120" t="s">
        <v>3755</v>
      </c>
      <c r="X21" s="120" t="s">
        <v>3756</v>
      </c>
      <c r="Y21" s="120"/>
      <c r="Z21" s="120"/>
      <c r="AA21" s="120"/>
      <c r="AB21" s="120"/>
      <c r="AC21" s="120"/>
      <c r="AD21" s="120"/>
      <c r="AE21" s="120"/>
      <c r="AF21" s="120"/>
      <c r="AG21" s="120"/>
      <c r="AH21" s="120"/>
      <c r="AI21" s="120"/>
      <c r="AJ21" s="120"/>
      <c r="AK21" s="120"/>
      <c r="AL21" s="132" t="s">
        <v>2267</v>
      </c>
      <c r="AM21" s="162" t="s">
        <v>1976</v>
      </c>
      <c r="AN21" s="162" t="s">
        <v>2558</v>
      </c>
      <c r="AO21" s="132"/>
      <c r="AP21" s="132"/>
      <c r="AQ21" s="132"/>
      <c r="AR21" s="132"/>
      <c r="AS21" s="132"/>
      <c r="AT21" s="132"/>
      <c r="AU21" s="132"/>
      <c r="AV21" s="132"/>
      <c r="AW21" s="132"/>
      <c r="AX21" s="132"/>
      <c r="AY21" s="132"/>
      <c r="AZ21" s="132"/>
      <c r="BA21" s="132"/>
      <c r="BB21" s="73"/>
      <c r="BC21" s="120">
        <v>-1</v>
      </c>
      <c r="BD21" s="120">
        <v>0</v>
      </c>
      <c r="BE21" s="120">
        <v>1</v>
      </c>
      <c r="BF21" s="120"/>
      <c r="BG21" s="120"/>
      <c r="BH21" s="120"/>
      <c r="BI21" s="120"/>
      <c r="BJ21" s="120"/>
      <c r="BK21" s="120"/>
      <c r="BL21" s="120"/>
      <c r="BM21" s="120"/>
      <c r="BN21" s="120"/>
      <c r="BO21" s="120"/>
      <c r="BP21" s="120"/>
      <c r="BQ21" s="120"/>
      <c r="BR21" s="120"/>
      <c r="BS21" s="132">
        <v>-1</v>
      </c>
      <c r="BT21" s="132">
        <v>0</v>
      </c>
      <c r="BU21" s="132">
        <v>1</v>
      </c>
      <c r="BV21" s="132"/>
      <c r="BW21" s="132"/>
      <c r="BX21" s="132"/>
      <c r="BY21" s="132"/>
      <c r="BZ21" s="132"/>
      <c r="CA21" s="132"/>
      <c r="CB21" s="132"/>
      <c r="CC21" s="132"/>
      <c r="CD21" s="132"/>
      <c r="CE21" s="132"/>
      <c r="CF21" s="132"/>
      <c r="CG21" s="132"/>
      <c r="CH21" s="132"/>
      <c r="CJ21" s="111">
        <v>1</v>
      </c>
      <c r="CK21" s="111">
        <v>2</v>
      </c>
      <c r="CL21" s="111"/>
      <c r="CM21" s="111"/>
      <c r="CN21" s="111"/>
      <c r="CO21" s="111"/>
      <c r="CP21" s="111">
        <v>4</v>
      </c>
      <c r="CQ21" s="111">
        <v>0</v>
      </c>
      <c r="CR21" s="111">
        <v>1</v>
      </c>
      <c r="CS21" s="111">
        <v>2</v>
      </c>
      <c r="CT21" s="111"/>
      <c r="CU21" s="111"/>
      <c r="CV21" s="111"/>
      <c r="CW21" s="111"/>
      <c r="CX21" s="111">
        <v>4</v>
      </c>
      <c r="CY21" s="111">
        <v>0</v>
      </c>
      <c r="CZ21" s="111"/>
      <c r="DA21" s="111"/>
      <c r="DB21" s="111"/>
      <c r="DC21" s="111"/>
      <c r="DD21" s="111"/>
      <c r="DE21" s="111"/>
      <c r="DF21" s="111"/>
      <c r="DG21" s="111"/>
      <c r="DL21" s="86"/>
      <c r="DM21" s="86"/>
      <c r="DN21" s="87" t="str">
        <f t="shared" si="3"/>
        <v xml:space="preserve">D6.scenario.defInput["i051"] = {  cons:"consEnergy",  title:"Installation de production d'énergie photovoltaïque",  unit:"",  text:"Installez-vous de l'équipement de production d'énergie solaire", inputType:"sel051", right:"", postfix:"", nodata:"", varType:"Number", min:"", max:"", defaultValue:"-1", d11t:"1",d11p:"2",d12t:"",d12p:"",d13t:"",d13p:"",d1w:"4",d1d:"0", d21t:"1",d21p:"2",d22t:"",d22p:"",d23t:"",d23p:"",d2w:"4",d2d:"0", d31t:"",d31p:"",d32t:"",d32p:"",d33t:"",d33p:"",d3w:"",d3d:""}; </v>
      </c>
      <c r="DO21" s="88"/>
      <c r="DP21" s="88"/>
      <c r="DQ21" s="89" t="str">
        <f t="shared" si="4"/>
        <v>D6.scenario.defSelectValue["sel051"]= [ "Sélectionnez", " ne faites pas", " faites-le ", "" ];</v>
      </c>
      <c r="DR21" s="90"/>
      <c r="DS21" s="90"/>
      <c r="DT21" s="90" t="str">
        <f t="shared" si="5"/>
        <v>D6.scenario.defSelectData['sel051']= [ '-1', '0', '1' ];</v>
      </c>
    </row>
    <row r="22" spans="1:124" s="85" customFormat="1" ht="43.5" customHeight="1">
      <c r="A22" s="74"/>
      <c r="B22" s="111" t="s">
        <v>3015</v>
      </c>
      <c r="C22" s="120" t="s">
        <v>4990</v>
      </c>
      <c r="D22" s="132" t="s">
        <v>2850</v>
      </c>
      <c r="E22" s="111" t="s">
        <v>3069</v>
      </c>
      <c r="F22" s="120" t="s">
        <v>1910</v>
      </c>
      <c r="G22" s="132" t="s">
        <v>1910</v>
      </c>
      <c r="H22" s="120" t="s">
        <v>5074</v>
      </c>
      <c r="I22" s="132" t="s">
        <v>3110</v>
      </c>
      <c r="J22" s="120" t="str">
        <f t="shared" si="0"/>
        <v>sel052</v>
      </c>
      <c r="K22" s="132" t="str">
        <f t="shared" si="1"/>
        <v>sel052</v>
      </c>
      <c r="L22" s="112"/>
      <c r="M22" s="112"/>
      <c r="N22" s="112"/>
      <c r="O22" s="111" t="s">
        <v>1883</v>
      </c>
      <c r="P22" s="112"/>
      <c r="Q22" s="112"/>
      <c r="R22" s="111">
        <v>-1</v>
      </c>
      <c r="S22" s="73"/>
      <c r="T22" s="73"/>
      <c r="U22" s="114" t="str">
        <f t="shared" si="6"/>
        <v>sel052</v>
      </c>
      <c r="V22" s="120" t="s">
        <v>3757</v>
      </c>
      <c r="W22" s="120" t="s">
        <v>3758</v>
      </c>
      <c r="X22" s="120" t="s">
        <v>3759</v>
      </c>
      <c r="Y22" s="120" t="s">
        <v>3760</v>
      </c>
      <c r="Z22" s="120" t="s">
        <v>3761</v>
      </c>
      <c r="AA22" s="120" t="s">
        <v>3762</v>
      </c>
      <c r="AB22" s="120" t="s">
        <v>3763</v>
      </c>
      <c r="AC22" s="120" t="s">
        <v>3764</v>
      </c>
      <c r="AD22" s="120"/>
      <c r="AE22" s="120"/>
      <c r="AF22" s="120"/>
      <c r="AG22" s="120" t="s">
        <v>3765</v>
      </c>
      <c r="AH22" s="120"/>
      <c r="AI22" s="120"/>
      <c r="AJ22" s="120"/>
      <c r="AK22" s="120"/>
      <c r="AL22" s="132" t="s">
        <v>2267</v>
      </c>
      <c r="AM22" s="162" t="s">
        <v>1976</v>
      </c>
      <c r="AN22" s="162" t="s">
        <v>1977</v>
      </c>
      <c r="AO22" s="162" t="s">
        <v>1978</v>
      </c>
      <c r="AP22" s="132" t="s">
        <v>1979</v>
      </c>
      <c r="AQ22" s="132" t="s">
        <v>2460</v>
      </c>
      <c r="AR22" s="132" t="s">
        <v>2461</v>
      </c>
      <c r="AS22" s="132"/>
      <c r="AT22" s="132"/>
      <c r="AU22" s="132"/>
      <c r="AV22" s="132"/>
      <c r="AW22" s="132"/>
      <c r="AX22" s="132"/>
      <c r="AY22" s="132"/>
      <c r="AZ22" s="132"/>
      <c r="BA22" s="132"/>
      <c r="BB22" s="73"/>
      <c r="BC22" s="120">
        <v>-1</v>
      </c>
      <c r="BD22" s="120">
        <v>0</v>
      </c>
      <c r="BE22" s="120">
        <v>3</v>
      </c>
      <c r="BF22" s="120">
        <v>4</v>
      </c>
      <c r="BG22" s="120">
        <v>5</v>
      </c>
      <c r="BH22" s="120">
        <v>8</v>
      </c>
      <c r="BI22" s="120">
        <v>11</v>
      </c>
      <c r="BJ22" s="120"/>
      <c r="BK22" s="120"/>
      <c r="BL22" s="120"/>
      <c r="BM22" s="120"/>
      <c r="BN22" s="120"/>
      <c r="BO22" s="120"/>
      <c r="BP22" s="120"/>
      <c r="BQ22" s="120"/>
      <c r="BR22" s="120"/>
      <c r="BS22" s="132">
        <v>-1</v>
      </c>
      <c r="BT22" s="132">
        <v>0</v>
      </c>
      <c r="BU22" s="132">
        <v>3</v>
      </c>
      <c r="BV22" s="132">
        <v>4</v>
      </c>
      <c r="BW22" s="132">
        <v>5</v>
      </c>
      <c r="BX22" s="132">
        <v>8</v>
      </c>
      <c r="BY22" s="132">
        <v>11</v>
      </c>
      <c r="BZ22" s="132"/>
      <c r="CA22" s="132"/>
      <c r="CB22" s="132"/>
      <c r="CC22" s="132"/>
      <c r="CD22" s="132"/>
      <c r="CE22" s="132"/>
      <c r="CF22" s="132"/>
      <c r="CG22" s="132"/>
      <c r="CH22" s="132"/>
      <c r="CJ22" s="111">
        <v>5</v>
      </c>
      <c r="CK22" s="111">
        <v>2</v>
      </c>
      <c r="CL22" s="111">
        <v>2</v>
      </c>
      <c r="CM22" s="111">
        <v>1</v>
      </c>
      <c r="CN22" s="111"/>
      <c r="CO22" s="111"/>
      <c r="CP22" s="111">
        <v>2</v>
      </c>
      <c r="CQ22" s="111">
        <v>0</v>
      </c>
      <c r="CR22" s="111">
        <v>5</v>
      </c>
      <c r="CS22" s="111">
        <v>2</v>
      </c>
      <c r="CT22" s="111">
        <v>2</v>
      </c>
      <c r="CU22" s="111">
        <v>1</v>
      </c>
      <c r="CV22" s="111"/>
      <c r="CW22" s="111"/>
      <c r="CX22" s="111">
        <v>2</v>
      </c>
      <c r="CY22" s="111">
        <v>0</v>
      </c>
      <c r="CZ22" s="111"/>
      <c r="DA22" s="111"/>
      <c r="DB22" s="111"/>
      <c r="DC22" s="111"/>
      <c r="DD22" s="111"/>
      <c r="DE22" s="111"/>
      <c r="DF22" s="111"/>
      <c r="DG22" s="111"/>
      <c r="DL22" s="86"/>
      <c r="DM22" s="86"/>
      <c r="DN22" s="87" t="str">
        <f t="shared" si="3"/>
        <v xml:space="preserve">D6.scenario.defInput["i052"] = {  cons:"consEnergy",  title:"Taille de la production d'énergie photovoltaïque",  unit:"kW",  text:"Veuillez choisir la taille de l'équipement de production d'énergie photovoltaïque installé.", inputType:"sel052", right:"", postfix:"", nodata:"", varType:"Number", min:"", max:"", defaultValue:"-1", d11t:"5",d11p:"2",d12t:"2",d12p:"1",d13t:"",d13p:"",d1w:"2",d1d:"0", d21t:"5",d21p:"2",d22t:"2",d22p:"1",d23t:"",d23p:"",d2w:"2",d2d:"0", d31t:"",d31p:"",d32t:"",d32p:"",d33t:"",d33p:"",d3w:"",d3d:""}; </v>
      </c>
      <c r="DO22" s="88"/>
      <c r="DP22" s="88"/>
      <c r="DQ22" s="89" t="str">
        <f t="shared" si="4"/>
        <v>D6.scenario.defSelectValue["sel052"]= [ "S'il vous plaît", " sélectionnez-le", " ne le faites pas", " faites-le (~ 3 kW)", " faites (4 kW)", " faites (5 kW)", " faites (6 ~ 10 kW)", " faites (plus de 10 kW) ", " ", "" ];</v>
      </c>
      <c r="DR22" s="90"/>
      <c r="DS22" s="90"/>
      <c r="DT22" s="90" t="str">
        <f t="shared" si="5"/>
        <v>D6.scenario.defSelectData['sel052']= [ '-1', '0', '3', '4', '5', '8', '11' ];</v>
      </c>
    </row>
    <row r="23" spans="1:124" s="85" customFormat="1" ht="43.5" customHeight="1">
      <c r="A23" s="74"/>
      <c r="B23" s="111" t="s">
        <v>3016</v>
      </c>
      <c r="C23" s="120" t="s">
        <v>3570</v>
      </c>
      <c r="D23" s="132" t="s">
        <v>2459</v>
      </c>
      <c r="E23" s="111" t="s">
        <v>3069</v>
      </c>
      <c r="F23" s="120"/>
      <c r="G23" s="132"/>
      <c r="H23" s="120" t="s">
        <v>5075</v>
      </c>
      <c r="I23" s="132" t="s">
        <v>3111</v>
      </c>
      <c r="J23" s="120" t="str">
        <f t="shared" si="0"/>
        <v>sel053</v>
      </c>
      <c r="K23" s="132" t="str">
        <f t="shared" si="1"/>
        <v>sel053</v>
      </c>
      <c r="L23" s="112"/>
      <c r="M23" s="112"/>
      <c r="N23" s="112"/>
      <c r="O23" s="111" t="s">
        <v>1883</v>
      </c>
      <c r="P23" s="112"/>
      <c r="Q23" s="112"/>
      <c r="R23" s="111">
        <v>-1</v>
      </c>
      <c r="S23" s="73"/>
      <c r="T23" s="73"/>
      <c r="U23" s="114" t="str">
        <f t="shared" si="6"/>
        <v>sel053</v>
      </c>
      <c r="V23" s="120" t="s">
        <v>3702</v>
      </c>
      <c r="W23" s="120" t="s">
        <v>3766</v>
      </c>
      <c r="X23" s="120" t="s">
        <v>3767</v>
      </c>
      <c r="Y23" s="120">
        <v>2013</v>
      </c>
      <c r="Z23" s="120">
        <v>2014</v>
      </c>
      <c r="AA23" s="120">
        <v>2015</v>
      </c>
      <c r="AB23" s="120">
        <v>2016</v>
      </c>
      <c r="AC23" s="120" t="s">
        <v>3768</v>
      </c>
      <c r="AD23" s="120" t="s">
        <v>3769</v>
      </c>
      <c r="AE23" s="120"/>
      <c r="AF23" s="120"/>
      <c r="AG23" s="120"/>
      <c r="AH23" s="120"/>
      <c r="AI23" s="120"/>
      <c r="AJ23" s="120"/>
      <c r="AK23" s="120"/>
      <c r="AL23" s="132" t="s">
        <v>2267</v>
      </c>
      <c r="AM23" s="162" t="s">
        <v>2495</v>
      </c>
      <c r="AN23" s="162" t="s">
        <v>2496</v>
      </c>
      <c r="AO23" s="162" t="s">
        <v>2497</v>
      </c>
      <c r="AP23" s="132" t="s">
        <v>2498</v>
      </c>
      <c r="AQ23" s="132" t="s">
        <v>3361</v>
      </c>
      <c r="AR23" s="132" t="s">
        <v>3362</v>
      </c>
      <c r="AS23" s="132" t="s">
        <v>3363</v>
      </c>
      <c r="AT23" s="162" t="s">
        <v>2819</v>
      </c>
      <c r="AU23" s="132"/>
      <c r="AV23" s="132"/>
      <c r="AW23" s="132"/>
      <c r="AX23" s="132"/>
      <c r="AY23" s="132"/>
      <c r="AZ23" s="132"/>
      <c r="BA23" s="132"/>
      <c r="BB23" s="73"/>
      <c r="BC23" s="120">
        <v>-1</v>
      </c>
      <c r="BD23" s="120">
        <v>2010</v>
      </c>
      <c r="BE23" s="120">
        <v>2011</v>
      </c>
      <c r="BF23" s="120">
        <v>2013</v>
      </c>
      <c r="BG23" s="120">
        <v>2014</v>
      </c>
      <c r="BH23" s="120">
        <v>2015</v>
      </c>
      <c r="BI23" s="120">
        <v>2016</v>
      </c>
      <c r="BJ23" s="120">
        <v>2017</v>
      </c>
      <c r="BK23" s="120">
        <v>9999</v>
      </c>
      <c r="BL23" s="120"/>
      <c r="BM23" s="120"/>
      <c r="BN23" s="120"/>
      <c r="BO23" s="120"/>
      <c r="BP23" s="120"/>
      <c r="BQ23" s="120"/>
      <c r="BR23" s="120"/>
      <c r="BS23" s="132">
        <v>-1</v>
      </c>
      <c r="BT23" s="132">
        <v>2010</v>
      </c>
      <c r="BU23" s="132">
        <v>2011</v>
      </c>
      <c r="BV23" s="132">
        <v>2013</v>
      </c>
      <c r="BW23" s="132">
        <v>2014</v>
      </c>
      <c r="BX23" s="132">
        <v>2015</v>
      </c>
      <c r="BY23" s="132">
        <v>2016</v>
      </c>
      <c r="BZ23" s="132">
        <v>2017</v>
      </c>
      <c r="CA23" s="132">
        <v>9999</v>
      </c>
      <c r="CB23" s="132"/>
      <c r="CC23" s="132"/>
      <c r="CD23" s="132"/>
      <c r="CE23" s="132"/>
      <c r="CF23" s="132"/>
      <c r="CG23" s="132"/>
      <c r="CH23" s="132"/>
      <c r="CJ23" s="111"/>
      <c r="CK23" s="111"/>
      <c r="CL23" s="111"/>
      <c r="CM23" s="111"/>
      <c r="CN23" s="111"/>
      <c r="CO23" s="111"/>
      <c r="CP23" s="111"/>
      <c r="CQ23" s="111"/>
      <c r="CR23" s="111"/>
      <c r="CS23" s="111"/>
      <c r="CT23" s="111"/>
      <c r="CU23" s="111"/>
      <c r="CV23" s="111"/>
      <c r="CW23" s="111"/>
      <c r="CX23" s="111"/>
      <c r="CY23" s="111"/>
      <c r="CZ23" s="111"/>
      <c r="DA23" s="111"/>
      <c r="DB23" s="111"/>
      <c r="DC23" s="111"/>
      <c r="DD23" s="111"/>
      <c r="DE23" s="111"/>
      <c r="DF23" s="111"/>
      <c r="DG23" s="111"/>
      <c r="DL23" s="86"/>
      <c r="DM23" s="86"/>
      <c r="DN23" s="87" t="str">
        <f t="shared" si="3"/>
        <v xml:space="preserve">D6.scenario.defInput["i053"] = {  cons:"consEnergy",  title:"Année d'installation de la production d'énergie photovoltaïque",  unit:"",  text:"À quand remonte l'année où l'énergie solaire a été installée?", inputType:"sel053", right:"", postfix:"", nodata:"", varType:"Number", min:"", max:"", defaultValue:"-1", d11t:"",d11p:"",d12t:"",d12p:"",d13t:"",d13p:"",d1w:"",d1d:"", d21t:"",d21p:"",d22t:"",d22p:"",d23t:"",d23p:"",d2w:"",d2d:"", d31t:"",d31p:"",d32t:"",d32p:"",d33t:"",d33p:"",d3w:"",d3d:""}; </v>
      </c>
      <c r="DO23" s="88"/>
      <c r="DP23" s="88"/>
      <c r="DQ23" s="89" t="str">
        <f t="shared" si="4"/>
        <v>D6.scenario.defSelectValue["sel053"]= [ "Veuillez sélectionner", " avant 2010", " 2011 - 2012", "2013", "2014", "2015", "2016", " après 2017", " pas installé ", "" ];</v>
      </c>
      <c r="DR23" s="90"/>
      <c r="DS23" s="90"/>
      <c r="DT23" s="90" t="str">
        <f t="shared" si="5"/>
        <v>D6.scenario.defSelectData['sel053']= [ '-1', '2010', '2011', '2013', '2014', '2015', '2016', '2017', '9999' ];</v>
      </c>
    </row>
    <row r="24" spans="1:124" s="85" customFormat="1" ht="43.5" customHeight="1">
      <c r="A24" s="74"/>
      <c r="B24" s="111" t="s">
        <v>3065</v>
      </c>
      <c r="C24" s="120" t="s">
        <v>3571</v>
      </c>
      <c r="D24" s="132" t="s">
        <v>2479</v>
      </c>
      <c r="E24" s="111" t="s">
        <v>3069</v>
      </c>
      <c r="F24" s="120"/>
      <c r="G24" s="132"/>
      <c r="H24" s="120" t="s">
        <v>3571</v>
      </c>
      <c r="I24" s="132" t="s">
        <v>2479</v>
      </c>
      <c r="J24" s="120" t="str">
        <f t="shared" si="0"/>
        <v>sel054</v>
      </c>
      <c r="K24" s="132" t="str">
        <f t="shared" si="1"/>
        <v>sel054</v>
      </c>
      <c r="L24" s="112"/>
      <c r="M24" s="112"/>
      <c r="N24" s="112"/>
      <c r="O24" s="111" t="s">
        <v>1883</v>
      </c>
      <c r="P24" s="112"/>
      <c r="Q24" s="112"/>
      <c r="R24" s="111">
        <v>-1</v>
      </c>
      <c r="S24" s="73"/>
      <c r="T24" s="92"/>
      <c r="U24" s="114" t="str">
        <f>J24</f>
        <v>sel054</v>
      </c>
      <c r="V24" s="120" t="s">
        <v>3754</v>
      </c>
      <c r="W24" s="120" t="s">
        <v>3770</v>
      </c>
      <c r="X24" s="120" t="s">
        <v>3771</v>
      </c>
      <c r="Y24" s="120"/>
      <c r="Z24" s="120"/>
      <c r="AA24" s="120"/>
      <c r="AB24" s="120"/>
      <c r="AC24" s="120"/>
      <c r="AD24" s="120"/>
      <c r="AE24" s="120"/>
      <c r="AF24" s="120"/>
      <c r="AG24" s="120"/>
      <c r="AH24" s="120"/>
      <c r="AI24" s="120"/>
      <c r="AJ24" s="120"/>
      <c r="AK24" s="120"/>
      <c r="AL24" s="132" t="s">
        <v>2267</v>
      </c>
      <c r="AM24" s="162" t="s">
        <v>2480</v>
      </c>
      <c r="AN24" s="162" t="s">
        <v>2481</v>
      </c>
      <c r="AO24" s="132"/>
      <c r="AP24" s="132"/>
      <c r="AQ24" s="132"/>
      <c r="AR24" s="132"/>
      <c r="AS24" s="132"/>
      <c r="AT24" s="132"/>
      <c r="AU24" s="132"/>
      <c r="AV24" s="132"/>
      <c r="AW24" s="132"/>
      <c r="AX24" s="132"/>
      <c r="AY24" s="132"/>
      <c r="AZ24" s="132"/>
      <c r="BA24" s="132"/>
      <c r="BB24" s="73"/>
      <c r="BC24" s="120">
        <v>-1</v>
      </c>
      <c r="BD24" s="120">
        <v>1</v>
      </c>
      <c r="BE24" s="120">
        <v>2</v>
      </c>
      <c r="BF24" s="120"/>
      <c r="BG24" s="120"/>
      <c r="BH24" s="120"/>
      <c r="BI24" s="120"/>
      <c r="BJ24" s="120"/>
      <c r="BK24" s="120"/>
      <c r="BL24" s="120"/>
      <c r="BM24" s="120"/>
      <c r="BN24" s="120"/>
      <c r="BO24" s="120"/>
      <c r="BP24" s="120"/>
      <c r="BQ24" s="120"/>
      <c r="BR24" s="120"/>
      <c r="BS24" s="132">
        <v>-1</v>
      </c>
      <c r="BT24" s="132">
        <v>1</v>
      </c>
      <c r="BU24" s="132">
        <v>2</v>
      </c>
      <c r="BV24" s="132"/>
      <c r="BW24" s="132"/>
      <c r="BX24" s="132"/>
      <c r="BY24" s="132"/>
      <c r="BZ24" s="132"/>
      <c r="CA24" s="132"/>
      <c r="CB24" s="132"/>
      <c r="CC24" s="132"/>
      <c r="CD24" s="132"/>
      <c r="CE24" s="132"/>
      <c r="CF24" s="132"/>
      <c r="CG24" s="132"/>
      <c r="CH24" s="132"/>
      <c r="CJ24" s="111"/>
      <c r="CK24" s="111"/>
      <c r="CL24" s="111"/>
      <c r="CM24" s="111"/>
      <c r="CN24" s="111"/>
      <c r="CO24" s="111"/>
      <c r="CP24" s="111"/>
      <c r="CQ24" s="111"/>
      <c r="CR24" s="111"/>
      <c r="CS24" s="111"/>
      <c r="CT24" s="111"/>
      <c r="CU24" s="111"/>
      <c r="CV24" s="111"/>
      <c r="CW24" s="111"/>
      <c r="CX24" s="111"/>
      <c r="CY24" s="111"/>
      <c r="CZ24" s="111"/>
      <c r="DA24" s="111"/>
      <c r="DB24" s="111"/>
      <c r="DC24" s="111"/>
      <c r="DD24" s="111"/>
      <c r="DE24" s="111"/>
      <c r="DF24" s="111"/>
      <c r="DG24" s="111"/>
      <c r="DL24" s="86"/>
      <c r="DM24" s="86"/>
      <c r="DN24" s="87" t="str">
        <f t="shared" si="3"/>
        <v xml:space="preserve">D6.scenario.defInput["i054"] = {  cons:"consEnergy",  title:"Utilisez-vous du kérosène?",  unit:"",  text:"Utilisez-vous du kérosène?", inputType:"sel054", right:"", postfix:"", nodata:"", varType:"Number", min:"", max:"", defaultValue:"-1", d11t:"",d11p:"",d12t:"",d12p:"",d13t:"",d13p:"",d1w:"",d1d:"", d21t:"",d21p:"",d22t:"",d22p:"",d23t:"",d23p:"",d2w:"",d2d:"", d31t:"",d31p:"",d32t:"",d32p:"",d33t:"",d33p:"",d3w:"",d3d:""}; </v>
      </c>
      <c r="DO24" s="88"/>
      <c r="DP24" s="88"/>
      <c r="DQ24" s="89" t="str">
        <f t="shared" si="4"/>
        <v>D6.scenario.defSelectValue["sel054"]= [ "Sélectionnez", " oui", " non ", "" ];</v>
      </c>
      <c r="DR24" s="90"/>
      <c r="DS24" s="90"/>
      <c r="DT24" s="90" t="str">
        <f t="shared" si="5"/>
        <v>D6.scenario.defSelectData['sel054']= [ '-1', '1', '2' ];</v>
      </c>
    </row>
    <row r="25" spans="1:124" s="85" customFormat="1" ht="43.5" customHeight="1">
      <c r="A25" s="74"/>
      <c r="B25" s="111" t="s">
        <v>2820</v>
      </c>
      <c r="C25" s="120" t="s">
        <v>3572</v>
      </c>
      <c r="D25" s="132" t="s">
        <v>1280</v>
      </c>
      <c r="E25" s="111" t="s">
        <v>3069</v>
      </c>
      <c r="F25" s="120" t="s">
        <v>3650</v>
      </c>
      <c r="G25" s="132" t="s">
        <v>1911</v>
      </c>
      <c r="H25" s="120" t="s">
        <v>5076</v>
      </c>
      <c r="I25" s="132" t="s">
        <v>3060</v>
      </c>
      <c r="J25" s="120" t="str">
        <f t="shared" si="0"/>
        <v>sel061</v>
      </c>
      <c r="K25" s="132" t="str">
        <f t="shared" si="1"/>
        <v>sel061</v>
      </c>
      <c r="L25" s="112"/>
      <c r="M25" s="112"/>
      <c r="N25" s="112"/>
      <c r="O25" s="111" t="s">
        <v>1883</v>
      </c>
      <c r="P25" s="112"/>
      <c r="Q25" s="112"/>
      <c r="R25" s="111">
        <v>-1</v>
      </c>
      <c r="S25" s="73"/>
      <c r="T25" s="73"/>
      <c r="U25" s="114" t="str">
        <f t="shared" si="6"/>
        <v>sel061</v>
      </c>
      <c r="V25" s="120" t="s">
        <v>3754</v>
      </c>
      <c r="W25" s="120" t="s">
        <v>4396</v>
      </c>
      <c r="X25" s="120" t="s">
        <v>4397</v>
      </c>
      <c r="Y25" s="120" t="s">
        <v>4398</v>
      </c>
      <c r="Z25" s="120" t="s">
        <v>4399</v>
      </c>
      <c r="AA25" s="120" t="s">
        <v>4400</v>
      </c>
      <c r="AB25" s="120" t="s">
        <v>4130</v>
      </c>
      <c r="AC25" s="120" t="s">
        <v>4401</v>
      </c>
      <c r="AD25" s="120" t="s">
        <v>4145</v>
      </c>
      <c r="AE25" s="120" t="s">
        <v>4131</v>
      </c>
      <c r="AF25" s="120" t="s">
        <v>4132</v>
      </c>
      <c r="AG25" s="120" t="s">
        <v>3772</v>
      </c>
      <c r="AH25" s="120"/>
      <c r="AI25" s="120"/>
      <c r="AJ25" s="120"/>
      <c r="AK25" s="120"/>
      <c r="AL25" s="132" t="s">
        <v>2267</v>
      </c>
      <c r="AM25" s="132" t="s">
        <v>1980</v>
      </c>
      <c r="AN25" s="132" t="s">
        <v>1981</v>
      </c>
      <c r="AO25" s="132" t="s">
        <v>1982</v>
      </c>
      <c r="AP25" s="162" t="s">
        <v>1983</v>
      </c>
      <c r="AQ25" s="162" t="s">
        <v>1984</v>
      </c>
      <c r="AR25" s="162" t="s">
        <v>1985</v>
      </c>
      <c r="AS25" s="162" t="s">
        <v>1986</v>
      </c>
      <c r="AT25" s="162" t="s">
        <v>1987</v>
      </c>
      <c r="AU25" s="132" t="s">
        <v>1988</v>
      </c>
      <c r="AV25" s="132" t="s">
        <v>1989</v>
      </c>
      <c r="AW25" s="132" t="s">
        <v>1990</v>
      </c>
      <c r="AX25" s="132"/>
      <c r="AY25" s="132"/>
      <c r="AZ25" s="132"/>
      <c r="BA25" s="132"/>
      <c r="BB25" s="73"/>
      <c r="BC25" s="120">
        <v>-1</v>
      </c>
      <c r="BD25" s="120">
        <f>BT25/100</f>
        <v>10</v>
      </c>
      <c r="BE25" s="120">
        <f t="shared" ref="BE25:BN29" si="7">BU25/100</f>
        <v>20</v>
      </c>
      <c r="BF25" s="120">
        <f t="shared" si="7"/>
        <v>30</v>
      </c>
      <c r="BG25" s="120">
        <f t="shared" si="7"/>
        <v>50</v>
      </c>
      <c r="BH25" s="120">
        <f t="shared" si="7"/>
        <v>70</v>
      </c>
      <c r="BI25" s="120">
        <f t="shared" si="7"/>
        <v>100</v>
      </c>
      <c r="BJ25" s="120">
        <f t="shared" si="7"/>
        <v>120</v>
      </c>
      <c r="BK25" s="120">
        <f t="shared" si="7"/>
        <v>150</v>
      </c>
      <c r="BL25" s="120">
        <f t="shared" si="7"/>
        <v>200</v>
      </c>
      <c r="BM25" s="120">
        <f t="shared" si="7"/>
        <v>300</v>
      </c>
      <c r="BN25" s="120">
        <f t="shared" si="7"/>
        <v>400</v>
      </c>
      <c r="BO25" s="120"/>
      <c r="BP25" s="120"/>
      <c r="BQ25" s="120"/>
      <c r="BR25" s="120"/>
      <c r="BS25" s="132">
        <v>-1</v>
      </c>
      <c r="BT25" s="132">
        <f t="shared" ref="BT25:BT26" si="8">VALUE(LEFT(AM25,LEN(AM25)-1))</f>
        <v>1000</v>
      </c>
      <c r="BU25" s="132">
        <f t="shared" ref="BU25:BU26" si="9">VALUE(LEFT(AN25,LEN(AN25)-1))</f>
        <v>2000</v>
      </c>
      <c r="BV25" s="132">
        <f t="shared" ref="BV25:BV26" si="10">VALUE(LEFT(AO25,LEN(AO25)-1))</f>
        <v>3000</v>
      </c>
      <c r="BW25" s="132">
        <f t="shared" ref="BW25:BW26" si="11">VALUE(LEFT(AP25,LEN(AP25)-1))</f>
        <v>5000</v>
      </c>
      <c r="BX25" s="132">
        <f t="shared" ref="BX25:BX26" si="12">VALUE(LEFT(AQ25,LEN(AQ25)-1))</f>
        <v>7000</v>
      </c>
      <c r="BY25" s="132">
        <v>10000</v>
      </c>
      <c r="BZ25" s="132">
        <v>12000</v>
      </c>
      <c r="CA25" s="132">
        <v>15000</v>
      </c>
      <c r="CB25" s="132">
        <v>20000</v>
      </c>
      <c r="CC25" s="132">
        <v>30000</v>
      </c>
      <c r="CD25" s="132">
        <v>40000</v>
      </c>
      <c r="CE25" s="132"/>
      <c r="CF25" s="132"/>
      <c r="CG25" s="132"/>
      <c r="CH25" s="132"/>
      <c r="CJ25" s="111">
        <v>15000</v>
      </c>
      <c r="CK25" s="111">
        <v>0</v>
      </c>
      <c r="CL25" s="111">
        <v>10000</v>
      </c>
      <c r="CM25" s="111">
        <v>1</v>
      </c>
      <c r="CN25" s="111">
        <v>0</v>
      </c>
      <c r="CO25" s="111">
        <v>2</v>
      </c>
      <c r="CP25" s="111">
        <v>3</v>
      </c>
      <c r="CQ25" s="111">
        <v>1</v>
      </c>
      <c r="CR25" s="111"/>
      <c r="CS25" s="111"/>
      <c r="CT25" s="111"/>
      <c r="CU25" s="111"/>
      <c r="CV25" s="111"/>
      <c r="CW25" s="111"/>
      <c r="CX25" s="111"/>
      <c r="CY25" s="111"/>
      <c r="CZ25" s="111"/>
      <c r="DA25" s="111"/>
      <c r="DB25" s="111"/>
      <c r="DC25" s="111"/>
      <c r="DD25" s="111"/>
      <c r="DE25" s="111"/>
      <c r="DF25" s="111"/>
      <c r="DG25" s="111"/>
      <c r="DL25" s="86"/>
      <c r="DM25" s="86"/>
      <c r="DN25" s="87" t="str">
        <f t="shared" si="3"/>
        <v xml:space="preserve">D6.scenario.defInput["i061"] = {  cons:"consEnergy",  title:"Facture d'électricité",  unit:"euro",  text:"Veuillez choisir la facture d'électricité approximative pour un mois.", inputType:"sel061", right:"", postfix:"", nodata:"", varType:"Number", min:"", max:"", defaultValue:"-1", d11t:"15000",d11p:"0",d12t:"10000",d12p:"1",d13t:"0",d13p:"2",d1w:"3",d1d:"1", d21t:"",d21p:"",d22t:"",d22p:"",d23t:"",d23p:"",d2w:"",d2d:"", d31t:"",d31p:"",d32t:"",d32p:"",d33t:"",d33p:"",d3w:"",d3d:""}; </v>
      </c>
      <c r="DO25" s="88"/>
      <c r="DP25" s="88"/>
      <c r="DQ25" s="89" t="str">
        <f t="shared" si="4"/>
        <v>D6.scenario.defSelectValue["sel061"]= [ "Sélectionnez", " 10 euros", " 20 euros", " 30 euros", " 50 euros", " 70 euros", " 100 euros", " 120 euros", " 150 euros", " 200 euros", " 300 euros", " plus que cela", "" ];</v>
      </c>
      <c r="DR25" s="90"/>
      <c r="DS25" s="90"/>
      <c r="DT25" s="90" t="str">
        <f t="shared" si="5"/>
        <v>D6.scenario.defSelectData['sel061']= [ '-1', '10', '20', '30', '50', '70', '100', '120', '150', '200', '300', '400' ];</v>
      </c>
    </row>
    <row r="26" spans="1:124" s="85" customFormat="1" ht="43.5" customHeight="1">
      <c r="A26" s="73"/>
      <c r="B26" s="111" t="s">
        <v>3067</v>
      </c>
      <c r="C26" s="120" t="s">
        <v>4991</v>
      </c>
      <c r="D26" s="132" t="s">
        <v>3061</v>
      </c>
      <c r="E26" s="111" t="s">
        <v>3069</v>
      </c>
      <c r="F26" s="120" t="s">
        <v>3650</v>
      </c>
      <c r="G26" s="132" t="s">
        <v>1911</v>
      </c>
      <c r="H26" s="120" t="s">
        <v>5077</v>
      </c>
      <c r="I26" s="132" t="s">
        <v>3062</v>
      </c>
      <c r="J26" s="120" t="str">
        <f t="shared" si="0"/>
        <v>sel062</v>
      </c>
      <c r="K26" s="132" t="str">
        <f t="shared" si="1"/>
        <v>sel062</v>
      </c>
      <c r="L26" s="112"/>
      <c r="M26" s="112"/>
      <c r="N26" s="112"/>
      <c r="O26" s="111" t="s">
        <v>1883</v>
      </c>
      <c r="P26" s="112"/>
      <c r="Q26" s="112"/>
      <c r="R26" s="111">
        <v>-1</v>
      </c>
      <c r="S26" s="73"/>
      <c r="T26" s="73"/>
      <c r="U26" s="114" t="str">
        <f t="shared" si="6"/>
        <v>sel062</v>
      </c>
      <c r="V26" s="120" t="s">
        <v>3754</v>
      </c>
      <c r="W26" s="120" t="s">
        <v>4396</v>
      </c>
      <c r="X26" s="120" t="s">
        <v>4397</v>
      </c>
      <c r="Y26" s="120" t="s">
        <v>4398</v>
      </c>
      <c r="Z26" s="120" t="s">
        <v>4399</v>
      </c>
      <c r="AA26" s="120" t="s">
        <v>4400</v>
      </c>
      <c r="AB26" s="120" t="s">
        <v>4130</v>
      </c>
      <c r="AC26" s="120" t="s">
        <v>4401</v>
      </c>
      <c r="AD26" s="120" t="s">
        <v>4145</v>
      </c>
      <c r="AE26" s="120" t="s">
        <v>4131</v>
      </c>
      <c r="AF26" s="120" t="s">
        <v>4132</v>
      </c>
      <c r="AG26" s="120" t="s">
        <v>3772</v>
      </c>
      <c r="AH26" s="120"/>
      <c r="AI26" s="120"/>
      <c r="AJ26" s="120"/>
      <c r="AK26" s="120"/>
      <c r="AL26" s="132" t="s">
        <v>2267</v>
      </c>
      <c r="AM26" s="132" t="s">
        <v>1980</v>
      </c>
      <c r="AN26" s="132" t="s">
        <v>1981</v>
      </c>
      <c r="AO26" s="132" t="s">
        <v>1982</v>
      </c>
      <c r="AP26" s="132" t="s">
        <v>1983</v>
      </c>
      <c r="AQ26" s="132" t="s">
        <v>1984</v>
      </c>
      <c r="AR26" s="162" t="s">
        <v>1985</v>
      </c>
      <c r="AS26" s="132" t="s">
        <v>1986</v>
      </c>
      <c r="AT26" s="132" t="s">
        <v>1987</v>
      </c>
      <c r="AU26" s="132" t="s">
        <v>1988</v>
      </c>
      <c r="AV26" s="132" t="s">
        <v>1989</v>
      </c>
      <c r="AW26" s="132" t="s">
        <v>1990</v>
      </c>
      <c r="AX26" s="132"/>
      <c r="AY26" s="132"/>
      <c r="AZ26" s="132"/>
      <c r="BA26" s="132"/>
      <c r="BB26" s="73"/>
      <c r="BC26" s="120">
        <v>-1</v>
      </c>
      <c r="BD26" s="120">
        <f t="shared" ref="BD26" si="13">BT26/100</f>
        <v>10</v>
      </c>
      <c r="BE26" s="120">
        <f t="shared" si="7"/>
        <v>20</v>
      </c>
      <c r="BF26" s="120">
        <f t="shared" si="7"/>
        <v>30</v>
      </c>
      <c r="BG26" s="120">
        <f t="shared" si="7"/>
        <v>50</v>
      </c>
      <c r="BH26" s="120">
        <f t="shared" si="7"/>
        <v>70</v>
      </c>
      <c r="BI26" s="120">
        <f t="shared" si="7"/>
        <v>100</v>
      </c>
      <c r="BJ26" s="120">
        <f t="shared" si="7"/>
        <v>120</v>
      </c>
      <c r="BK26" s="120">
        <f t="shared" si="7"/>
        <v>150</v>
      </c>
      <c r="BL26" s="120">
        <f t="shared" si="7"/>
        <v>200</v>
      </c>
      <c r="BM26" s="120">
        <f t="shared" si="7"/>
        <v>300</v>
      </c>
      <c r="BN26" s="120">
        <f t="shared" si="7"/>
        <v>400</v>
      </c>
      <c r="BO26" s="120"/>
      <c r="BP26" s="120"/>
      <c r="BQ26" s="120"/>
      <c r="BR26" s="120"/>
      <c r="BS26" s="132">
        <v>-1</v>
      </c>
      <c r="BT26" s="132">
        <f t="shared" si="8"/>
        <v>1000</v>
      </c>
      <c r="BU26" s="132">
        <f t="shared" si="9"/>
        <v>2000</v>
      </c>
      <c r="BV26" s="132">
        <f t="shared" si="10"/>
        <v>3000</v>
      </c>
      <c r="BW26" s="132">
        <f t="shared" si="11"/>
        <v>5000</v>
      </c>
      <c r="BX26" s="132">
        <f t="shared" si="12"/>
        <v>7000</v>
      </c>
      <c r="BY26" s="132">
        <v>10000</v>
      </c>
      <c r="BZ26" s="132">
        <v>12000</v>
      </c>
      <c r="CA26" s="132">
        <v>15000</v>
      </c>
      <c r="CB26" s="132">
        <v>20000</v>
      </c>
      <c r="CC26" s="132">
        <v>30000</v>
      </c>
      <c r="CD26" s="132">
        <v>40000</v>
      </c>
      <c r="CE26" s="132"/>
      <c r="CF26" s="132"/>
      <c r="CG26" s="132"/>
      <c r="CH26" s="132"/>
      <c r="CJ26" s="111"/>
      <c r="CK26" s="111"/>
      <c r="CL26" s="111"/>
      <c r="CM26" s="111"/>
      <c r="CN26" s="111"/>
      <c r="CO26" s="111"/>
      <c r="CP26" s="111"/>
      <c r="CQ26" s="111"/>
      <c r="CR26" s="111"/>
      <c r="CS26" s="111"/>
      <c r="CT26" s="111"/>
      <c r="CU26" s="111"/>
      <c r="CV26" s="111"/>
      <c r="CW26" s="111"/>
      <c r="CX26" s="111"/>
      <c r="CY26" s="111"/>
      <c r="CZ26" s="111"/>
      <c r="DA26" s="111"/>
      <c r="DB26" s="111"/>
      <c r="DC26" s="111"/>
      <c r="DD26" s="111"/>
      <c r="DE26" s="111"/>
      <c r="DF26" s="111"/>
      <c r="DG26" s="111"/>
      <c r="DL26" s="86"/>
      <c r="DM26" s="86"/>
      <c r="DN26" s="87" t="str">
        <f t="shared" si="3"/>
        <v xml:space="preserve">D6.scenario.defInput["i062"] = {  cons:"consEnergy",  title:"Montant de vente d'électricité",  unit:"euro",  text:"Combien d'électricité peut être vendu par mois par la production d'énergie solaire?", inputType:"sel062", right:"", postfix:"", nodata:"", varType:"Number", min:"", max:"", defaultValue:"-1", d11t:"",d11p:"",d12t:"",d12p:"",d13t:"",d13p:"",d1w:"",d1d:"", d21t:"",d21p:"",d22t:"",d22p:"",d23t:"",d23p:"",d2w:"",d2d:"", d31t:"",d31p:"",d32t:"",d32p:"",d33t:"",d33p:"",d3w:"",d3d:""}; </v>
      </c>
      <c r="DO26" s="88"/>
      <c r="DP26" s="88"/>
      <c r="DQ26" s="89" t="str">
        <f t="shared" si="4"/>
        <v>D6.scenario.defSelectValue["sel062"]= [ "Sélectionnez", " 10 euros", " 20 euros", " 30 euros", " 50 euros", " 70 euros", " 100 euros", " 120 euros", " 150 euros", " 200 euros", " 300 euros", " plus que cela", "" ];</v>
      </c>
      <c r="DR26" s="90"/>
      <c r="DS26" s="90"/>
      <c r="DT26" s="90" t="str">
        <f t="shared" si="5"/>
        <v>D6.scenario.defSelectData['sel062']= [ '-1', '10', '20', '30', '50', '70', '100', '120', '150', '200', '300', '400' ];</v>
      </c>
    </row>
    <row r="27" spans="1:124" s="85" customFormat="1" ht="43.5" customHeight="1">
      <c r="A27" s="74"/>
      <c r="B27" s="111" t="s">
        <v>2821</v>
      </c>
      <c r="C27" s="120" t="s">
        <v>4992</v>
      </c>
      <c r="D27" s="132" t="s">
        <v>3063</v>
      </c>
      <c r="E27" s="111" t="s">
        <v>3069</v>
      </c>
      <c r="F27" s="120" t="s">
        <v>3650</v>
      </c>
      <c r="G27" s="132" t="s">
        <v>1911</v>
      </c>
      <c r="H27" s="120" t="s">
        <v>5078</v>
      </c>
      <c r="I27" s="132" t="s">
        <v>3064</v>
      </c>
      <c r="J27" s="120" t="str">
        <f t="shared" si="0"/>
        <v>sel063</v>
      </c>
      <c r="K27" s="132" t="str">
        <f t="shared" si="1"/>
        <v>sel063</v>
      </c>
      <c r="L27" s="112"/>
      <c r="M27" s="112"/>
      <c r="N27" s="112"/>
      <c r="O27" s="111" t="s">
        <v>1883</v>
      </c>
      <c r="P27" s="112"/>
      <c r="Q27" s="112"/>
      <c r="R27" s="111">
        <v>-1</v>
      </c>
      <c r="S27" s="73"/>
      <c r="T27" s="73"/>
      <c r="U27" s="114" t="str">
        <f t="shared" si="6"/>
        <v>sel063</v>
      </c>
      <c r="V27" s="120" t="s">
        <v>3743</v>
      </c>
      <c r="W27" s="120" t="s">
        <v>3774</v>
      </c>
      <c r="X27" s="120" t="s">
        <v>4396</v>
      </c>
      <c r="Y27" s="120" t="s">
        <v>4397</v>
      </c>
      <c r="Z27" s="120" t="s">
        <v>4398</v>
      </c>
      <c r="AA27" s="120" t="s">
        <v>4399</v>
      </c>
      <c r="AB27" s="120" t="s">
        <v>4400</v>
      </c>
      <c r="AC27" s="120" t="s">
        <v>4402</v>
      </c>
      <c r="AD27" s="120" t="s">
        <v>4401</v>
      </c>
      <c r="AE27" s="120" t="s">
        <v>4145</v>
      </c>
      <c r="AF27" s="120" t="s">
        <v>4131</v>
      </c>
      <c r="AG27" s="120" t="s">
        <v>4403</v>
      </c>
      <c r="AH27" s="120" t="s">
        <v>3773</v>
      </c>
      <c r="AI27" s="120"/>
      <c r="AJ27" s="120"/>
      <c r="AK27" s="120"/>
      <c r="AL27" s="132" t="s">
        <v>2267</v>
      </c>
      <c r="AM27" s="162" t="s">
        <v>1991</v>
      </c>
      <c r="AN27" s="132" t="s">
        <v>1980</v>
      </c>
      <c r="AO27" s="132" t="s">
        <v>1981</v>
      </c>
      <c r="AP27" s="162" t="s">
        <v>1982</v>
      </c>
      <c r="AQ27" s="162" t="s">
        <v>1983</v>
      </c>
      <c r="AR27" s="162" t="s">
        <v>1984</v>
      </c>
      <c r="AS27" s="162" t="s">
        <v>1985</v>
      </c>
      <c r="AT27" s="132" t="s">
        <v>1986</v>
      </c>
      <c r="AU27" s="132" t="s">
        <v>1987</v>
      </c>
      <c r="AV27" s="132" t="s">
        <v>1988</v>
      </c>
      <c r="AW27" s="132" t="s">
        <v>1989</v>
      </c>
      <c r="AX27" s="132" t="s">
        <v>1990</v>
      </c>
      <c r="AY27" s="132"/>
      <c r="AZ27" s="132"/>
      <c r="BA27" s="132"/>
      <c r="BB27" s="73"/>
      <c r="BC27" s="120">
        <v>-1</v>
      </c>
      <c r="BD27" s="120">
        <v>0</v>
      </c>
      <c r="BE27" s="120">
        <f t="shared" si="7"/>
        <v>10</v>
      </c>
      <c r="BF27" s="120">
        <f t="shared" si="7"/>
        <v>20</v>
      </c>
      <c r="BG27" s="120">
        <f t="shared" si="7"/>
        <v>30</v>
      </c>
      <c r="BH27" s="120">
        <f t="shared" si="7"/>
        <v>50</v>
      </c>
      <c r="BI27" s="120">
        <f t="shared" si="7"/>
        <v>70</v>
      </c>
      <c r="BJ27" s="120">
        <f t="shared" si="7"/>
        <v>100</v>
      </c>
      <c r="BK27" s="120">
        <f t="shared" si="7"/>
        <v>120</v>
      </c>
      <c r="BL27" s="120">
        <f t="shared" si="7"/>
        <v>150</v>
      </c>
      <c r="BM27" s="120">
        <f t="shared" si="7"/>
        <v>200</v>
      </c>
      <c r="BN27" s="120">
        <f t="shared" si="7"/>
        <v>300</v>
      </c>
      <c r="BO27" s="120">
        <f>CE27/100</f>
        <v>400</v>
      </c>
      <c r="BP27" s="120"/>
      <c r="BQ27" s="120"/>
      <c r="BR27" s="120"/>
      <c r="BS27" s="132">
        <v>-1</v>
      </c>
      <c r="BT27" s="132">
        <v>0</v>
      </c>
      <c r="BU27" s="132">
        <f>VALUE(LEFT(AN27,LEN(AN27)-1))</f>
        <v>1000</v>
      </c>
      <c r="BV27" s="132">
        <f>VALUE(LEFT(AO27,LEN(AO27)-1))</f>
        <v>2000</v>
      </c>
      <c r="BW27" s="132">
        <f>VALUE(LEFT(AP27,LEN(AP27)-1))</f>
        <v>3000</v>
      </c>
      <c r="BX27" s="132">
        <f>VALUE(LEFT(AQ27,LEN(AQ27)-1))</f>
        <v>5000</v>
      </c>
      <c r="BY27" s="132">
        <f>VALUE(LEFT(AR27,LEN(AR27)-1))</f>
        <v>7000</v>
      </c>
      <c r="BZ27" s="132">
        <v>10000</v>
      </c>
      <c r="CA27" s="132">
        <v>12000</v>
      </c>
      <c r="CB27" s="132">
        <v>15000</v>
      </c>
      <c r="CC27" s="132">
        <v>20000</v>
      </c>
      <c r="CD27" s="132">
        <v>30000</v>
      </c>
      <c r="CE27" s="132">
        <v>40000</v>
      </c>
      <c r="CF27" s="132"/>
      <c r="CG27" s="132"/>
      <c r="CH27" s="132"/>
      <c r="CJ27" s="111">
        <v>10000</v>
      </c>
      <c r="CK27" s="111">
        <v>0</v>
      </c>
      <c r="CL27" s="111">
        <v>6000</v>
      </c>
      <c r="CM27" s="111">
        <v>1</v>
      </c>
      <c r="CN27" s="111">
        <v>0</v>
      </c>
      <c r="CO27" s="111">
        <v>2</v>
      </c>
      <c r="CP27" s="111">
        <v>2</v>
      </c>
      <c r="CQ27" s="111">
        <v>1</v>
      </c>
      <c r="CR27" s="111"/>
      <c r="CS27" s="111"/>
      <c r="CT27" s="111"/>
      <c r="CU27" s="111"/>
      <c r="CV27" s="111"/>
      <c r="CW27" s="111"/>
      <c r="CX27" s="111"/>
      <c r="CY27" s="111"/>
      <c r="CZ27" s="111"/>
      <c r="DA27" s="111"/>
      <c r="DB27" s="111"/>
      <c r="DC27" s="111"/>
      <c r="DD27" s="111"/>
      <c r="DE27" s="111"/>
      <c r="DF27" s="111"/>
      <c r="DG27" s="111"/>
      <c r="DL27" s="86"/>
      <c r="DM27" s="86"/>
      <c r="DN27" s="87" t="str">
        <f t="shared" si="3"/>
        <v xml:space="preserve">D6.scenario.defInput["i063"] = {  cons:"consEnergy",  title:"Gas",  unit:"euro",  text:"S'il vous plaît choisir les frais de gaz approximatifs pour un mois.", inputType:"sel063", right:"", postfix:"", nodata:"", varType:"Number", min:"", max:"", defaultValue:"-1", d11t:"10000",d11p:"0",d12t:"6000",d12p:"1",d13t:"0",d13p:"2",d1w:"2",d1d:"1", d21t:"",d21p:"",d22t:"",d22p:"",d23t:"",d23p:"",d2w:"",d2d:"", d31t:"",d31p:"",d32t:"",d32p:"",d33t:"",d33p:"",d3w:"",d3d:""}; </v>
      </c>
      <c r="DO27" s="88"/>
      <c r="DP27" s="88"/>
      <c r="DQ27" s="89" t="str">
        <f t="shared" si="4"/>
        <v>D6.scenario.defSelectValue["sel063"]= [ "S'il vous plaît choisir", " tout électrique (non utilisé)", " 10 euros", " 20 euros", " 30 euros", " 50 euros", " 70 euros", " 10.0 euros", " 120 euros", " 150 euros", " 200 euros", " 30.0 eurosFALSE" ];</v>
      </c>
      <c r="DR27" s="90"/>
      <c r="DS27" s="90"/>
      <c r="DT27" s="90" t="str">
        <f t="shared" si="5"/>
        <v>D6.scenario.defSelectData['sel063']= [ '-1', '0', '10', '20', '30', '50', '70', '100', '120', '150', '200', '300', '400' ];</v>
      </c>
    </row>
    <row r="28" spans="1:124" s="85" customFormat="1" ht="43.5" customHeight="1">
      <c r="A28" s="74"/>
      <c r="B28" s="111" t="s">
        <v>2822</v>
      </c>
      <c r="C28" s="120" t="s">
        <v>3573</v>
      </c>
      <c r="D28" s="132" t="s">
        <v>3066</v>
      </c>
      <c r="E28" s="111" t="s">
        <v>3069</v>
      </c>
      <c r="F28" s="120" t="s">
        <v>3650</v>
      </c>
      <c r="G28" s="132" t="s">
        <v>1911</v>
      </c>
      <c r="H28" s="120" t="s">
        <v>3663</v>
      </c>
      <c r="I28" s="132" t="s">
        <v>3364</v>
      </c>
      <c r="J28" s="120" t="str">
        <f t="shared" si="0"/>
        <v>sel064</v>
      </c>
      <c r="K28" s="132" t="str">
        <f t="shared" si="1"/>
        <v>sel064</v>
      </c>
      <c r="L28" s="112"/>
      <c r="M28" s="112"/>
      <c r="N28" s="112"/>
      <c r="O28" s="111" t="s">
        <v>1883</v>
      </c>
      <c r="P28" s="112"/>
      <c r="Q28" s="112"/>
      <c r="R28" s="111">
        <v>-1</v>
      </c>
      <c r="S28" s="73"/>
      <c r="T28" s="73"/>
      <c r="U28" s="114" t="str">
        <f t="shared" si="6"/>
        <v>sel064</v>
      </c>
      <c r="V28" s="120" t="s">
        <v>3775</v>
      </c>
      <c r="W28" s="120" t="s">
        <v>3776</v>
      </c>
      <c r="X28" s="120" t="s">
        <v>3777</v>
      </c>
      <c r="Y28" s="120" t="s">
        <v>3778</v>
      </c>
      <c r="Z28" s="120" t="s">
        <v>3779</v>
      </c>
      <c r="AA28" s="120" t="s">
        <v>3780</v>
      </c>
      <c r="AB28" s="120" t="s">
        <v>3781</v>
      </c>
      <c r="AC28" s="120"/>
      <c r="AD28" s="120"/>
      <c r="AE28" s="120"/>
      <c r="AF28" s="120"/>
      <c r="AG28" s="120"/>
      <c r="AH28" s="120"/>
      <c r="AI28" s="120"/>
      <c r="AJ28" s="120"/>
      <c r="AK28" s="120"/>
      <c r="AL28" s="132" t="s">
        <v>2267</v>
      </c>
      <c r="AM28" s="162" t="s">
        <v>1992</v>
      </c>
      <c r="AN28" s="132" t="s">
        <v>1993</v>
      </c>
      <c r="AO28" s="132" t="s">
        <v>1994</v>
      </c>
      <c r="AP28" s="132" t="s">
        <v>1995</v>
      </c>
      <c r="AQ28" s="162" t="s">
        <v>1996</v>
      </c>
      <c r="AR28" s="162" t="s">
        <v>1997</v>
      </c>
      <c r="AS28" s="162" t="s">
        <v>1998</v>
      </c>
      <c r="AT28" s="162" t="s">
        <v>1999</v>
      </c>
      <c r="AU28" s="132" t="s">
        <v>2000</v>
      </c>
      <c r="AV28" s="132" t="s">
        <v>1990</v>
      </c>
      <c r="AW28" s="132"/>
      <c r="AX28" s="132"/>
      <c r="AY28" s="132"/>
      <c r="AZ28" s="132"/>
      <c r="BA28" s="132"/>
      <c r="BB28" s="73"/>
      <c r="BC28" s="120">
        <v>-1</v>
      </c>
      <c r="BD28" s="120">
        <f t="shared" ref="BD28:BD29" si="14">BT28/100</f>
        <v>0</v>
      </c>
      <c r="BE28" s="120">
        <f t="shared" si="7"/>
        <v>9</v>
      </c>
      <c r="BF28" s="120">
        <f t="shared" si="7"/>
        <v>18</v>
      </c>
      <c r="BG28" s="120">
        <f t="shared" si="7"/>
        <v>36</v>
      </c>
      <c r="BH28" s="120">
        <f t="shared" si="7"/>
        <v>54</v>
      </c>
      <c r="BI28" s="120">
        <f t="shared" si="7"/>
        <v>72</v>
      </c>
      <c r="BJ28" s="120">
        <f t="shared" si="7"/>
        <v>108</v>
      </c>
      <c r="BK28" s="120">
        <f t="shared" si="7"/>
        <v>144</v>
      </c>
      <c r="BL28" s="120">
        <f t="shared" si="7"/>
        <v>216</v>
      </c>
      <c r="BM28" s="120">
        <f t="shared" si="7"/>
        <v>300</v>
      </c>
      <c r="BN28" s="120"/>
      <c r="BO28" s="120"/>
      <c r="BP28" s="120"/>
      <c r="BQ28" s="120"/>
      <c r="BR28" s="120"/>
      <c r="BS28" s="132">
        <v>-1</v>
      </c>
      <c r="BT28" s="132">
        <v>0</v>
      </c>
      <c r="BU28" s="132">
        <v>900</v>
      </c>
      <c r="BV28" s="132">
        <v>1800</v>
      </c>
      <c r="BW28" s="132">
        <v>3600</v>
      </c>
      <c r="BX28" s="132">
        <v>5400</v>
      </c>
      <c r="BY28" s="132">
        <v>7200</v>
      </c>
      <c r="BZ28" s="132">
        <v>10800</v>
      </c>
      <c r="CA28" s="132">
        <v>14400</v>
      </c>
      <c r="CB28" s="132">
        <v>21600</v>
      </c>
      <c r="CC28" s="132">
        <v>30000</v>
      </c>
      <c r="CD28" s="132"/>
      <c r="CE28" s="132"/>
      <c r="CF28" s="132"/>
      <c r="CG28" s="132"/>
      <c r="CH28" s="132"/>
      <c r="CJ28" s="111">
        <v>10000</v>
      </c>
      <c r="CK28" s="111">
        <v>0</v>
      </c>
      <c r="CL28" s="111">
        <v>6000</v>
      </c>
      <c r="CM28" s="111">
        <v>1</v>
      </c>
      <c r="CN28" s="111">
        <v>0</v>
      </c>
      <c r="CO28" s="111">
        <v>2</v>
      </c>
      <c r="CP28" s="111">
        <v>2</v>
      </c>
      <c r="CQ28" s="111">
        <v>1</v>
      </c>
      <c r="CR28" s="111"/>
      <c r="CS28" s="111"/>
      <c r="CT28" s="111"/>
      <c r="CU28" s="111"/>
      <c r="CV28" s="111"/>
      <c r="CW28" s="111"/>
      <c r="CX28" s="111"/>
      <c r="CY28" s="111"/>
      <c r="CZ28" s="111"/>
      <c r="DA28" s="111"/>
      <c r="DB28" s="111"/>
      <c r="DC28" s="111"/>
      <c r="DD28" s="111"/>
      <c r="DE28" s="111"/>
      <c r="DF28" s="111"/>
      <c r="DG28" s="111"/>
      <c r="DL28" s="86"/>
      <c r="DM28" s="86"/>
      <c r="DN28" s="87" t="str">
        <f t="shared" si="3"/>
        <v xml:space="preserve">D6.scenario.defInput["i064"] = {  cons:"consEnergy",  title:"Volume d'achat de kérosène",  unit:"euro",  text:"Veuillez choisir la quantité approximative de kérosène utilisée par mois.", inputType:"sel064", right:"", postfix:"", nodata:"", varType:"Number", min:"", max:"", defaultValue:"-1", d11t:"10000",d11p:"0",d12t:"6000",d12p:"1",d13t:"0",d13p:"2",d1w:"2",d1d:"1", d21t:"",d21p:"",d22t:"",d22p:"",d23t:"",d23p:"",d2w:"",d2d:"", d31t:"",d31p:"",d32t:"",d32p:"",d33t:"",d33p:"",d3w:"",d3d:""}; </v>
      </c>
      <c r="DO28" s="88"/>
      <c r="DP28" s="88"/>
      <c r="DQ28" s="89" t="str">
        <f t="shared" si="4"/>
        <v>D6.scenario.defSelectValue["sel064"]= [ "1 boîte (2 L)", " 2 canettes par mois (36 L)", " 3 canettes par mois (54 L)", " 1 boîte (72 L) par semaine", " 1 peut dans 5 jours 2 semaines (144 L)", " 3 boîtes par semaine (216 L)", " plus que cela ", "" ];</v>
      </c>
      <c r="DR28" s="90"/>
      <c r="DS28" s="90"/>
      <c r="DT28" s="90" t="str">
        <f t="shared" si="5"/>
        <v>D6.scenario.defSelectData['sel064']= [ '-1', '0', '9', '18', '36', '54', '72', '108', '144', '216', '300' ];</v>
      </c>
    </row>
    <row r="29" spans="1:124" s="85" customFormat="1" ht="43.5" customHeight="1">
      <c r="A29" s="74"/>
      <c r="B29" s="111" t="s">
        <v>3372</v>
      </c>
      <c r="C29" s="120" t="s">
        <v>3574</v>
      </c>
      <c r="D29" s="132" t="s">
        <v>3374</v>
      </c>
      <c r="E29" s="111" t="s">
        <v>3069</v>
      </c>
      <c r="F29" s="120" t="s">
        <v>3650</v>
      </c>
      <c r="G29" s="132" t="s">
        <v>1911</v>
      </c>
      <c r="H29" s="120" t="s">
        <v>5079</v>
      </c>
      <c r="I29" s="132" t="s">
        <v>3375</v>
      </c>
      <c r="J29" s="120" t="str">
        <f t="shared" si="0"/>
        <v>sel065</v>
      </c>
      <c r="K29" s="132" t="str">
        <f t="shared" si="1"/>
        <v>sel065</v>
      </c>
      <c r="L29" s="112"/>
      <c r="M29" s="112"/>
      <c r="N29" s="112"/>
      <c r="O29" s="111" t="s">
        <v>1883</v>
      </c>
      <c r="P29" s="112"/>
      <c r="Q29" s="112"/>
      <c r="R29" s="111">
        <v>-1</v>
      </c>
      <c r="S29" s="73"/>
      <c r="T29" s="73"/>
      <c r="U29" s="114" t="str">
        <f>J29</f>
        <v>sel065</v>
      </c>
      <c r="V29" s="120" t="s">
        <v>4404</v>
      </c>
      <c r="W29" s="120" t="s">
        <v>4397</v>
      </c>
      <c r="X29" s="120" t="s">
        <v>4398</v>
      </c>
      <c r="Y29" s="120" t="s">
        <v>4399</v>
      </c>
      <c r="Z29" s="120" t="s">
        <v>4400</v>
      </c>
      <c r="AA29" s="120" t="s">
        <v>4130</v>
      </c>
      <c r="AB29" s="120" t="s">
        <v>4401</v>
      </c>
      <c r="AC29" s="120" t="s">
        <v>4145</v>
      </c>
      <c r="AD29" s="120" t="s">
        <v>4131</v>
      </c>
      <c r="AE29" s="120" t="s">
        <v>4132</v>
      </c>
      <c r="AF29" s="120" t="s">
        <v>3782</v>
      </c>
      <c r="AG29" s="120"/>
      <c r="AH29" s="120"/>
      <c r="AI29" s="120"/>
      <c r="AJ29" s="120"/>
      <c r="AK29" s="120"/>
      <c r="AL29" s="132" t="s">
        <v>2267</v>
      </c>
      <c r="AM29" s="162" t="s">
        <v>1992</v>
      </c>
      <c r="AN29" s="132" t="s">
        <v>1980</v>
      </c>
      <c r="AO29" s="132" t="s">
        <v>1981</v>
      </c>
      <c r="AP29" s="132" t="s">
        <v>1982</v>
      </c>
      <c r="AQ29" s="132" t="s">
        <v>1983</v>
      </c>
      <c r="AR29" s="132" t="s">
        <v>1984</v>
      </c>
      <c r="AS29" s="132" t="s">
        <v>1985</v>
      </c>
      <c r="AT29" s="132" t="s">
        <v>1986</v>
      </c>
      <c r="AU29" s="132" t="s">
        <v>1987</v>
      </c>
      <c r="AV29" s="132" t="s">
        <v>1988</v>
      </c>
      <c r="AW29" s="132" t="s">
        <v>1989</v>
      </c>
      <c r="AX29" s="132" t="s">
        <v>1990</v>
      </c>
      <c r="AY29" s="132"/>
      <c r="AZ29" s="132"/>
      <c r="BA29" s="132"/>
      <c r="BB29" s="73"/>
      <c r="BC29" s="120">
        <v>-1</v>
      </c>
      <c r="BD29" s="120">
        <f t="shared" si="14"/>
        <v>0</v>
      </c>
      <c r="BE29" s="120">
        <f t="shared" si="7"/>
        <v>10</v>
      </c>
      <c r="BF29" s="120">
        <f t="shared" si="7"/>
        <v>20</v>
      </c>
      <c r="BG29" s="120">
        <f t="shared" si="7"/>
        <v>30</v>
      </c>
      <c r="BH29" s="120">
        <f t="shared" si="7"/>
        <v>50</v>
      </c>
      <c r="BI29" s="120">
        <f t="shared" si="7"/>
        <v>70</v>
      </c>
      <c r="BJ29" s="120">
        <f t="shared" si="7"/>
        <v>100</v>
      </c>
      <c r="BK29" s="120">
        <f t="shared" si="7"/>
        <v>120</v>
      </c>
      <c r="BL29" s="120">
        <f t="shared" si="7"/>
        <v>150</v>
      </c>
      <c r="BM29" s="120">
        <f t="shared" si="7"/>
        <v>200</v>
      </c>
      <c r="BN29" s="120">
        <f t="shared" ref="BN29:BO29" si="15">CD29/100</f>
        <v>300</v>
      </c>
      <c r="BO29" s="120">
        <f t="shared" si="15"/>
        <v>400</v>
      </c>
      <c r="BP29" s="120"/>
      <c r="BQ29" s="120"/>
      <c r="BR29" s="120"/>
      <c r="BS29" s="132">
        <v>-1</v>
      </c>
      <c r="BT29" s="132">
        <v>0</v>
      </c>
      <c r="BU29" s="132">
        <f>VALUE(LEFT(AN29,LEN(AN29)-1))</f>
        <v>1000</v>
      </c>
      <c r="BV29" s="132">
        <f>VALUE(LEFT(AO29,LEN(AO29)-1))</f>
        <v>2000</v>
      </c>
      <c r="BW29" s="132">
        <f>VALUE(LEFT(AP29,LEN(AP29)-1))</f>
        <v>3000</v>
      </c>
      <c r="BX29" s="132">
        <f>VALUE(LEFT(AQ29,LEN(AQ29)-1))</f>
        <v>5000</v>
      </c>
      <c r="BY29" s="132">
        <f>VALUE(LEFT(AR29,LEN(AR29)-1))</f>
        <v>7000</v>
      </c>
      <c r="BZ29" s="132">
        <v>10000</v>
      </c>
      <c r="CA29" s="132">
        <v>12000</v>
      </c>
      <c r="CB29" s="132">
        <v>15000</v>
      </c>
      <c r="CC29" s="132">
        <v>20000</v>
      </c>
      <c r="CD29" s="132">
        <v>30000</v>
      </c>
      <c r="CE29" s="132">
        <v>40000</v>
      </c>
      <c r="CF29" s="132"/>
      <c r="CG29" s="132"/>
      <c r="CH29" s="132"/>
      <c r="CJ29" s="111">
        <v>10000</v>
      </c>
      <c r="CK29" s="111">
        <v>0</v>
      </c>
      <c r="CL29" s="111">
        <v>6000</v>
      </c>
      <c r="CM29" s="111">
        <v>1</v>
      </c>
      <c r="CN29" s="111">
        <v>0</v>
      </c>
      <c r="CO29" s="111">
        <v>2</v>
      </c>
      <c r="CP29" s="111">
        <v>2</v>
      </c>
      <c r="CQ29" s="111">
        <v>1</v>
      </c>
      <c r="CR29" s="111"/>
      <c r="CS29" s="111"/>
      <c r="CT29" s="111"/>
      <c r="CU29" s="111"/>
      <c r="CV29" s="111"/>
      <c r="CW29" s="111"/>
      <c r="CX29" s="111"/>
      <c r="CY29" s="111"/>
      <c r="CZ29" s="111"/>
      <c r="DA29" s="111"/>
      <c r="DB29" s="111"/>
      <c r="DC29" s="111"/>
      <c r="DD29" s="111"/>
      <c r="DE29" s="111"/>
      <c r="DF29" s="111"/>
      <c r="DG29" s="111"/>
      <c r="DL29" s="86"/>
      <c r="DM29" s="86"/>
      <c r="DN29" s="87" t="str">
        <f t="shared" si="3"/>
        <v xml:space="preserve">D6.scenario.defInput["i065"] = {  cons:"consEnergy",  title:"Briquettes achetées",  unit:"euro",  text:"Veuillez choisir les briquettes approximatives achetées par mois.", inputType:"sel065", right:"", postfix:"", nodata:"", varType:"Number", min:"", max:"", defaultValue:"-1", d11t:"10000",d11p:"0",d12t:"6000",d12p:"1",d13t:"0",d13p:"2",d1w:"2",d1d:"1", d21t:"",d21p:"",d22t:"",d22p:"",d23t:"",d23p:"",d2w:"",d2d:"", d31t:"",d31p:"",d32t:"",d32p:"",d33t:"",d33p:"",d3w:"",d3d:""}; </v>
      </c>
      <c r="DO29" s="88"/>
      <c r="DP29" s="88"/>
      <c r="DQ29" s="89" t="str">
        <f t="shared" si="4"/>
        <v>D6.scenario.defSelectValue["sel065"]= [ "10 euros", " 20 euros", " 30 euros", " 50 euros", " 70 euros", " 100 euros", " 120 euros", " 150 euros", " 200 euros", " 300 euros", " plus que cela.", "" ];</v>
      </c>
      <c r="DR29" s="90"/>
      <c r="DS29" s="90"/>
      <c r="DT29" s="90" t="str">
        <f t="shared" si="5"/>
        <v>D6.scenario.defSelectData['sel065']= [ '-1', '0', '10', '20', '30', '50', '70', '100', '120', '150', '200', '300', '400' ];</v>
      </c>
    </row>
    <row r="30" spans="1:124" s="85" customFormat="1" ht="43.5" customHeight="1">
      <c r="A30" s="74"/>
      <c r="B30" s="111" t="s">
        <v>3373</v>
      </c>
      <c r="C30" s="120" t="s">
        <v>4993</v>
      </c>
      <c r="D30" s="132" t="s">
        <v>3377</v>
      </c>
      <c r="E30" s="111" t="s">
        <v>3069</v>
      </c>
      <c r="F30" s="120" t="s">
        <v>3650</v>
      </c>
      <c r="G30" s="132" t="s">
        <v>1911</v>
      </c>
      <c r="H30" s="120" t="s">
        <v>5080</v>
      </c>
      <c r="I30" s="132" t="s">
        <v>3376</v>
      </c>
      <c r="J30" s="120" t="str">
        <f t="shared" si="0"/>
        <v>sel066</v>
      </c>
      <c r="K30" s="132" t="str">
        <f t="shared" si="1"/>
        <v>sel066</v>
      </c>
      <c r="L30" s="112"/>
      <c r="M30" s="112"/>
      <c r="N30" s="112"/>
      <c r="O30" s="111" t="s">
        <v>1883</v>
      </c>
      <c r="P30" s="112"/>
      <c r="Q30" s="112"/>
      <c r="R30" s="111">
        <v>-1</v>
      </c>
      <c r="S30" s="73"/>
      <c r="T30" s="73"/>
      <c r="U30" s="114" t="str">
        <f>J30</f>
        <v>sel066</v>
      </c>
      <c r="V30" s="120" t="s">
        <v>3702</v>
      </c>
      <c r="W30" s="120" t="s">
        <v>3783</v>
      </c>
      <c r="X30" s="120" t="s">
        <v>3784</v>
      </c>
      <c r="Y30" s="120"/>
      <c r="Z30" s="120"/>
      <c r="AA30" s="120"/>
      <c r="AB30" s="120"/>
      <c r="AC30" s="120"/>
      <c r="AD30" s="120"/>
      <c r="AE30" s="120"/>
      <c r="AF30" s="120"/>
      <c r="AG30" s="120"/>
      <c r="AH30" s="120"/>
      <c r="AI30" s="120"/>
      <c r="AJ30" s="120"/>
      <c r="AK30" s="120"/>
      <c r="AL30" s="132" t="s">
        <v>2267</v>
      </c>
      <c r="AM30" s="162" t="s">
        <v>1992</v>
      </c>
      <c r="AN30" s="132" t="s">
        <v>3378</v>
      </c>
      <c r="AO30" s="132"/>
      <c r="AP30" s="132"/>
      <c r="AQ30" s="132"/>
      <c r="AR30" s="132"/>
      <c r="AS30" s="132"/>
      <c r="AT30" s="132"/>
      <c r="AU30" s="132"/>
      <c r="AV30" s="132"/>
      <c r="AW30" s="132"/>
      <c r="AX30" s="132"/>
      <c r="AY30" s="132"/>
      <c r="AZ30" s="132"/>
      <c r="BA30" s="132"/>
      <c r="BB30" s="73"/>
      <c r="BC30" s="120">
        <v>-1</v>
      </c>
      <c r="BD30" s="120">
        <v>1</v>
      </c>
      <c r="BE30" s="120">
        <v>2</v>
      </c>
      <c r="BF30" s="120"/>
      <c r="BG30" s="120"/>
      <c r="BH30" s="120"/>
      <c r="BI30" s="120"/>
      <c r="BJ30" s="120"/>
      <c r="BK30" s="120"/>
      <c r="BL30" s="120"/>
      <c r="BM30" s="120"/>
      <c r="BN30" s="120"/>
      <c r="BO30" s="120"/>
      <c r="BP30" s="120"/>
      <c r="BQ30" s="120"/>
      <c r="BR30" s="120"/>
      <c r="BS30" s="132">
        <v>-1</v>
      </c>
      <c r="BT30" s="132">
        <v>1</v>
      </c>
      <c r="BU30" s="132">
        <v>2</v>
      </c>
      <c r="BV30" s="132"/>
      <c r="BW30" s="132"/>
      <c r="BX30" s="132"/>
      <c r="BY30" s="132"/>
      <c r="BZ30" s="132"/>
      <c r="CA30" s="132"/>
      <c r="CB30" s="132"/>
      <c r="CC30" s="132"/>
      <c r="CD30" s="132"/>
      <c r="CE30" s="132"/>
      <c r="CF30" s="132"/>
      <c r="CG30" s="132"/>
      <c r="CH30" s="132"/>
      <c r="CJ30" s="111">
        <v>10000</v>
      </c>
      <c r="CK30" s="111">
        <v>0</v>
      </c>
      <c r="CL30" s="111">
        <v>6000</v>
      </c>
      <c r="CM30" s="111">
        <v>1</v>
      </c>
      <c r="CN30" s="111">
        <v>0</v>
      </c>
      <c r="CO30" s="111">
        <v>2</v>
      </c>
      <c r="CP30" s="111">
        <v>2</v>
      </c>
      <c r="CQ30" s="111">
        <v>1</v>
      </c>
      <c r="CR30" s="111"/>
      <c r="CS30" s="111"/>
      <c r="CT30" s="111"/>
      <c r="CU30" s="111"/>
      <c r="CV30" s="111"/>
      <c r="CW30" s="111"/>
      <c r="CX30" s="111"/>
      <c r="CY30" s="111"/>
      <c r="CZ30" s="111"/>
      <c r="DA30" s="111"/>
      <c r="DB30" s="111"/>
      <c r="DC30" s="111"/>
      <c r="DD30" s="111"/>
      <c r="DE30" s="111"/>
      <c r="DF30" s="111"/>
      <c r="DG30" s="111"/>
      <c r="DL30" s="86"/>
      <c r="DM30" s="86"/>
      <c r="DN30" s="87" t="str">
        <f t="shared" si="3"/>
        <v xml:space="preserve">D6.scenario.defInput["i066"] = {  cons:"consEnergy",  title:"Approvisionnement en chaleur régional",  unit:"euro",  text:"Y a-t-il un apport de chaleur régional pour le chauffage", inputType:"sel066", right:"", postfix:"", nodata:"", varType:"Number", min:"", max:"", defaultValue:"-1", d11t:"10000",d11p:"0",d12t:"6000",d12p:"1",d13t:"0",d13p:"2",d1w:"2",d1d:"1", d21t:"",d21p:"",d22t:"",d22p:"",d23t:"",d23p:"",d2w:"",d2d:"", d31t:"",d31p:"",d32t:"",d32p:"",d33t:"",d33p:"",d3w:"",d3d:""}; </v>
      </c>
      <c r="DO30" s="88"/>
      <c r="DP30" s="88"/>
      <c r="DQ30" s="89" t="str">
        <f t="shared" si="4"/>
        <v>D6.scenario.defSelectValue["sel066"]= [ "Veuillez sélectionner", " Ne pas utiliser", " utiliser ", "" ];</v>
      </c>
      <c r="DR30" s="90"/>
      <c r="DS30" s="90"/>
      <c r="DT30" s="90" t="str">
        <f t="shared" si="5"/>
        <v>D6.scenario.defSelectData['sel066']= [ '-1', '1', '2' ];</v>
      </c>
    </row>
    <row r="31" spans="1:124" s="85" customFormat="1" ht="43.5" customHeight="1">
      <c r="A31" s="74"/>
      <c r="B31" s="111" t="s">
        <v>2828</v>
      </c>
      <c r="C31" s="120" t="s">
        <v>4994</v>
      </c>
      <c r="D31" s="132" t="s">
        <v>2823</v>
      </c>
      <c r="E31" s="111" t="s">
        <v>3069</v>
      </c>
      <c r="F31" s="120"/>
      <c r="G31" s="132"/>
      <c r="H31" s="120" t="s">
        <v>5081</v>
      </c>
      <c r="I31" s="132" t="s">
        <v>3365</v>
      </c>
      <c r="J31" s="120" t="str">
        <f t="shared" si="0"/>
        <v>sel072</v>
      </c>
      <c r="K31" s="132" t="str">
        <f t="shared" si="1"/>
        <v>sel072</v>
      </c>
      <c r="L31" s="112"/>
      <c r="M31" s="112"/>
      <c r="N31" s="112"/>
      <c r="O31" s="111" t="s">
        <v>1883</v>
      </c>
      <c r="P31" s="112"/>
      <c r="Q31" s="112"/>
      <c r="R31" s="111">
        <v>-1</v>
      </c>
      <c r="S31" s="73"/>
      <c r="T31" s="92"/>
      <c r="U31" s="114" t="str">
        <f t="shared" si="6"/>
        <v>sel072</v>
      </c>
      <c r="V31" s="120" t="s">
        <v>3702</v>
      </c>
      <c r="W31" s="120" t="s">
        <v>4143</v>
      </c>
      <c r="X31" s="120" t="s">
        <v>3785</v>
      </c>
      <c r="Y31" s="120" t="s">
        <v>3786</v>
      </c>
      <c r="Z31" s="120" t="s">
        <v>3787</v>
      </c>
      <c r="AA31" s="120"/>
      <c r="AB31" s="120"/>
      <c r="AC31" s="120"/>
      <c r="AD31" s="120"/>
      <c r="AE31" s="120"/>
      <c r="AF31" s="120"/>
      <c r="AG31" s="120"/>
      <c r="AH31" s="120"/>
      <c r="AI31" s="120"/>
      <c r="AJ31" s="120"/>
      <c r="AK31" s="120"/>
      <c r="AL31" s="132" t="s">
        <v>2267</v>
      </c>
      <c r="AM31" s="132" t="s">
        <v>2824</v>
      </c>
      <c r="AN31" s="132" t="s">
        <v>2825</v>
      </c>
      <c r="AO31" s="132" t="s">
        <v>2826</v>
      </c>
      <c r="AP31" s="132" t="s">
        <v>2827</v>
      </c>
      <c r="AQ31" s="132"/>
      <c r="AR31" s="132"/>
      <c r="AS31" s="132"/>
      <c r="AT31" s="132"/>
      <c r="AU31" s="132"/>
      <c r="AV31" s="132"/>
      <c r="AW31" s="132"/>
      <c r="AX31" s="132"/>
      <c r="AY31" s="132"/>
      <c r="AZ31" s="132"/>
      <c r="BA31" s="132"/>
      <c r="BB31" s="73"/>
      <c r="BC31" s="120">
        <v>-1</v>
      </c>
      <c r="BD31" s="120">
        <v>100</v>
      </c>
      <c r="BE31" s="120">
        <v>200</v>
      </c>
      <c r="BF31" s="120">
        <v>300</v>
      </c>
      <c r="BG31" s="120">
        <v>400</v>
      </c>
      <c r="BH31" s="120"/>
      <c r="BI31" s="120"/>
      <c r="BJ31" s="120"/>
      <c r="BK31" s="120"/>
      <c r="BL31" s="120"/>
      <c r="BM31" s="120"/>
      <c r="BN31" s="120"/>
      <c r="BO31" s="120"/>
      <c r="BP31" s="120"/>
      <c r="BQ31" s="120"/>
      <c r="BR31" s="120"/>
      <c r="BS31" s="132">
        <v>-1</v>
      </c>
      <c r="BT31" s="132">
        <v>100</v>
      </c>
      <c r="BU31" s="132">
        <v>200</v>
      </c>
      <c r="BV31" s="132">
        <v>300</v>
      </c>
      <c r="BW31" s="132">
        <v>400</v>
      </c>
      <c r="BX31" s="132"/>
      <c r="BY31" s="132"/>
      <c r="BZ31" s="132"/>
      <c r="CA31" s="132"/>
      <c r="CB31" s="132"/>
      <c r="CC31" s="132"/>
      <c r="CD31" s="132"/>
      <c r="CE31" s="132"/>
      <c r="CF31" s="132"/>
      <c r="CG31" s="132"/>
      <c r="CH31" s="132"/>
      <c r="CJ31" s="111"/>
      <c r="CK31" s="111"/>
      <c r="CL31" s="111"/>
      <c r="CM31" s="111"/>
      <c r="CN31" s="111"/>
      <c r="CO31" s="111"/>
      <c r="CP31" s="111"/>
      <c r="CQ31" s="111"/>
      <c r="CR31" s="111"/>
      <c r="CS31" s="111"/>
      <c r="CT31" s="111"/>
      <c r="CU31" s="111"/>
      <c r="CV31" s="111"/>
      <c r="CW31" s="111"/>
      <c r="CX31" s="111"/>
      <c r="CY31" s="111"/>
      <c r="CZ31" s="111"/>
      <c r="DA31" s="111"/>
      <c r="DB31" s="111"/>
      <c r="DC31" s="111"/>
      <c r="DD31" s="111"/>
      <c r="DE31" s="111"/>
      <c r="DF31" s="111"/>
      <c r="DG31" s="111"/>
      <c r="DL31" s="86"/>
      <c r="DM31" s="86"/>
      <c r="DN31" s="87" t="str">
        <f t="shared" si="3"/>
        <v xml:space="preserve">D6.scenario.defInput["i072"] = {  cons:"consEnergy",  title:"Capacité du réservoir de la maison",  unit:"",  text:"Lorsque le réservoir domestique est installé, veuillez choisir la capacité", inputType:"sel072", right:"", postfix:"", nodata:"", varType:"Number", min:"", max:"", defaultValue:"-1", d11t:"",d11p:"",d12t:"",d12p:"",d13t:"",d13p:"",d1w:"",d1d:"", d21t:"",d21p:"",d22t:"",d22p:"",d23t:"",d23p:"",d2w:"",d2d:"", d31t:"",d31p:"",d32t:"",d32p:"",d33t:"",d33p:"",d3w:"",d3d:""}; </v>
      </c>
      <c r="DO31" s="88"/>
      <c r="DP31" s="88"/>
      <c r="DQ31" s="89" t="str">
        <f t="shared" si="4"/>
        <v>D6.scenario.defSelectValue["sel072"]= [ "Veuillez sélectionner", " 100L", " 200L", " 300L", " 400L ", "" ];</v>
      </c>
      <c r="DR31" s="90"/>
      <c r="DS31" s="90"/>
      <c r="DT31" s="90" t="str">
        <f t="shared" si="5"/>
        <v>D6.scenario.defSelectData['sel072']= [ '-1', '100', '200', '300', '400' ];</v>
      </c>
    </row>
    <row r="32" spans="1:124" s="85" customFormat="1" ht="43.5" customHeight="1">
      <c r="A32" s="74"/>
      <c r="B32" s="111" t="s">
        <v>2829</v>
      </c>
      <c r="C32" s="120" t="s">
        <v>4995</v>
      </c>
      <c r="D32" s="132" t="s">
        <v>3058</v>
      </c>
      <c r="E32" s="111" t="s">
        <v>3069</v>
      </c>
      <c r="F32" s="120"/>
      <c r="G32" s="132"/>
      <c r="H32" s="120" t="s">
        <v>5082</v>
      </c>
      <c r="I32" s="132" t="s">
        <v>3366</v>
      </c>
      <c r="J32" s="120" t="str">
        <f t="shared" si="0"/>
        <v>sel073</v>
      </c>
      <c r="K32" s="132" t="str">
        <f t="shared" si="1"/>
        <v>sel073</v>
      </c>
      <c r="L32" s="112"/>
      <c r="M32" s="112"/>
      <c r="N32" s="112"/>
      <c r="O32" s="111" t="s">
        <v>1883</v>
      </c>
      <c r="P32" s="112"/>
      <c r="Q32" s="112"/>
      <c r="R32" s="111">
        <v>-1</v>
      </c>
      <c r="S32" s="73"/>
      <c r="T32" s="92"/>
      <c r="U32" s="114" t="str">
        <f t="shared" si="6"/>
        <v>sel073</v>
      </c>
      <c r="V32" s="120" t="s">
        <v>3788</v>
      </c>
      <c r="W32" s="120" t="s">
        <v>3789</v>
      </c>
      <c r="X32" s="120" t="s">
        <v>3790</v>
      </c>
      <c r="Y32" s="120" t="s">
        <v>3791</v>
      </c>
      <c r="Z32" s="120" t="s">
        <v>3792</v>
      </c>
      <c r="AA32" s="120" t="s">
        <v>3793</v>
      </c>
      <c r="AB32" s="120"/>
      <c r="AC32" s="120"/>
      <c r="AD32" s="120"/>
      <c r="AE32" s="120"/>
      <c r="AF32" s="120"/>
      <c r="AG32" s="120"/>
      <c r="AH32" s="120"/>
      <c r="AI32" s="120"/>
      <c r="AJ32" s="120"/>
      <c r="AK32" s="120"/>
      <c r="AL32" s="132" t="s">
        <v>2267</v>
      </c>
      <c r="AM32" s="132" t="s">
        <v>2473</v>
      </c>
      <c r="AN32" s="132" t="s">
        <v>2474</v>
      </c>
      <c r="AO32" s="132" t="s">
        <v>2475</v>
      </c>
      <c r="AP32" s="132" t="s">
        <v>2476</v>
      </c>
      <c r="AQ32" s="132" t="s">
        <v>2477</v>
      </c>
      <c r="AR32" s="132" t="s">
        <v>2478</v>
      </c>
      <c r="AS32" s="132"/>
      <c r="AT32" s="132"/>
      <c r="AU32" s="132"/>
      <c r="AV32" s="132"/>
      <c r="AW32" s="132"/>
      <c r="AX32" s="132"/>
      <c r="AY32" s="132"/>
      <c r="AZ32" s="132"/>
      <c r="BA32" s="132"/>
      <c r="BB32" s="73"/>
      <c r="BC32" s="120">
        <v>-1</v>
      </c>
      <c r="BD32" s="120">
        <v>3</v>
      </c>
      <c r="BE32" s="120">
        <v>5</v>
      </c>
      <c r="BF32" s="120">
        <v>8</v>
      </c>
      <c r="BG32" s="120">
        <v>12</v>
      </c>
      <c r="BH32" s="120">
        <v>18</v>
      </c>
      <c r="BI32" s="120">
        <v>24</v>
      </c>
      <c r="BJ32" s="120"/>
      <c r="BK32" s="120"/>
      <c r="BL32" s="120"/>
      <c r="BM32" s="120"/>
      <c r="BN32" s="120"/>
      <c r="BO32" s="120"/>
      <c r="BP32" s="120"/>
      <c r="BQ32" s="120"/>
      <c r="BR32" s="120"/>
      <c r="BS32" s="132">
        <v>-1</v>
      </c>
      <c r="BT32" s="132">
        <v>3</v>
      </c>
      <c r="BU32" s="132">
        <v>5</v>
      </c>
      <c r="BV32" s="132">
        <v>8</v>
      </c>
      <c r="BW32" s="132">
        <v>12</v>
      </c>
      <c r="BX32" s="132">
        <v>18</v>
      </c>
      <c r="BY32" s="132">
        <v>24</v>
      </c>
      <c r="BZ32" s="132"/>
      <c r="CA32" s="132"/>
      <c r="CB32" s="132"/>
      <c r="CC32" s="132"/>
      <c r="CD32" s="132"/>
      <c r="CE32" s="132"/>
      <c r="CF32" s="132"/>
      <c r="CG32" s="132"/>
      <c r="CH32" s="132"/>
      <c r="CJ32" s="111"/>
      <c r="CK32" s="111"/>
      <c r="CL32" s="111"/>
      <c r="CM32" s="111"/>
      <c r="CN32" s="111"/>
      <c r="CO32" s="111"/>
      <c r="CP32" s="111"/>
      <c r="CQ32" s="111"/>
      <c r="CR32" s="111"/>
      <c r="CS32" s="111"/>
      <c r="CT32" s="111"/>
      <c r="CU32" s="111"/>
      <c r="CV32" s="111"/>
      <c r="CW32" s="111"/>
      <c r="CX32" s="111"/>
      <c r="CY32" s="111"/>
      <c r="CZ32" s="111"/>
      <c r="DA32" s="111"/>
      <c r="DB32" s="111"/>
      <c r="DC32" s="111"/>
      <c r="DD32" s="111"/>
      <c r="DE32" s="111"/>
      <c r="DF32" s="111"/>
      <c r="DG32" s="111"/>
      <c r="DL32" s="86"/>
      <c r="DM32" s="86"/>
      <c r="DN32" s="87" t="str">
        <f t="shared" si="3"/>
        <v xml:space="preserve">D6.scenario.defInput["i073"] = {  cons:"consEnergy",  title:"Numéro de réservoir à la maison de kérosène",  unit:"",  text:"S'il vous plaît sélectionner le nombre de fois pour mettre dans le réservoir de la maison du kérosène annuellement", inputType:"sel073", right:"", postfix:"", nodata:"", varType:"Number", min:"", max:"", defaultValue:"-1", d11t:"",d11p:"",d12t:"",d12p:"",d13t:"",d13p:"",d1w:"",d1d:"", d21t:"",d21p:"",d22t:"",d22p:"",d23t:"",d23p:"",d2w:"",d2d:"", d31t:"",d31p:"",d32t:"",d32p:"",d33t:"",d33p:"",d3w:"",d3d:""}; </v>
      </c>
      <c r="DO32" s="88"/>
      <c r="DP32" s="88"/>
      <c r="DQ32" s="89" t="str">
        <f t="shared" si="4"/>
        <v>D6.scenario.defSelectValue["sel073"]= [ "Choisissez trois fois ou moins par année", " 4-6 fois par année", " 7-10 fois par an", " 11-15 fois par année", " 16-20 fois par an", " 21 fois ou plus par année ", "" ];</v>
      </c>
      <c r="DR32" s="90"/>
      <c r="DS32" s="90"/>
      <c r="DT32" s="90" t="str">
        <f t="shared" si="5"/>
        <v>D6.scenario.defSelectData['sel073']= [ '-1', '3', '5', '8', '12', '18', '24' ];</v>
      </c>
    </row>
    <row r="33" spans="1:124" s="85" customFormat="1" ht="43.5" customHeight="1">
      <c r="A33" s="74"/>
      <c r="B33" s="111" t="s">
        <v>2830</v>
      </c>
      <c r="C33" s="120" t="s">
        <v>3575</v>
      </c>
      <c r="D33" s="132" t="s">
        <v>2382</v>
      </c>
      <c r="E33" s="111" t="s">
        <v>3069</v>
      </c>
      <c r="F33" s="120" t="s">
        <v>3650</v>
      </c>
      <c r="G33" s="132" t="s">
        <v>1911</v>
      </c>
      <c r="H33" s="120" t="s">
        <v>5083</v>
      </c>
      <c r="I33" s="132" t="s">
        <v>2383</v>
      </c>
      <c r="J33" s="120" t="str">
        <f t="shared" si="0"/>
        <v>sel074</v>
      </c>
      <c r="K33" s="132" t="str">
        <f t="shared" si="1"/>
        <v>sel074</v>
      </c>
      <c r="L33" s="112"/>
      <c r="M33" s="112"/>
      <c r="N33" s="112"/>
      <c r="O33" s="111" t="s">
        <v>1883</v>
      </c>
      <c r="P33" s="112"/>
      <c r="Q33" s="112"/>
      <c r="R33" s="111">
        <v>-1</v>
      </c>
      <c r="S33" s="73"/>
      <c r="T33" s="73"/>
      <c r="U33" s="114" t="str">
        <f t="shared" si="6"/>
        <v>sel074</v>
      </c>
      <c r="V33" s="120" t="s">
        <v>4405</v>
      </c>
      <c r="W33" s="120" t="s">
        <v>4396</v>
      </c>
      <c r="X33" s="120" t="s">
        <v>4406</v>
      </c>
      <c r="Y33" s="120" t="s">
        <v>4397</v>
      </c>
      <c r="Z33" s="120" t="s">
        <v>4398</v>
      </c>
      <c r="AA33" s="120" t="s">
        <v>4407</v>
      </c>
      <c r="AB33" s="120" t="s">
        <v>4399</v>
      </c>
      <c r="AC33" s="120" t="s">
        <v>4400</v>
      </c>
      <c r="AD33" s="120" t="s">
        <v>4130</v>
      </c>
      <c r="AE33" s="120" t="s">
        <v>4145</v>
      </c>
      <c r="AF33" s="120" t="s">
        <v>3772</v>
      </c>
      <c r="AG33" s="120"/>
      <c r="AH33" s="120"/>
      <c r="AI33" s="120"/>
      <c r="AJ33" s="120"/>
      <c r="AK33" s="120"/>
      <c r="AL33" s="132" t="s">
        <v>2267</v>
      </c>
      <c r="AM33" s="132" t="s">
        <v>2440</v>
      </c>
      <c r="AN33" s="132" t="s">
        <v>2441</v>
      </c>
      <c r="AO33" s="132" t="s">
        <v>2442</v>
      </c>
      <c r="AP33" s="162" t="s">
        <v>2443</v>
      </c>
      <c r="AQ33" s="162" t="s">
        <v>2314</v>
      </c>
      <c r="AR33" s="162" t="s">
        <v>2444</v>
      </c>
      <c r="AS33" s="162" t="s">
        <v>2315</v>
      </c>
      <c r="AT33" s="132" t="s">
        <v>2316</v>
      </c>
      <c r="AU33" s="132" t="s">
        <v>2317</v>
      </c>
      <c r="AV33" s="132" t="s">
        <v>2445</v>
      </c>
      <c r="AW33" s="132" t="s">
        <v>1990</v>
      </c>
      <c r="AX33" s="132"/>
      <c r="AY33" s="132"/>
      <c r="AZ33" s="132"/>
      <c r="BA33" s="132"/>
      <c r="BB33" s="73"/>
      <c r="BC33" s="120">
        <v>-1</v>
      </c>
      <c r="BD33" s="120">
        <f t="shared" ref="BD33:BN34" si="16">BT33/100</f>
        <v>5</v>
      </c>
      <c r="BE33" s="120">
        <f t="shared" si="16"/>
        <v>10</v>
      </c>
      <c r="BF33" s="120">
        <f t="shared" si="16"/>
        <v>15</v>
      </c>
      <c r="BG33" s="120">
        <f t="shared" si="16"/>
        <v>20</v>
      </c>
      <c r="BH33" s="120">
        <f t="shared" si="16"/>
        <v>30</v>
      </c>
      <c r="BI33" s="120">
        <f t="shared" si="16"/>
        <v>40</v>
      </c>
      <c r="BJ33" s="120">
        <f t="shared" si="16"/>
        <v>50</v>
      </c>
      <c r="BK33" s="120">
        <f t="shared" si="16"/>
        <v>70</v>
      </c>
      <c r="BL33" s="120">
        <f t="shared" si="16"/>
        <v>100</v>
      </c>
      <c r="BM33" s="120">
        <f t="shared" si="16"/>
        <v>150</v>
      </c>
      <c r="BN33" s="120">
        <f t="shared" si="16"/>
        <v>200</v>
      </c>
      <c r="BO33" s="120"/>
      <c r="BP33" s="120"/>
      <c r="BQ33" s="120"/>
      <c r="BR33" s="120"/>
      <c r="BS33" s="132">
        <v>-1</v>
      </c>
      <c r="BT33" s="132">
        <f t="shared" ref="BT33" si="17">VALUE(LEFT(AM33,LEN(AM33)-1))</f>
        <v>500</v>
      </c>
      <c r="BU33" s="132">
        <f t="shared" ref="BU33" si="18">VALUE(LEFT(AN33,LEN(AN33)-1))</f>
        <v>1000</v>
      </c>
      <c r="BV33" s="132">
        <f t="shared" ref="BV33" si="19">VALUE(LEFT(AO33,LEN(AO33)-1))</f>
        <v>1500</v>
      </c>
      <c r="BW33" s="132">
        <f t="shared" ref="BW33" si="20">VALUE(LEFT(AP33,LEN(AP33)-1))</f>
        <v>2000</v>
      </c>
      <c r="BX33" s="132">
        <f t="shared" ref="BX33" si="21">VALUE(LEFT(AQ33,LEN(AQ33)-1))</f>
        <v>3000</v>
      </c>
      <c r="BY33" s="132">
        <f t="shared" ref="BY33" si="22">VALUE(LEFT(AR33,LEN(AR33)-1))</f>
        <v>4000</v>
      </c>
      <c r="BZ33" s="132">
        <f t="shared" ref="BZ33" si="23">VALUE(LEFT(AS33,LEN(AS33)-1))</f>
        <v>5000</v>
      </c>
      <c r="CA33" s="132">
        <f t="shared" ref="CA33" si="24">VALUE(LEFT(AT33,LEN(AT33)-1))</f>
        <v>7000</v>
      </c>
      <c r="CB33" s="132">
        <v>10000</v>
      </c>
      <c r="CC33" s="132">
        <v>15000</v>
      </c>
      <c r="CD33" s="132">
        <v>20000</v>
      </c>
      <c r="CE33" s="132"/>
      <c r="CF33" s="132"/>
      <c r="CG33" s="132"/>
      <c r="CH33" s="132"/>
      <c r="CJ33" s="111"/>
      <c r="CK33" s="111"/>
      <c r="CL33" s="111"/>
      <c r="CM33" s="111"/>
      <c r="CN33" s="111"/>
      <c r="CO33" s="111"/>
      <c r="CP33" s="111"/>
      <c r="CQ33" s="111"/>
      <c r="CR33" s="111"/>
      <c r="CS33" s="111"/>
      <c r="CT33" s="111"/>
      <c r="CU33" s="111"/>
      <c r="CV33" s="111"/>
      <c r="CW33" s="111"/>
      <c r="CX33" s="111"/>
      <c r="CY33" s="111"/>
      <c r="CZ33" s="111"/>
      <c r="DA33" s="111"/>
      <c r="DB33" s="111"/>
      <c r="DC33" s="111"/>
      <c r="DD33" s="111"/>
      <c r="DE33" s="111"/>
      <c r="DF33" s="111"/>
      <c r="DG33" s="111"/>
      <c r="DL33" s="86"/>
      <c r="DM33" s="86"/>
      <c r="DN33" s="87" t="str">
        <f t="shared" si="3"/>
        <v xml:space="preserve">D6.scenario.defInput["i074"] = {  cons:"consEnergy",  title:"Approvisionnement en eau et assainissement",  unit:"euro",  text:"Veuillez choisir la quantité approximative d'eau et d'égout par mois.", inputType:"sel074", right:"", postfix:"", nodata:"", varType:"Number", min:"", max:"", defaultValue:"-1", d11t:"",d11p:"",d12t:"",d12p:"",d13t:"",d13p:"",d1w:"",d1d:"", d21t:"",d21p:"",d22t:"",d22p:"",d23t:"",d23p:"",d2w:"",d2d:"", d31t:"",d31p:"",d32t:"",d32p:"",d33t:"",d33p:"",d3w:"",d3d:""}; </v>
      </c>
      <c r="DO33" s="88"/>
      <c r="DP33" s="88"/>
      <c r="DQ33" s="89" t="str">
        <f t="shared" si="4"/>
        <v>D6.scenario.defSelectValue["sel074"]= [ "Sélectionnez 5 euros", " 10 euros", " 15 euros", " 20 euros", " 30 euros", " 40 euros", " 50 euros", " 70 euros", " 100 euros", " 150 euros", " plus que cela", "" ];</v>
      </c>
      <c r="DR33" s="90"/>
      <c r="DS33" s="90"/>
      <c r="DT33" s="90" t="str">
        <f t="shared" si="5"/>
        <v>D6.scenario.defSelectData['sel074']= [ '-1', '5', '10', '15', '20', '30', '40', '50', '70', '100', '150', '200' ];</v>
      </c>
    </row>
    <row r="34" spans="1:124" s="85" customFormat="1" ht="43.5" customHeight="1">
      <c r="A34" s="74"/>
      <c r="B34" s="111" t="s">
        <v>2831</v>
      </c>
      <c r="C34" s="120" t="s">
        <v>4996</v>
      </c>
      <c r="D34" s="132" t="s">
        <v>2326</v>
      </c>
      <c r="E34" s="111" t="s">
        <v>3069</v>
      </c>
      <c r="F34" s="120" t="s">
        <v>3650</v>
      </c>
      <c r="G34" s="132" t="s">
        <v>1911</v>
      </c>
      <c r="H34" s="120" t="s">
        <v>5084</v>
      </c>
      <c r="I34" s="132" t="s">
        <v>2057</v>
      </c>
      <c r="J34" s="120" t="str">
        <f t="shared" si="0"/>
        <v>sel075</v>
      </c>
      <c r="K34" s="132" t="str">
        <f t="shared" si="1"/>
        <v>sel075</v>
      </c>
      <c r="L34" s="112"/>
      <c r="M34" s="112"/>
      <c r="N34" s="112"/>
      <c r="O34" s="111" t="s">
        <v>1883</v>
      </c>
      <c r="P34" s="112"/>
      <c r="Q34" s="112"/>
      <c r="R34" s="111">
        <v>-1</v>
      </c>
      <c r="S34" s="73"/>
      <c r="T34" s="73"/>
      <c r="U34" s="114" t="str">
        <f t="shared" si="6"/>
        <v>sel075</v>
      </c>
      <c r="V34" s="120" t="s">
        <v>4404</v>
      </c>
      <c r="W34" s="120" t="s">
        <v>4397</v>
      </c>
      <c r="X34" s="120" t="s">
        <v>4398</v>
      </c>
      <c r="Y34" s="120" t="s">
        <v>4399</v>
      </c>
      <c r="Z34" s="120" t="s">
        <v>4400</v>
      </c>
      <c r="AA34" s="120" t="s">
        <v>4130</v>
      </c>
      <c r="AB34" s="120" t="s">
        <v>4401</v>
      </c>
      <c r="AC34" s="120" t="s">
        <v>4145</v>
      </c>
      <c r="AD34" s="120" t="s">
        <v>4131</v>
      </c>
      <c r="AE34" s="120" t="s">
        <v>4132</v>
      </c>
      <c r="AF34" s="120" t="s">
        <v>3782</v>
      </c>
      <c r="AG34" s="120"/>
      <c r="AH34" s="120"/>
      <c r="AI34" s="120"/>
      <c r="AJ34" s="120"/>
      <c r="AK34" s="120"/>
      <c r="AL34" s="132" t="s">
        <v>2267</v>
      </c>
      <c r="AM34" s="162" t="s">
        <v>1992</v>
      </c>
      <c r="AN34" s="132" t="s">
        <v>1980</v>
      </c>
      <c r="AO34" s="132" t="s">
        <v>1981</v>
      </c>
      <c r="AP34" s="162" t="s">
        <v>1982</v>
      </c>
      <c r="AQ34" s="162" t="s">
        <v>1983</v>
      </c>
      <c r="AR34" s="162" t="s">
        <v>1984</v>
      </c>
      <c r="AS34" s="162" t="s">
        <v>1985</v>
      </c>
      <c r="AT34" s="162" t="s">
        <v>1986</v>
      </c>
      <c r="AU34" s="132" t="s">
        <v>1987</v>
      </c>
      <c r="AV34" s="132" t="s">
        <v>1988</v>
      </c>
      <c r="AW34" s="132" t="s">
        <v>1989</v>
      </c>
      <c r="AX34" s="132" t="s">
        <v>1990</v>
      </c>
      <c r="AY34" s="132"/>
      <c r="AZ34" s="132"/>
      <c r="BA34" s="132"/>
      <c r="BB34" s="73"/>
      <c r="BC34" s="120">
        <v>-1</v>
      </c>
      <c r="BD34" s="120">
        <f t="shared" si="16"/>
        <v>0</v>
      </c>
      <c r="BE34" s="120">
        <f t="shared" si="16"/>
        <v>10</v>
      </c>
      <c r="BF34" s="120">
        <f t="shared" si="16"/>
        <v>20</v>
      </c>
      <c r="BG34" s="120">
        <f t="shared" si="16"/>
        <v>30</v>
      </c>
      <c r="BH34" s="120">
        <f t="shared" si="16"/>
        <v>50</v>
      </c>
      <c r="BI34" s="120">
        <f t="shared" si="16"/>
        <v>70</v>
      </c>
      <c r="BJ34" s="120">
        <f t="shared" si="16"/>
        <v>100</v>
      </c>
      <c r="BK34" s="120">
        <f t="shared" si="16"/>
        <v>120</v>
      </c>
      <c r="BL34" s="120">
        <f t="shared" si="16"/>
        <v>150</v>
      </c>
      <c r="BM34" s="120">
        <f t="shared" si="16"/>
        <v>200</v>
      </c>
      <c r="BN34" s="120">
        <f t="shared" si="16"/>
        <v>300</v>
      </c>
      <c r="BO34" s="120">
        <f t="shared" ref="BO34" si="25">CE34/100</f>
        <v>400</v>
      </c>
      <c r="BP34" s="120"/>
      <c r="BQ34" s="120"/>
      <c r="BR34" s="120"/>
      <c r="BS34" s="132">
        <v>-1</v>
      </c>
      <c r="BT34" s="132">
        <v>0</v>
      </c>
      <c r="BU34" s="132">
        <f>VALUE(LEFT(AN34,LEN(AN34)-1))</f>
        <v>1000</v>
      </c>
      <c r="BV34" s="132">
        <f>VALUE(LEFT(AO34,LEN(AO34)-1))</f>
        <v>2000</v>
      </c>
      <c r="BW34" s="132">
        <f>VALUE(LEFT(AP34,LEN(AP34)-1))</f>
        <v>3000</v>
      </c>
      <c r="BX34" s="132">
        <f>VALUE(LEFT(AQ34,LEN(AQ34)-1))</f>
        <v>5000</v>
      </c>
      <c r="BY34" s="132">
        <f>VALUE(LEFT(AR34,LEN(AR34)-1))</f>
        <v>7000</v>
      </c>
      <c r="BZ34" s="132">
        <v>10000</v>
      </c>
      <c r="CA34" s="132">
        <v>12000</v>
      </c>
      <c r="CB34" s="132">
        <v>15000</v>
      </c>
      <c r="CC34" s="132">
        <v>20000</v>
      </c>
      <c r="CD34" s="132">
        <v>30000</v>
      </c>
      <c r="CE34" s="132">
        <v>40000</v>
      </c>
      <c r="CF34" s="132"/>
      <c r="CG34" s="132"/>
      <c r="CH34" s="132"/>
      <c r="CJ34" s="111">
        <v>10000</v>
      </c>
      <c r="CK34" s="111">
        <v>0</v>
      </c>
      <c r="CL34" s="111">
        <v>6000</v>
      </c>
      <c r="CM34" s="111">
        <v>1</v>
      </c>
      <c r="CN34" s="111">
        <v>0</v>
      </c>
      <c r="CO34" s="111">
        <v>2</v>
      </c>
      <c r="CP34" s="111">
        <v>2</v>
      </c>
      <c r="CQ34" s="111">
        <v>1</v>
      </c>
      <c r="CR34" s="111"/>
      <c r="CS34" s="111"/>
      <c r="CT34" s="111"/>
      <c r="CU34" s="111"/>
      <c r="CV34" s="111"/>
      <c r="CW34" s="111"/>
      <c r="CX34" s="111"/>
      <c r="CY34" s="111"/>
      <c r="CZ34" s="111"/>
      <c r="DA34" s="111"/>
      <c r="DB34" s="111"/>
      <c r="DC34" s="111"/>
      <c r="DD34" s="111"/>
      <c r="DE34" s="111"/>
      <c r="DF34" s="111"/>
      <c r="DG34" s="111"/>
      <c r="DL34" s="86"/>
      <c r="DM34" s="86"/>
      <c r="DN34" s="87" t="str">
        <f t="shared" si="3"/>
        <v xml:space="preserve">D6.scenario.defInput["i075"] = {  cons:"consEnergy",  title:"Coût du carburant de voiture",  unit:"euro",  text:"S'il vous plaît choisir environ un mois les frais d'essence (frais de gazole). Ce sera pour toute la famille.", inputType:"sel075", right:"", postfix:"", nodata:"", varType:"Number", min:"", max:"", defaultValue:"-1", d11t:"10000",d11p:"0",d12t:"6000",d12p:"1",d13t:"0",d13p:"2",d1w:"2",d1d:"1", d21t:"",d21p:"",d22t:"",d22p:"",d23t:"",d23p:"",d2w:"",d2d:"", d31t:"",d31p:"",d32t:"",d32p:"",d33t:"",d33p:"",d3w:"",d3d:""}; </v>
      </c>
      <c r="DO34" s="88"/>
      <c r="DP34" s="88"/>
      <c r="DQ34" s="89" t="str">
        <f t="shared" si="4"/>
        <v>D6.scenario.defSelectValue["sel075"]= [ "10 euros", " 20 euros", " 30 euros", " 50 euros", " 70 euros", " 100 euros", " 120 euros", " 150 euros", " 200 euros", " 300 euros", " plus que cela.", "" ];</v>
      </c>
      <c r="DR34" s="90"/>
      <c r="DS34" s="90"/>
      <c r="DT34" s="90" t="str">
        <f t="shared" si="5"/>
        <v>D6.scenario.defSelectData['sel075']= [ '-1', '0', '10', '20', '30', '50', '70', '100', '120', '150', '200', '300', '400' ];</v>
      </c>
    </row>
    <row r="35" spans="1:124" s="85" customFormat="1" ht="43.5" customHeight="1">
      <c r="A35" s="74"/>
      <c r="B35" s="111" t="s">
        <v>2832</v>
      </c>
      <c r="C35" s="120" t="s">
        <v>4997</v>
      </c>
      <c r="D35" s="132" t="s">
        <v>2369</v>
      </c>
      <c r="E35" s="111" t="s">
        <v>3069</v>
      </c>
      <c r="F35" s="120"/>
      <c r="G35" s="132"/>
      <c r="H35" s="120" t="s">
        <v>5085</v>
      </c>
      <c r="I35" s="132" t="s">
        <v>2370</v>
      </c>
      <c r="J35" s="120" t="str">
        <f t="shared" si="0"/>
        <v>sel081</v>
      </c>
      <c r="K35" s="132" t="str">
        <f t="shared" si="1"/>
        <v>sel081</v>
      </c>
      <c r="L35" s="112"/>
      <c r="M35" s="112"/>
      <c r="N35" s="112"/>
      <c r="O35" s="111" t="s">
        <v>1883</v>
      </c>
      <c r="P35" s="112"/>
      <c r="Q35" s="112"/>
      <c r="R35" s="111">
        <v>-1</v>
      </c>
      <c r="S35" s="73"/>
      <c r="T35" s="73"/>
      <c r="U35" s="114" t="str">
        <f t="shared" si="6"/>
        <v>sel081</v>
      </c>
      <c r="V35" s="120"/>
      <c r="W35" s="120"/>
      <c r="X35" s="120"/>
      <c r="Y35" s="120"/>
      <c r="Z35" s="120"/>
      <c r="AA35" s="120"/>
      <c r="AB35" s="120"/>
      <c r="AC35" s="120"/>
      <c r="AD35" s="120"/>
      <c r="AE35" s="120"/>
      <c r="AF35" s="120"/>
      <c r="AG35" s="120"/>
      <c r="AH35" s="120"/>
      <c r="AI35" s="120"/>
      <c r="AJ35" s="120"/>
      <c r="AK35" s="120"/>
      <c r="AL35" s="132" t="s">
        <v>2267</v>
      </c>
      <c r="AM35" s="162" t="s">
        <v>144</v>
      </c>
      <c r="AN35" s="162" t="s">
        <v>2411</v>
      </c>
      <c r="AO35" s="162" t="s">
        <v>2412</v>
      </c>
      <c r="AP35" s="162" t="s">
        <v>2413</v>
      </c>
      <c r="AQ35" s="162" t="s">
        <v>2414</v>
      </c>
      <c r="AR35" s="162" t="s">
        <v>354</v>
      </c>
      <c r="AS35" s="162" t="s">
        <v>2415</v>
      </c>
      <c r="AT35" s="162" t="s">
        <v>148</v>
      </c>
      <c r="AU35" s="162" t="s">
        <v>2416</v>
      </c>
      <c r="AV35" s="132" t="s">
        <v>150</v>
      </c>
      <c r="AW35" s="132" t="s">
        <v>560</v>
      </c>
      <c r="AX35" s="132"/>
      <c r="AY35" s="132"/>
      <c r="AZ35" s="132"/>
      <c r="BA35" s="132"/>
      <c r="BB35" s="73"/>
      <c r="BC35" s="120">
        <v>-1</v>
      </c>
      <c r="BD35" s="120">
        <v>1</v>
      </c>
      <c r="BE35" s="120">
        <v>2</v>
      </c>
      <c r="BF35" s="120">
        <v>3</v>
      </c>
      <c r="BG35" s="120">
        <v>4</v>
      </c>
      <c r="BH35" s="120">
        <v>5</v>
      </c>
      <c r="BI35" s="120">
        <v>6</v>
      </c>
      <c r="BJ35" s="120">
        <v>7</v>
      </c>
      <c r="BK35" s="120">
        <v>8</v>
      </c>
      <c r="BL35" s="120">
        <v>9</v>
      </c>
      <c r="BM35" s="120">
        <v>10</v>
      </c>
      <c r="BN35" s="120">
        <v>11</v>
      </c>
      <c r="BO35" s="120"/>
      <c r="BP35" s="120"/>
      <c r="BQ35" s="120"/>
      <c r="BR35" s="120"/>
      <c r="BS35" s="132">
        <v>-1</v>
      </c>
      <c r="BT35" s="132">
        <v>1</v>
      </c>
      <c r="BU35" s="132">
        <v>2</v>
      </c>
      <c r="BV35" s="132">
        <v>3</v>
      </c>
      <c r="BW35" s="132">
        <v>4</v>
      </c>
      <c r="BX35" s="132">
        <v>5</v>
      </c>
      <c r="BY35" s="132">
        <v>6</v>
      </c>
      <c r="BZ35" s="132">
        <v>7</v>
      </c>
      <c r="CA35" s="132">
        <v>8</v>
      </c>
      <c r="CB35" s="132">
        <v>9</v>
      </c>
      <c r="CC35" s="132">
        <v>10</v>
      </c>
      <c r="CD35" s="132">
        <v>11</v>
      </c>
      <c r="CE35" s="132"/>
      <c r="CF35" s="132"/>
      <c r="CG35" s="132"/>
      <c r="CH35" s="132"/>
      <c r="CJ35" s="111"/>
      <c r="CK35" s="111"/>
      <c r="CL35" s="111"/>
      <c r="CM35" s="111"/>
      <c r="CN35" s="111"/>
      <c r="CO35" s="111"/>
      <c r="CP35" s="111"/>
      <c r="CQ35" s="111"/>
      <c r="CR35" s="111"/>
      <c r="CS35" s="111"/>
      <c r="CT35" s="111"/>
      <c r="CU35" s="111"/>
      <c r="CV35" s="111"/>
      <c r="CW35" s="111"/>
      <c r="CX35" s="111"/>
      <c r="CY35" s="111"/>
      <c r="CZ35" s="111"/>
      <c r="DA35" s="111"/>
      <c r="DB35" s="111"/>
      <c r="DC35" s="111"/>
      <c r="DD35" s="111"/>
      <c r="DE35" s="111"/>
      <c r="DF35" s="111"/>
      <c r="DG35" s="111"/>
      <c r="DL35" s="86"/>
      <c r="DM35" s="86"/>
      <c r="DN35" s="87" t="str">
        <f t="shared" si="3"/>
        <v xml:space="preserve">D6.scenario.defInput["i081"] = {  cons:"consEnergy",  title:"Compagnie d'électricité",  unit:"",  text:"Veuillez choisir une compagnie d'électricité", inputType:"sel081", right:"", postfix:"", nodata:"", varType:"Number", min:"", max:"", defaultValue:"-1", d11t:"",d11p:"",d12t:"",d12p:"",d13t:"",d13p:"",d1w:"",d1d:"", d21t:"",d21p:"",d22t:"",d22p:"",d23t:"",d23p:"",d2w:"",d2d:"", d31t:"",d31p:"",d32t:"",d32p:"",d33t:"",d33p:"",d3w:"",d3d:""}; </v>
      </c>
      <c r="DO35" s="88"/>
      <c r="DP35" s="88"/>
      <c r="DQ35" s="89" t="str">
        <f t="shared" si="4"/>
        <v>D6.scenario.defSelectValue["sel081"]= [ "", "", "" ];</v>
      </c>
      <c r="DR35" s="90"/>
      <c r="DS35" s="90"/>
      <c r="DT35" s="90" t="str">
        <f t="shared" si="5"/>
        <v>D6.scenario.defSelectData['sel081']= [ '-1', '1', '2', '3', '4', '5', '6', '7', '8', '9', '10', '11' ];</v>
      </c>
    </row>
    <row r="36" spans="1:124" s="85" customFormat="1" ht="43.5" customHeight="1">
      <c r="A36" s="74"/>
      <c r="B36" s="111" t="s">
        <v>2833</v>
      </c>
      <c r="C36" s="120" t="s">
        <v>3576</v>
      </c>
      <c r="D36" s="132" t="s">
        <v>2371</v>
      </c>
      <c r="E36" s="111" t="s">
        <v>3069</v>
      </c>
      <c r="F36" s="120"/>
      <c r="G36" s="132"/>
      <c r="H36" s="120" t="s">
        <v>5086</v>
      </c>
      <c r="I36" s="132" t="s">
        <v>2372</v>
      </c>
      <c r="J36" s="120" t="str">
        <f t="shared" si="0"/>
        <v>sel082</v>
      </c>
      <c r="K36" s="132" t="str">
        <f t="shared" si="1"/>
        <v>sel082</v>
      </c>
      <c r="L36" s="112"/>
      <c r="M36" s="112"/>
      <c r="N36" s="112"/>
      <c r="O36" s="111" t="s">
        <v>1883</v>
      </c>
      <c r="P36" s="112"/>
      <c r="Q36" s="112"/>
      <c r="R36" s="111">
        <v>-1</v>
      </c>
      <c r="S36" s="73"/>
      <c r="T36" s="73"/>
      <c r="U36" s="114" t="str">
        <f t="shared" si="6"/>
        <v>sel082</v>
      </c>
      <c r="V36" s="120" t="s">
        <v>3702</v>
      </c>
      <c r="W36" s="120" t="s">
        <v>4147</v>
      </c>
      <c r="X36" s="120" t="s">
        <v>3794</v>
      </c>
      <c r="Y36" s="120"/>
      <c r="Z36" s="120"/>
      <c r="AA36" s="120"/>
      <c r="AB36" s="120"/>
      <c r="AC36" s="120"/>
      <c r="AD36" s="120"/>
      <c r="AE36" s="120"/>
      <c r="AF36" s="120"/>
      <c r="AG36" s="120"/>
      <c r="AH36" s="120"/>
      <c r="AI36" s="120"/>
      <c r="AJ36" s="120"/>
      <c r="AK36" s="120"/>
      <c r="AL36" s="132" t="s">
        <v>2267</v>
      </c>
      <c r="AM36" s="162" t="s">
        <v>2417</v>
      </c>
      <c r="AN36" s="162" t="s">
        <v>2418</v>
      </c>
      <c r="AO36" s="132"/>
      <c r="AP36" s="132"/>
      <c r="AQ36" s="132"/>
      <c r="AR36" s="132"/>
      <c r="AS36" s="132"/>
      <c r="AT36" s="132"/>
      <c r="AU36" s="132"/>
      <c r="AV36" s="132"/>
      <c r="AW36" s="132"/>
      <c r="AX36" s="132"/>
      <c r="AY36" s="132"/>
      <c r="AZ36" s="132"/>
      <c r="BA36" s="132"/>
      <c r="BB36" s="73"/>
      <c r="BC36" s="120">
        <v>-1</v>
      </c>
      <c r="BD36" s="120">
        <v>1</v>
      </c>
      <c r="BE36" s="120">
        <v>2</v>
      </c>
      <c r="BF36" s="120"/>
      <c r="BG36" s="120"/>
      <c r="BH36" s="120"/>
      <c r="BI36" s="120"/>
      <c r="BJ36" s="120"/>
      <c r="BK36" s="120"/>
      <c r="BL36" s="120"/>
      <c r="BM36" s="120"/>
      <c r="BN36" s="120"/>
      <c r="BO36" s="120"/>
      <c r="BP36" s="120"/>
      <c r="BQ36" s="120"/>
      <c r="BR36" s="120"/>
      <c r="BS36" s="132">
        <v>-1</v>
      </c>
      <c r="BT36" s="132">
        <v>1</v>
      </c>
      <c r="BU36" s="132">
        <v>2</v>
      </c>
      <c r="BV36" s="132"/>
      <c r="BW36" s="132"/>
      <c r="BX36" s="132"/>
      <c r="BY36" s="132"/>
      <c r="BZ36" s="132"/>
      <c r="CA36" s="132"/>
      <c r="CB36" s="132"/>
      <c r="CC36" s="132"/>
      <c r="CD36" s="132"/>
      <c r="CE36" s="132"/>
      <c r="CF36" s="132"/>
      <c r="CG36" s="132"/>
      <c r="CH36" s="132"/>
      <c r="CJ36" s="111"/>
      <c r="CK36" s="111"/>
      <c r="CL36" s="111"/>
      <c r="CM36" s="111"/>
      <c r="CN36" s="111"/>
      <c r="CO36" s="111"/>
      <c r="CP36" s="111"/>
      <c r="CQ36" s="111"/>
      <c r="CR36" s="111"/>
      <c r="CS36" s="111"/>
      <c r="CT36" s="111"/>
      <c r="CU36" s="111"/>
      <c r="CV36" s="111"/>
      <c r="CW36" s="111"/>
      <c r="CX36" s="111"/>
      <c r="CY36" s="111"/>
      <c r="CZ36" s="111"/>
      <c r="DA36" s="111"/>
      <c r="DB36" s="111"/>
      <c r="DC36" s="111"/>
      <c r="DD36" s="111"/>
      <c r="DE36" s="111"/>
      <c r="DF36" s="111"/>
      <c r="DG36" s="111"/>
      <c r="DL36" s="86"/>
      <c r="DM36" s="86"/>
      <c r="DN36" s="87" t="str">
        <f t="shared" si="3"/>
        <v xml:space="preserve">D6.scenario.defInput["i082"] = {  cons:"consEnergy",  title:"Contrat électrique",  unit:"",  text:"Veuillez choisir le type de contrat d'électricité", inputType:"sel082", right:"", postfix:"", nodata:"", varType:"Number", min:"", max:"", defaultValue:"-1", d11t:"",d11p:"",d12t:"",d12p:"",d13t:"",d13p:"",d1w:"",d1d:"", d21t:"",d21p:"",d22t:"",d22p:"",d23t:"",d23p:"",d2w:"",d2d:"", d31t:"",d31p:"",d32t:"",d32p:"",d33t:"",d33p:"",d3w:"",d3d:""}; </v>
      </c>
      <c r="DO36" s="88"/>
      <c r="DP36" s="88"/>
      <c r="DQ36" s="89" t="str">
        <f t="shared" si="4"/>
        <v>D6.scenario.defSelectValue["sel082"]= [ "Veuillez sélectionner", " les ménages réguliers (tous les jours)", " les contrats dans le fuseau horaire ", "" ];</v>
      </c>
      <c r="DR36" s="90"/>
      <c r="DS36" s="90"/>
      <c r="DT36" s="90" t="str">
        <f t="shared" si="5"/>
        <v>D6.scenario.defSelectData['sel082']= [ '-1', '1', '2' ];</v>
      </c>
    </row>
    <row r="37" spans="1:124" s="85" customFormat="1" ht="43.5" customHeight="1">
      <c r="A37" s="74"/>
      <c r="B37" s="111" t="s">
        <v>2834</v>
      </c>
      <c r="C37" s="120" t="s">
        <v>3577</v>
      </c>
      <c r="D37" s="132" t="s">
        <v>2373</v>
      </c>
      <c r="E37" s="111" t="s">
        <v>3069</v>
      </c>
      <c r="F37" s="120"/>
      <c r="G37" s="132"/>
      <c r="H37" s="120" t="s">
        <v>5087</v>
      </c>
      <c r="I37" s="132" t="s">
        <v>2374</v>
      </c>
      <c r="J37" s="120" t="str">
        <f t="shared" si="0"/>
        <v>sel083</v>
      </c>
      <c r="K37" s="132" t="str">
        <f t="shared" si="1"/>
        <v>sel083</v>
      </c>
      <c r="L37" s="112"/>
      <c r="M37" s="112"/>
      <c r="N37" s="112"/>
      <c r="O37" s="111" t="s">
        <v>1883</v>
      </c>
      <c r="P37" s="112"/>
      <c r="Q37" s="112"/>
      <c r="R37" s="111">
        <v>-1</v>
      </c>
      <c r="S37" s="73"/>
      <c r="T37" s="73"/>
      <c r="U37" s="114" t="str">
        <f t="shared" si="6"/>
        <v>sel083</v>
      </c>
      <c r="V37" s="120" t="s">
        <v>3702</v>
      </c>
      <c r="W37" s="120" t="s">
        <v>4148</v>
      </c>
      <c r="X37" s="120" t="s">
        <v>3795</v>
      </c>
      <c r="Y37" s="120" t="s">
        <v>3796</v>
      </c>
      <c r="Z37" s="120"/>
      <c r="AA37" s="120"/>
      <c r="AB37" s="120"/>
      <c r="AC37" s="120"/>
      <c r="AD37" s="120"/>
      <c r="AE37" s="120"/>
      <c r="AF37" s="120"/>
      <c r="AG37" s="120"/>
      <c r="AH37" s="120"/>
      <c r="AI37" s="120"/>
      <c r="AJ37" s="120"/>
      <c r="AK37" s="120"/>
      <c r="AL37" s="132" t="s">
        <v>2267</v>
      </c>
      <c r="AM37" s="162" t="s">
        <v>1615</v>
      </c>
      <c r="AN37" s="162" t="s">
        <v>1616</v>
      </c>
      <c r="AO37" s="162" t="s">
        <v>2446</v>
      </c>
      <c r="AP37" s="132"/>
      <c r="AQ37" s="132"/>
      <c r="AR37" s="132"/>
      <c r="AS37" s="132"/>
      <c r="AT37" s="132"/>
      <c r="AU37" s="132"/>
      <c r="AV37" s="132"/>
      <c r="AW37" s="132"/>
      <c r="AX37" s="132"/>
      <c r="AY37" s="132"/>
      <c r="AZ37" s="132"/>
      <c r="BA37" s="132"/>
      <c r="BB37" s="73"/>
      <c r="BC37" s="120">
        <v>-1</v>
      </c>
      <c r="BD37" s="120">
        <v>1</v>
      </c>
      <c r="BE37" s="120">
        <v>2</v>
      </c>
      <c r="BF37" s="120">
        <v>3</v>
      </c>
      <c r="BG37" s="120"/>
      <c r="BH37" s="120"/>
      <c r="BI37" s="120"/>
      <c r="BJ37" s="120"/>
      <c r="BK37" s="120"/>
      <c r="BL37" s="120"/>
      <c r="BM37" s="120"/>
      <c r="BN37" s="120"/>
      <c r="BO37" s="120"/>
      <c r="BP37" s="120"/>
      <c r="BQ37" s="120"/>
      <c r="BR37" s="120"/>
      <c r="BS37" s="132">
        <v>-1</v>
      </c>
      <c r="BT37" s="132">
        <v>1</v>
      </c>
      <c r="BU37" s="132">
        <v>2</v>
      </c>
      <c r="BV37" s="132">
        <v>3</v>
      </c>
      <c r="BW37" s="132"/>
      <c r="BX37" s="132"/>
      <c r="BY37" s="132"/>
      <c r="BZ37" s="132"/>
      <c r="CA37" s="132"/>
      <c r="CB37" s="132"/>
      <c r="CC37" s="132"/>
      <c r="CD37" s="132"/>
      <c r="CE37" s="132"/>
      <c r="CF37" s="132"/>
      <c r="CG37" s="132"/>
      <c r="CH37" s="132"/>
      <c r="CJ37" s="111"/>
      <c r="CK37" s="111"/>
      <c r="CL37" s="111"/>
      <c r="CM37" s="111"/>
      <c r="CN37" s="111"/>
      <c r="CO37" s="111"/>
      <c r="CP37" s="111"/>
      <c r="CQ37" s="111"/>
      <c r="CR37" s="111"/>
      <c r="CS37" s="111"/>
      <c r="CT37" s="111"/>
      <c r="CU37" s="111"/>
      <c r="CV37" s="111"/>
      <c r="CW37" s="111"/>
      <c r="CX37" s="111"/>
      <c r="CY37" s="111"/>
      <c r="CZ37" s="111"/>
      <c r="DA37" s="111"/>
      <c r="DB37" s="111"/>
      <c r="DC37" s="111"/>
      <c r="DD37" s="111"/>
      <c r="DE37" s="111"/>
      <c r="DF37" s="111"/>
      <c r="DG37" s="111"/>
      <c r="DL37" s="86"/>
      <c r="DM37" s="86"/>
      <c r="DN37" s="87" t="str">
        <f t="shared" si="3"/>
        <v xml:space="preserve">D6.scenario.defInput["i083"] = {  cons:"consEnergy",  title:"Type de gaz",  unit:"",  text:"S'il vous plaît choisir le type de gaz", inputType:"sel083", right:"", postfix:"", nodata:"", varType:"Number", min:"", max:"", defaultValue:"-1", d11t:"",d11p:"",d12t:"",d12p:"",d13t:"",d13p:"",d1w:"",d1d:"", d21t:"",d21p:"",d22t:"",d22p:"",d23t:"",d23p:"",d2w:"",d2d:"", d31t:"",d31p:"",d32t:"",d32p:"",d33t:"",d33p:"",d3w:"",d3d:""}; </v>
      </c>
      <c r="DO37" s="88"/>
      <c r="DP37" s="88"/>
      <c r="DQ37" s="89" t="str">
        <f t="shared" si="4"/>
        <v>D6.scenario.defSelectValue["sel083"]= [ "Veuillez sélectionner", " gaz de ville", " gaz LP", " ne pas utiliser de gaz ", "" ];</v>
      </c>
      <c r="DR37" s="90"/>
      <c r="DS37" s="90"/>
      <c r="DT37" s="90" t="str">
        <f t="shared" si="5"/>
        <v>D6.scenario.defSelectData['sel083']= [ '-1', '1', '2', '3' ];</v>
      </c>
    </row>
    <row r="38" spans="1:124" s="85" customFormat="1" ht="43.5" customHeight="1">
      <c r="A38" s="74"/>
      <c r="B38" s="111" t="s">
        <v>3090</v>
      </c>
      <c r="C38" s="120" t="s">
        <v>3572</v>
      </c>
      <c r="D38" s="132" t="s">
        <v>1280</v>
      </c>
      <c r="E38" s="111" t="s">
        <v>3094</v>
      </c>
      <c r="F38" s="120" t="s">
        <v>3650</v>
      </c>
      <c r="G38" s="132" t="s">
        <v>1911</v>
      </c>
      <c r="H38" s="120" t="s">
        <v>5076</v>
      </c>
      <c r="I38" s="132" t="s">
        <v>3060</v>
      </c>
      <c r="J38" s="120" t="str">
        <f t="shared" si="0"/>
        <v>sel091</v>
      </c>
      <c r="K38" s="132" t="str">
        <f t="shared" si="1"/>
        <v>sel091</v>
      </c>
      <c r="L38" s="112"/>
      <c r="M38" s="112"/>
      <c r="N38" s="112"/>
      <c r="O38" s="111" t="s">
        <v>1883</v>
      </c>
      <c r="P38" s="112"/>
      <c r="Q38" s="112"/>
      <c r="R38" s="111">
        <v>-1</v>
      </c>
      <c r="S38" s="73"/>
      <c r="T38" s="73"/>
      <c r="U38" s="114" t="str">
        <f t="shared" ref="U38:U43" si="26">J38</f>
        <v>sel091</v>
      </c>
      <c r="V38" s="120" t="s">
        <v>3754</v>
      </c>
      <c r="W38" s="120" t="s">
        <v>4396</v>
      </c>
      <c r="X38" s="120" t="s">
        <v>4397</v>
      </c>
      <c r="Y38" s="120" t="s">
        <v>4398</v>
      </c>
      <c r="Z38" s="120" t="s">
        <v>4399</v>
      </c>
      <c r="AA38" s="120" t="s">
        <v>4400</v>
      </c>
      <c r="AB38" s="120" t="s">
        <v>4130</v>
      </c>
      <c r="AC38" s="120" t="s">
        <v>4401</v>
      </c>
      <c r="AD38" s="120" t="s">
        <v>4145</v>
      </c>
      <c r="AE38" s="120" t="s">
        <v>4131</v>
      </c>
      <c r="AF38" s="120" t="s">
        <v>4132</v>
      </c>
      <c r="AG38" s="120" t="s">
        <v>3772</v>
      </c>
      <c r="AH38" s="120"/>
      <c r="AI38" s="120"/>
      <c r="AJ38" s="120"/>
      <c r="AK38" s="120"/>
      <c r="AL38" s="132" t="s">
        <v>2267</v>
      </c>
      <c r="AM38" s="132" t="s">
        <v>1980</v>
      </c>
      <c r="AN38" s="132" t="s">
        <v>1981</v>
      </c>
      <c r="AO38" s="132" t="s">
        <v>1982</v>
      </c>
      <c r="AP38" s="162" t="s">
        <v>1983</v>
      </c>
      <c r="AQ38" s="162" t="s">
        <v>1984</v>
      </c>
      <c r="AR38" s="162" t="s">
        <v>1985</v>
      </c>
      <c r="AS38" s="162" t="s">
        <v>1986</v>
      </c>
      <c r="AT38" s="162" t="s">
        <v>1987</v>
      </c>
      <c r="AU38" s="132" t="s">
        <v>1988</v>
      </c>
      <c r="AV38" s="132" t="s">
        <v>1989</v>
      </c>
      <c r="AW38" s="132" t="s">
        <v>1990</v>
      </c>
      <c r="AX38" s="132"/>
      <c r="AY38" s="132"/>
      <c r="AZ38" s="132"/>
      <c r="BA38" s="132"/>
      <c r="BB38" s="73"/>
      <c r="BC38" s="120">
        <v>-1</v>
      </c>
      <c r="BD38" s="120">
        <f t="shared" ref="BD38:BN41" si="27">BT38/100</f>
        <v>10</v>
      </c>
      <c r="BE38" s="120">
        <f t="shared" si="27"/>
        <v>20</v>
      </c>
      <c r="BF38" s="120">
        <f t="shared" si="27"/>
        <v>30</v>
      </c>
      <c r="BG38" s="120">
        <f t="shared" si="27"/>
        <v>50</v>
      </c>
      <c r="BH38" s="120">
        <f t="shared" si="27"/>
        <v>70</v>
      </c>
      <c r="BI38" s="120">
        <f t="shared" si="27"/>
        <v>100</v>
      </c>
      <c r="BJ38" s="120">
        <f t="shared" si="27"/>
        <v>120</v>
      </c>
      <c r="BK38" s="120">
        <f t="shared" si="27"/>
        <v>150</v>
      </c>
      <c r="BL38" s="120">
        <f t="shared" si="27"/>
        <v>200</v>
      </c>
      <c r="BM38" s="120">
        <f t="shared" si="27"/>
        <v>300</v>
      </c>
      <c r="BN38" s="120">
        <f t="shared" si="27"/>
        <v>400</v>
      </c>
      <c r="BO38" s="120"/>
      <c r="BP38" s="120"/>
      <c r="BQ38" s="120"/>
      <c r="BR38" s="120"/>
      <c r="BS38" s="132">
        <v>-1</v>
      </c>
      <c r="BT38" s="132">
        <f t="shared" ref="BT38:BT39" si="28">VALUE(LEFT(AM38,LEN(AM38)-1))</f>
        <v>1000</v>
      </c>
      <c r="BU38" s="132">
        <f t="shared" ref="BU38:BU39" si="29">VALUE(LEFT(AN38,LEN(AN38)-1))</f>
        <v>2000</v>
      </c>
      <c r="BV38" s="132">
        <f t="shared" ref="BV38:BV39" si="30">VALUE(LEFT(AO38,LEN(AO38)-1))</f>
        <v>3000</v>
      </c>
      <c r="BW38" s="132">
        <f t="shared" ref="BW38:BW39" si="31">VALUE(LEFT(AP38,LEN(AP38)-1))</f>
        <v>5000</v>
      </c>
      <c r="BX38" s="132">
        <f t="shared" ref="BX38:BX39" si="32">VALUE(LEFT(AQ38,LEN(AQ38)-1))</f>
        <v>7000</v>
      </c>
      <c r="BY38" s="132">
        <v>10000</v>
      </c>
      <c r="BZ38" s="132">
        <v>12000</v>
      </c>
      <c r="CA38" s="132">
        <v>15000</v>
      </c>
      <c r="CB38" s="132">
        <v>20000</v>
      </c>
      <c r="CC38" s="132">
        <v>30000</v>
      </c>
      <c r="CD38" s="132">
        <v>40000</v>
      </c>
      <c r="CE38" s="132"/>
      <c r="CF38" s="132"/>
      <c r="CG38" s="132"/>
      <c r="CH38" s="132"/>
      <c r="CJ38" s="111"/>
      <c r="CK38" s="111"/>
      <c r="CL38" s="111"/>
      <c r="CM38" s="111"/>
      <c r="CN38" s="111"/>
      <c r="CO38" s="111"/>
      <c r="CP38" s="111"/>
      <c r="CQ38" s="111"/>
      <c r="CR38" s="111"/>
      <c r="CS38" s="111"/>
      <c r="CT38" s="111"/>
      <c r="CU38" s="111"/>
      <c r="CV38" s="111"/>
      <c r="CW38" s="111"/>
      <c r="CX38" s="111"/>
      <c r="CY38" s="111"/>
      <c r="CZ38" s="111"/>
      <c r="DA38" s="111"/>
      <c r="DB38" s="111"/>
      <c r="DC38" s="111"/>
      <c r="DD38" s="111"/>
      <c r="DE38" s="111"/>
      <c r="DF38" s="111"/>
      <c r="DG38" s="111"/>
      <c r="DL38" s="86"/>
      <c r="DM38" s="86"/>
      <c r="DN38" s="87" t="str">
        <f t="shared" si="3"/>
        <v xml:space="preserve">D6.scenario.defInput["i091"] = {  cons:"consSeason",  title:"Facture d'électricité",  unit:"euro",  text:"Veuillez choisir la facture d'électricité approximative pour un mois.", inputType:"sel091", right:"", postfix:"", nodata:"", varType:"Number", min:"", max:"", defaultValue:"-1", d11t:"",d11p:"",d12t:"",d12p:"",d13t:"",d13p:"",d1w:"",d1d:"", d21t:"",d21p:"",d22t:"",d22p:"",d23t:"",d23p:"",d2w:"",d2d:"", d31t:"",d31p:"",d32t:"",d32p:"",d33t:"",d33p:"",d3w:"",d3d:""}; </v>
      </c>
      <c r="DO38" s="88"/>
      <c r="DP38" s="88"/>
      <c r="DQ38" s="89" t="str">
        <f t="shared" si="4"/>
        <v>D6.scenario.defSelectValue["sel091"]= [ "Sélectionnez", " 10 euros", " 20 euros", " 30 euros", " 50 euros", " 70 euros", " 100 euros", " 120 euros", " 150 euros", " 200 euros", " 300 euros", " plus que cela", "" ];</v>
      </c>
      <c r="DR38" s="90"/>
      <c r="DS38" s="90"/>
      <c r="DT38" s="90" t="str">
        <f t="shared" si="5"/>
        <v>D6.scenario.defSelectData['sel091']= [ '-1', '10', '20', '30', '50', '70', '100', '120', '150', '200', '300', '400' ];</v>
      </c>
    </row>
    <row r="39" spans="1:124" s="85" customFormat="1" ht="43.5" customHeight="1">
      <c r="A39" s="73"/>
      <c r="B39" s="111" t="s">
        <v>3091</v>
      </c>
      <c r="C39" s="120" t="s">
        <v>4991</v>
      </c>
      <c r="D39" s="132" t="s">
        <v>3061</v>
      </c>
      <c r="E39" s="111" t="s">
        <v>3094</v>
      </c>
      <c r="F39" s="120" t="s">
        <v>3650</v>
      </c>
      <c r="G39" s="132" t="s">
        <v>1911</v>
      </c>
      <c r="H39" s="120" t="s">
        <v>5077</v>
      </c>
      <c r="I39" s="132" t="s">
        <v>3062</v>
      </c>
      <c r="J39" s="120" t="str">
        <f t="shared" si="0"/>
        <v>sel092</v>
      </c>
      <c r="K39" s="132" t="str">
        <f t="shared" si="1"/>
        <v>sel092</v>
      </c>
      <c r="L39" s="112"/>
      <c r="M39" s="112"/>
      <c r="N39" s="112"/>
      <c r="O39" s="111" t="s">
        <v>1883</v>
      </c>
      <c r="P39" s="112"/>
      <c r="Q39" s="112"/>
      <c r="R39" s="111">
        <v>-1</v>
      </c>
      <c r="S39" s="73"/>
      <c r="T39" s="73"/>
      <c r="U39" s="114" t="str">
        <f t="shared" si="26"/>
        <v>sel092</v>
      </c>
      <c r="V39" s="120" t="s">
        <v>3754</v>
      </c>
      <c r="W39" s="120" t="s">
        <v>4396</v>
      </c>
      <c r="X39" s="120" t="s">
        <v>4397</v>
      </c>
      <c r="Y39" s="120" t="s">
        <v>4398</v>
      </c>
      <c r="Z39" s="120" t="s">
        <v>4399</v>
      </c>
      <c r="AA39" s="120" t="s">
        <v>4400</v>
      </c>
      <c r="AB39" s="120" t="s">
        <v>4130</v>
      </c>
      <c r="AC39" s="120" t="s">
        <v>4401</v>
      </c>
      <c r="AD39" s="120" t="s">
        <v>4145</v>
      </c>
      <c r="AE39" s="120" t="s">
        <v>4131</v>
      </c>
      <c r="AF39" s="120" t="s">
        <v>4132</v>
      </c>
      <c r="AG39" s="120" t="s">
        <v>3772</v>
      </c>
      <c r="AH39" s="120"/>
      <c r="AI39" s="120"/>
      <c r="AJ39" s="120"/>
      <c r="AK39" s="120"/>
      <c r="AL39" s="132" t="s">
        <v>2267</v>
      </c>
      <c r="AM39" s="132" t="s">
        <v>1980</v>
      </c>
      <c r="AN39" s="132" t="s">
        <v>1981</v>
      </c>
      <c r="AO39" s="132" t="s">
        <v>1982</v>
      </c>
      <c r="AP39" s="132" t="s">
        <v>1983</v>
      </c>
      <c r="AQ39" s="132" t="s">
        <v>1984</v>
      </c>
      <c r="AR39" s="162" t="s">
        <v>1985</v>
      </c>
      <c r="AS39" s="132" t="s">
        <v>1986</v>
      </c>
      <c r="AT39" s="132" t="s">
        <v>1987</v>
      </c>
      <c r="AU39" s="132" t="s">
        <v>1988</v>
      </c>
      <c r="AV39" s="132" t="s">
        <v>1989</v>
      </c>
      <c r="AW39" s="132" t="s">
        <v>1990</v>
      </c>
      <c r="AX39" s="132"/>
      <c r="AY39" s="132"/>
      <c r="AZ39" s="132"/>
      <c r="BA39" s="132"/>
      <c r="BB39" s="73"/>
      <c r="BC39" s="120">
        <v>-1</v>
      </c>
      <c r="BD39" s="120">
        <f t="shared" si="27"/>
        <v>10</v>
      </c>
      <c r="BE39" s="120">
        <f t="shared" si="27"/>
        <v>20</v>
      </c>
      <c r="BF39" s="120">
        <f t="shared" si="27"/>
        <v>30</v>
      </c>
      <c r="BG39" s="120">
        <f t="shared" si="27"/>
        <v>50</v>
      </c>
      <c r="BH39" s="120">
        <f t="shared" si="27"/>
        <v>70</v>
      </c>
      <c r="BI39" s="120">
        <f t="shared" si="27"/>
        <v>100</v>
      </c>
      <c r="BJ39" s="120">
        <f t="shared" si="27"/>
        <v>120</v>
      </c>
      <c r="BK39" s="120">
        <f t="shared" si="27"/>
        <v>150</v>
      </c>
      <c r="BL39" s="120">
        <f t="shared" si="27"/>
        <v>200</v>
      </c>
      <c r="BM39" s="120">
        <f t="shared" si="27"/>
        <v>300</v>
      </c>
      <c r="BN39" s="120">
        <f t="shared" si="27"/>
        <v>400</v>
      </c>
      <c r="BO39" s="120"/>
      <c r="BP39" s="120"/>
      <c r="BQ39" s="120"/>
      <c r="BR39" s="120"/>
      <c r="BS39" s="132">
        <v>-1</v>
      </c>
      <c r="BT39" s="132">
        <f t="shared" si="28"/>
        <v>1000</v>
      </c>
      <c r="BU39" s="132">
        <f t="shared" si="29"/>
        <v>2000</v>
      </c>
      <c r="BV39" s="132">
        <f t="shared" si="30"/>
        <v>3000</v>
      </c>
      <c r="BW39" s="132">
        <f t="shared" si="31"/>
        <v>5000</v>
      </c>
      <c r="BX39" s="132">
        <f t="shared" si="32"/>
        <v>7000</v>
      </c>
      <c r="BY39" s="132">
        <v>10000</v>
      </c>
      <c r="BZ39" s="132">
        <v>12000</v>
      </c>
      <c r="CA39" s="132">
        <v>15000</v>
      </c>
      <c r="CB39" s="132">
        <v>20000</v>
      </c>
      <c r="CC39" s="132">
        <v>30000</v>
      </c>
      <c r="CD39" s="132">
        <v>40000</v>
      </c>
      <c r="CE39" s="132"/>
      <c r="CF39" s="132"/>
      <c r="CG39" s="132"/>
      <c r="CH39" s="132"/>
      <c r="CJ39" s="111"/>
      <c r="CK39" s="111"/>
      <c r="CL39" s="111"/>
      <c r="CM39" s="111"/>
      <c r="CN39" s="111"/>
      <c r="CO39" s="111"/>
      <c r="CP39" s="111"/>
      <c r="CQ39" s="111"/>
      <c r="CR39" s="111"/>
      <c r="CS39" s="111"/>
      <c r="CT39" s="111"/>
      <c r="CU39" s="111"/>
      <c r="CV39" s="111"/>
      <c r="CW39" s="111"/>
      <c r="CX39" s="111"/>
      <c r="CY39" s="111"/>
      <c r="CZ39" s="111"/>
      <c r="DA39" s="111"/>
      <c r="DB39" s="111"/>
      <c r="DC39" s="111"/>
      <c r="DD39" s="111"/>
      <c r="DE39" s="111"/>
      <c r="DF39" s="111"/>
      <c r="DG39" s="111"/>
      <c r="DL39" s="86"/>
      <c r="DM39" s="86"/>
      <c r="DN39" s="87" t="str">
        <f t="shared" si="3"/>
        <v xml:space="preserve">D6.scenario.defInput["i092"] = {  cons:"consSeason",  title:"Montant de vente d'électricité",  unit:"euro",  text:"Combien d'électricité peut être vendu par mois par la production d'énergie solaire?", inputType:"sel092", right:"", postfix:"", nodata:"", varType:"Number", min:"", max:"", defaultValue:"-1", d11t:"",d11p:"",d12t:"",d12p:"",d13t:"",d13p:"",d1w:"",d1d:"", d21t:"",d21p:"",d22t:"",d22p:"",d23t:"",d23p:"",d2w:"",d2d:"", d31t:"",d31p:"",d32t:"",d32p:"",d33t:"",d33p:"",d3w:"",d3d:""}; </v>
      </c>
      <c r="DO39" s="88"/>
      <c r="DP39" s="88"/>
      <c r="DQ39" s="89" t="str">
        <f t="shared" si="4"/>
        <v>D6.scenario.defSelectValue["sel092"]= [ "Sélectionnez", " 10 euros", " 20 euros", " 30 euros", " 50 euros", " 70 euros", " 100 euros", " 120 euros", " 150 euros", " 200 euros", " 300 euros", " plus que cela", "" ];</v>
      </c>
      <c r="DR39" s="90"/>
      <c r="DS39" s="90"/>
      <c r="DT39" s="90" t="str">
        <f t="shared" si="5"/>
        <v>D6.scenario.defSelectData['sel092']= [ '-1', '10', '20', '30', '50', '70', '100', '120', '150', '200', '300', '400' ];</v>
      </c>
    </row>
    <row r="40" spans="1:124" s="85" customFormat="1" ht="43.5" customHeight="1">
      <c r="A40" s="74"/>
      <c r="B40" s="111" t="s">
        <v>3092</v>
      </c>
      <c r="C40" s="120" t="s">
        <v>4992</v>
      </c>
      <c r="D40" s="132" t="s">
        <v>3063</v>
      </c>
      <c r="E40" s="111" t="s">
        <v>3094</v>
      </c>
      <c r="F40" s="120" t="s">
        <v>3650</v>
      </c>
      <c r="G40" s="132" t="s">
        <v>1911</v>
      </c>
      <c r="H40" s="120" t="s">
        <v>5078</v>
      </c>
      <c r="I40" s="132" t="s">
        <v>3064</v>
      </c>
      <c r="J40" s="120" t="str">
        <f t="shared" si="0"/>
        <v>sel093</v>
      </c>
      <c r="K40" s="132" t="str">
        <f t="shared" si="1"/>
        <v>sel093</v>
      </c>
      <c r="L40" s="112"/>
      <c r="M40" s="112"/>
      <c r="N40" s="112"/>
      <c r="O40" s="111" t="s">
        <v>1883</v>
      </c>
      <c r="P40" s="112"/>
      <c r="Q40" s="112"/>
      <c r="R40" s="111">
        <v>-1</v>
      </c>
      <c r="S40" s="73"/>
      <c r="T40" s="73"/>
      <c r="U40" s="114" t="str">
        <f t="shared" si="26"/>
        <v>sel093</v>
      </c>
      <c r="V40" s="120" t="s">
        <v>3743</v>
      </c>
      <c r="W40" s="120" t="s">
        <v>3774</v>
      </c>
      <c r="X40" s="120" t="s">
        <v>4396</v>
      </c>
      <c r="Y40" s="120" t="s">
        <v>4397</v>
      </c>
      <c r="Z40" s="120" t="s">
        <v>4398</v>
      </c>
      <c r="AA40" s="120" t="s">
        <v>4399</v>
      </c>
      <c r="AB40" s="120" t="s">
        <v>4400</v>
      </c>
      <c r="AC40" s="120" t="s">
        <v>4130</v>
      </c>
      <c r="AD40" s="120" t="s">
        <v>4401</v>
      </c>
      <c r="AE40" s="120" t="s">
        <v>4145</v>
      </c>
      <c r="AF40" s="120" t="s">
        <v>4131</v>
      </c>
      <c r="AG40" s="120" t="s">
        <v>4403</v>
      </c>
      <c r="AH40" s="120" t="s">
        <v>3782</v>
      </c>
      <c r="AI40" s="120"/>
      <c r="AJ40" s="120"/>
      <c r="AK40" s="120"/>
      <c r="AL40" s="132" t="s">
        <v>2267</v>
      </c>
      <c r="AM40" s="162" t="s">
        <v>1991</v>
      </c>
      <c r="AN40" s="132" t="s">
        <v>1980</v>
      </c>
      <c r="AO40" s="132" t="s">
        <v>1981</v>
      </c>
      <c r="AP40" s="162" t="s">
        <v>1982</v>
      </c>
      <c r="AQ40" s="162" t="s">
        <v>1983</v>
      </c>
      <c r="AR40" s="162" t="s">
        <v>1984</v>
      </c>
      <c r="AS40" s="162" t="s">
        <v>1985</v>
      </c>
      <c r="AT40" s="132" t="s">
        <v>1986</v>
      </c>
      <c r="AU40" s="132" t="s">
        <v>1987</v>
      </c>
      <c r="AV40" s="132" t="s">
        <v>1988</v>
      </c>
      <c r="AW40" s="132" t="s">
        <v>1989</v>
      </c>
      <c r="AX40" s="132" t="s">
        <v>1990</v>
      </c>
      <c r="AY40" s="132"/>
      <c r="AZ40" s="132"/>
      <c r="BA40" s="132"/>
      <c r="BB40" s="73"/>
      <c r="BC40" s="120">
        <v>-1</v>
      </c>
      <c r="BD40" s="120">
        <f t="shared" si="27"/>
        <v>0</v>
      </c>
      <c r="BE40" s="120">
        <f t="shared" si="27"/>
        <v>10</v>
      </c>
      <c r="BF40" s="120">
        <f t="shared" si="27"/>
        <v>20</v>
      </c>
      <c r="BG40" s="120">
        <f t="shared" si="27"/>
        <v>30</v>
      </c>
      <c r="BH40" s="120">
        <f t="shared" si="27"/>
        <v>50</v>
      </c>
      <c r="BI40" s="120">
        <f t="shared" si="27"/>
        <v>70</v>
      </c>
      <c r="BJ40" s="120">
        <f t="shared" si="27"/>
        <v>100</v>
      </c>
      <c r="BK40" s="120">
        <f t="shared" si="27"/>
        <v>120</v>
      </c>
      <c r="BL40" s="120">
        <f t="shared" si="27"/>
        <v>150</v>
      </c>
      <c r="BM40" s="120">
        <f t="shared" si="27"/>
        <v>200</v>
      </c>
      <c r="BN40" s="120">
        <f t="shared" si="27"/>
        <v>300</v>
      </c>
      <c r="BO40" s="120">
        <f t="shared" ref="BO40" si="33">CE40/100</f>
        <v>400</v>
      </c>
      <c r="BP40" s="120"/>
      <c r="BQ40" s="120"/>
      <c r="BR40" s="120"/>
      <c r="BS40" s="132">
        <v>-1</v>
      </c>
      <c r="BT40" s="132">
        <v>0</v>
      </c>
      <c r="BU40" s="132">
        <f>VALUE(LEFT(AN40,LEN(AN40)-1))</f>
        <v>1000</v>
      </c>
      <c r="BV40" s="132">
        <f>VALUE(LEFT(AO40,LEN(AO40)-1))</f>
        <v>2000</v>
      </c>
      <c r="BW40" s="132">
        <f>VALUE(LEFT(AP40,LEN(AP40)-1))</f>
        <v>3000</v>
      </c>
      <c r="BX40" s="132">
        <f>VALUE(LEFT(AQ40,LEN(AQ40)-1))</f>
        <v>5000</v>
      </c>
      <c r="BY40" s="132">
        <f>VALUE(LEFT(AR40,LEN(AR40)-1))</f>
        <v>7000</v>
      </c>
      <c r="BZ40" s="132">
        <v>10000</v>
      </c>
      <c r="CA40" s="132">
        <v>12000</v>
      </c>
      <c r="CB40" s="132">
        <v>15000</v>
      </c>
      <c r="CC40" s="132">
        <v>20000</v>
      </c>
      <c r="CD40" s="132">
        <v>30000</v>
      </c>
      <c r="CE40" s="132">
        <v>40000</v>
      </c>
      <c r="CF40" s="132"/>
      <c r="CG40" s="132"/>
      <c r="CH40" s="132"/>
      <c r="CJ40" s="111"/>
      <c r="CK40" s="111"/>
      <c r="CL40" s="111"/>
      <c r="CM40" s="111"/>
      <c r="CN40" s="111"/>
      <c r="CO40" s="111"/>
      <c r="CP40" s="111"/>
      <c r="CQ40" s="111"/>
      <c r="CR40" s="111"/>
      <c r="CS40" s="111"/>
      <c r="CT40" s="111"/>
      <c r="CU40" s="111"/>
      <c r="CV40" s="111"/>
      <c r="CW40" s="111"/>
      <c r="CX40" s="111"/>
      <c r="CY40" s="111"/>
      <c r="CZ40" s="111"/>
      <c r="DA40" s="111"/>
      <c r="DB40" s="111"/>
      <c r="DC40" s="111"/>
      <c r="DD40" s="111"/>
      <c r="DE40" s="111"/>
      <c r="DF40" s="111"/>
      <c r="DG40" s="111"/>
      <c r="DL40" s="86"/>
      <c r="DM40" s="86"/>
      <c r="DN40" s="87" t="str">
        <f t="shared" si="3"/>
        <v xml:space="preserve">D6.scenario.defInput["i093"] = {  cons:"consSeason",  title:"Gas",  unit:"euro",  text:"S'il vous plaît choisir les frais de gaz approximatifs pour un mois.", inputType:"sel093", right:"", postfix:"", nodata:"", varType:"Number", min:"", max:"", defaultValue:"-1", d11t:"",d11p:"",d12t:"",d12p:"",d13t:"",d13p:"",d1w:"",d1d:"", d21t:"",d21p:"",d22t:"",d22p:"",d23t:"",d23p:"",d2w:"",d2d:"", d31t:"",d31p:"",d32t:"",d32p:"",d33t:"",d33p:"",d3w:"",d3d:""}; </v>
      </c>
      <c r="DO40" s="88"/>
      <c r="DP40" s="88"/>
      <c r="DQ40" s="89" t="str">
        <f t="shared" si="4"/>
        <v>D6.scenario.defSelectValue["sel093"]= [ "S'il vous plaît choisir", " tout électrique (non utilisé)", " 10 euros", " 20 euros", " 30 euros", " 50 euros", " 70 euros", " 100 euros", " 120 euros", " 150 euros", " 200 euros", " 30.0 eurosFALSE" ];</v>
      </c>
      <c r="DR40" s="90"/>
      <c r="DS40" s="90"/>
      <c r="DT40" s="90" t="str">
        <f t="shared" si="5"/>
        <v>D6.scenario.defSelectData['sel093']= [ '-1', '0', '10', '20', '30', '50', '70', '100', '120', '150', '200', '300', '400' ];</v>
      </c>
    </row>
    <row r="41" spans="1:124" s="85" customFormat="1" ht="43.5" customHeight="1">
      <c r="A41" s="74"/>
      <c r="B41" s="111" t="s">
        <v>3093</v>
      </c>
      <c r="C41" s="120" t="s">
        <v>3573</v>
      </c>
      <c r="D41" s="132" t="s">
        <v>3066</v>
      </c>
      <c r="E41" s="111" t="s">
        <v>3094</v>
      </c>
      <c r="F41" s="120" t="s">
        <v>3650</v>
      </c>
      <c r="G41" s="132" t="s">
        <v>1911</v>
      </c>
      <c r="H41" s="120" t="s">
        <v>3663</v>
      </c>
      <c r="I41" s="132" t="s">
        <v>3364</v>
      </c>
      <c r="J41" s="120" t="str">
        <f t="shared" si="0"/>
        <v>sel094</v>
      </c>
      <c r="K41" s="132" t="str">
        <f t="shared" si="1"/>
        <v>sel094</v>
      </c>
      <c r="L41" s="112"/>
      <c r="M41" s="112"/>
      <c r="N41" s="112"/>
      <c r="O41" s="111" t="s">
        <v>1883</v>
      </c>
      <c r="P41" s="112"/>
      <c r="Q41" s="112"/>
      <c r="R41" s="111">
        <v>-1</v>
      </c>
      <c r="S41" s="73"/>
      <c r="T41" s="73"/>
      <c r="U41" s="114" t="str">
        <f t="shared" si="26"/>
        <v>sel094</v>
      </c>
      <c r="V41" s="120" t="s">
        <v>3775</v>
      </c>
      <c r="W41" s="120" t="s">
        <v>3776</v>
      </c>
      <c r="X41" s="120" t="s">
        <v>3777</v>
      </c>
      <c r="Y41" s="120" t="s">
        <v>3778</v>
      </c>
      <c r="Z41" s="120" t="s">
        <v>3779</v>
      </c>
      <c r="AA41" s="120" t="s">
        <v>3780</v>
      </c>
      <c r="AB41" s="120" t="s">
        <v>3781</v>
      </c>
      <c r="AC41" s="120"/>
      <c r="AD41" s="120"/>
      <c r="AE41" s="120"/>
      <c r="AF41" s="120"/>
      <c r="AG41" s="120"/>
      <c r="AH41" s="120"/>
      <c r="AI41" s="120"/>
      <c r="AJ41" s="120"/>
      <c r="AK41" s="120"/>
      <c r="AL41" s="132" t="s">
        <v>2267</v>
      </c>
      <c r="AM41" s="162" t="s">
        <v>1992</v>
      </c>
      <c r="AN41" s="132" t="s">
        <v>1993</v>
      </c>
      <c r="AO41" s="132" t="s">
        <v>1994</v>
      </c>
      <c r="AP41" s="162" t="s">
        <v>1995</v>
      </c>
      <c r="AQ41" s="162" t="s">
        <v>1996</v>
      </c>
      <c r="AR41" s="162" t="s">
        <v>1997</v>
      </c>
      <c r="AS41" s="162" t="s">
        <v>1998</v>
      </c>
      <c r="AT41" s="162" t="s">
        <v>1999</v>
      </c>
      <c r="AU41" s="132" t="s">
        <v>2000</v>
      </c>
      <c r="AV41" s="132" t="s">
        <v>1990</v>
      </c>
      <c r="AW41" s="132"/>
      <c r="AX41" s="132"/>
      <c r="AY41" s="132"/>
      <c r="AZ41" s="132"/>
      <c r="BA41" s="132"/>
      <c r="BB41" s="73"/>
      <c r="BC41" s="120">
        <v>-1</v>
      </c>
      <c r="BD41" s="120">
        <f t="shared" si="27"/>
        <v>0</v>
      </c>
      <c r="BE41" s="120">
        <f t="shared" si="27"/>
        <v>9</v>
      </c>
      <c r="BF41" s="120">
        <f t="shared" si="27"/>
        <v>18</v>
      </c>
      <c r="BG41" s="120">
        <f t="shared" si="27"/>
        <v>36</v>
      </c>
      <c r="BH41" s="120">
        <f t="shared" si="27"/>
        <v>54</v>
      </c>
      <c r="BI41" s="120">
        <f t="shared" si="27"/>
        <v>72</v>
      </c>
      <c r="BJ41" s="120">
        <f t="shared" si="27"/>
        <v>108</v>
      </c>
      <c r="BK41" s="120">
        <f t="shared" si="27"/>
        <v>144</v>
      </c>
      <c r="BL41" s="120">
        <f t="shared" si="27"/>
        <v>216</v>
      </c>
      <c r="BM41" s="120">
        <f t="shared" si="27"/>
        <v>300</v>
      </c>
      <c r="BN41" s="120"/>
      <c r="BO41" s="120"/>
      <c r="BP41" s="120"/>
      <c r="BQ41" s="120"/>
      <c r="BR41" s="120"/>
      <c r="BS41" s="132">
        <v>-1</v>
      </c>
      <c r="BT41" s="132">
        <v>0</v>
      </c>
      <c r="BU41" s="132">
        <v>900</v>
      </c>
      <c r="BV41" s="132">
        <v>1800</v>
      </c>
      <c r="BW41" s="132">
        <v>3600</v>
      </c>
      <c r="BX41" s="132">
        <v>5400</v>
      </c>
      <c r="BY41" s="132">
        <v>7200</v>
      </c>
      <c r="BZ41" s="132">
        <v>10800</v>
      </c>
      <c r="CA41" s="132">
        <v>14400</v>
      </c>
      <c r="CB41" s="132">
        <v>21600</v>
      </c>
      <c r="CC41" s="132">
        <v>30000</v>
      </c>
      <c r="CD41" s="132"/>
      <c r="CE41" s="132"/>
      <c r="CF41" s="132"/>
      <c r="CG41" s="132"/>
      <c r="CH41" s="132"/>
      <c r="CJ41" s="111"/>
      <c r="CK41" s="111"/>
      <c r="CL41" s="111"/>
      <c r="CM41" s="111"/>
      <c r="CN41" s="111"/>
      <c r="CO41" s="111"/>
      <c r="CP41" s="111"/>
      <c r="CQ41" s="111"/>
      <c r="CR41" s="111"/>
      <c r="CS41" s="111"/>
      <c r="CT41" s="111"/>
      <c r="CU41" s="111"/>
      <c r="CV41" s="111"/>
      <c r="CW41" s="111"/>
      <c r="CX41" s="111"/>
      <c r="CY41" s="111"/>
      <c r="CZ41" s="111"/>
      <c r="DA41" s="111"/>
      <c r="DB41" s="111"/>
      <c r="DC41" s="111"/>
      <c r="DD41" s="111"/>
      <c r="DE41" s="111"/>
      <c r="DF41" s="111"/>
      <c r="DG41" s="111"/>
      <c r="DL41" s="86"/>
      <c r="DM41" s="86"/>
      <c r="DN41" s="87" t="str">
        <f t="shared" si="3"/>
        <v xml:space="preserve">D6.scenario.defInput["i094"] = {  cons:"consSeason",  title:"Volume d'achat de kérosène",  unit:"euro",  text:"Veuillez choisir la quantité approximative de kérosène utilisée par mois.", inputType:"sel094", right:"", postfix:"", nodata:"", varType:"Number", min:"", max:"", defaultValue:"-1", d11t:"",d11p:"",d12t:"",d12p:"",d13t:"",d13p:"",d1w:"",d1d:"", d21t:"",d21p:"",d22t:"",d22p:"",d23t:"",d23p:"",d2w:"",d2d:"", d31t:"",d31p:"",d32t:"",d32p:"",d33t:"",d33p:"",d3w:"",d3d:""}; </v>
      </c>
      <c r="DO41" s="88"/>
      <c r="DP41" s="88"/>
      <c r="DQ41" s="89" t="str">
        <f t="shared" si="4"/>
        <v>D6.scenario.defSelectValue["sel094"]= [ "1 boîte (2 L)", " 2 canettes par mois (36 L)", " 3 canettes par mois (54 L)", " 1 boîte (72 L) par semaine", " 1 peut dans 5 jours 2 semaines (144 L)", " 3 boîtes par semaine (216 L)", " plus que cela ", "" ];</v>
      </c>
      <c r="DR41" s="90"/>
      <c r="DS41" s="90"/>
      <c r="DT41" s="90" t="str">
        <f t="shared" si="5"/>
        <v>D6.scenario.defSelectData['sel094']= [ '-1', '0', '9', '18', '36', '54', '72', '108', '144', '216', '300' ];</v>
      </c>
    </row>
    <row r="42" spans="1:124" s="85" customFormat="1" ht="43.5" customHeight="1">
      <c r="A42" s="74"/>
      <c r="B42" s="111" t="s">
        <v>1930</v>
      </c>
      <c r="C42" s="120" t="s">
        <v>3578</v>
      </c>
      <c r="D42" s="132" t="s">
        <v>1931</v>
      </c>
      <c r="E42" s="111" t="s">
        <v>1929</v>
      </c>
      <c r="F42" s="120"/>
      <c r="G42" s="132"/>
      <c r="H42" s="120" t="s">
        <v>3664</v>
      </c>
      <c r="I42" s="132" t="s">
        <v>1932</v>
      </c>
      <c r="J42" s="120" t="str">
        <f t="shared" si="0"/>
        <v>sel101</v>
      </c>
      <c r="K42" s="132" t="str">
        <f t="shared" si="1"/>
        <v>sel101</v>
      </c>
      <c r="L42" s="112"/>
      <c r="M42" s="112"/>
      <c r="N42" s="112"/>
      <c r="O42" s="111" t="s">
        <v>1883</v>
      </c>
      <c r="P42" s="112"/>
      <c r="Q42" s="112"/>
      <c r="R42" s="111">
        <v>-1</v>
      </c>
      <c r="S42" s="73"/>
      <c r="T42" s="73"/>
      <c r="U42" s="114" t="str">
        <f t="shared" si="26"/>
        <v>sel101</v>
      </c>
      <c r="V42" s="120" t="s">
        <v>4048</v>
      </c>
      <c r="W42" s="120" t="s">
        <v>4049</v>
      </c>
      <c r="X42" s="120" t="s">
        <v>4050</v>
      </c>
      <c r="Y42" s="120" t="s">
        <v>4051</v>
      </c>
      <c r="Z42" s="120" t="s">
        <v>4052</v>
      </c>
      <c r="AA42" s="120"/>
      <c r="AB42" s="120"/>
      <c r="AC42" s="120"/>
      <c r="AD42" s="120"/>
      <c r="AE42" s="120"/>
      <c r="AF42" s="120"/>
      <c r="AG42" s="120"/>
      <c r="AH42" s="120"/>
      <c r="AI42" s="120"/>
      <c r="AJ42" s="120"/>
      <c r="AK42" s="120"/>
      <c r="AL42" s="132" t="s">
        <v>2267</v>
      </c>
      <c r="AM42" s="162" t="s">
        <v>116</v>
      </c>
      <c r="AN42" s="162" t="s">
        <v>2024</v>
      </c>
      <c r="AO42" s="162" t="s">
        <v>2025</v>
      </c>
      <c r="AP42" s="132" t="s">
        <v>2026</v>
      </c>
      <c r="AQ42" s="162" t="s">
        <v>2027</v>
      </c>
      <c r="AR42" s="162" t="s">
        <v>2853</v>
      </c>
      <c r="AS42" s="132" t="s">
        <v>2028</v>
      </c>
      <c r="AT42" s="132" t="s">
        <v>2029</v>
      </c>
      <c r="AU42" s="132" t="s">
        <v>2030</v>
      </c>
      <c r="AV42" s="132"/>
      <c r="AW42" s="132"/>
      <c r="AX42" s="132"/>
      <c r="AY42" s="132"/>
      <c r="AZ42" s="132"/>
      <c r="BA42" s="132"/>
      <c r="BB42" s="73"/>
      <c r="BC42" s="120">
        <v>-1</v>
      </c>
      <c r="BD42" s="120">
        <v>1</v>
      </c>
      <c r="BE42" s="120">
        <v>2</v>
      </c>
      <c r="BF42" s="120">
        <v>3</v>
      </c>
      <c r="BG42" s="120">
        <v>4</v>
      </c>
      <c r="BH42" s="120">
        <v>5</v>
      </c>
      <c r="BI42" s="120">
        <v>6</v>
      </c>
      <c r="BJ42" s="120">
        <v>7</v>
      </c>
      <c r="BK42" s="120">
        <v>8</v>
      </c>
      <c r="BL42" s="120">
        <v>9</v>
      </c>
      <c r="BM42" s="120"/>
      <c r="BN42" s="120"/>
      <c r="BO42" s="120"/>
      <c r="BP42" s="120"/>
      <c r="BQ42" s="120"/>
      <c r="BR42" s="120"/>
      <c r="BS42" s="132">
        <v>-1</v>
      </c>
      <c r="BT42" s="132">
        <v>1</v>
      </c>
      <c r="BU42" s="132">
        <v>2</v>
      </c>
      <c r="BV42" s="132">
        <v>3</v>
      </c>
      <c r="BW42" s="132">
        <v>4</v>
      </c>
      <c r="BX42" s="132">
        <v>5</v>
      </c>
      <c r="BY42" s="132">
        <v>6</v>
      </c>
      <c r="BZ42" s="132">
        <v>7</v>
      </c>
      <c r="CA42" s="132">
        <v>8</v>
      </c>
      <c r="CB42" s="132">
        <v>9</v>
      </c>
      <c r="CC42" s="132"/>
      <c r="CD42" s="132"/>
      <c r="CE42" s="132"/>
      <c r="CF42" s="132"/>
      <c r="CG42" s="132"/>
      <c r="CH42" s="132"/>
      <c r="CJ42" s="111"/>
      <c r="CK42" s="111"/>
      <c r="CL42" s="111"/>
      <c r="CM42" s="111"/>
      <c r="CN42" s="111"/>
      <c r="CO42" s="111"/>
      <c r="CP42" s="111"/>
      <c r="CQ42" s="111"/>
      <c r="CR42" s="111">
        <v>6</v>
      </c>
      <c r="CS42" s="111">
        <v>2</v>
      </c>
      <c r="CT42" s="111">
        <v>3</v>
      </c>
      <c r="CU42" s="111">
        <v>0</v>
      </c>
      <c r="CV42" s="111">
        <v>2</v>
      </c>
      <c r="CW42" s="111">
        <v>1</v>
      </c>
      <c r="CX42" s="111">
        <v>2</v>
      </c>
      <c r="CY42" s="111">
        <v>0</v>
      </c>
      <c r="CZ42" s="111"/>
      <c r="DA42" s="111"/>
      <c r="DB42" s="111"/>
      <c r="DC42" s="111"/>
      <c r="DD42" s="111"/>
      <c r="DE42" s="111"/>
      <c r="DF42" s="111"/>
      <c r="DG42" s="111"/>
      <c r="DL42" s="86"/>
      <c r="DM42" s="86"/>
      <c r="DN42" s="87" t="str">
        <f t="shared" si="3"/>
        <v xml:space="preserve">D6.scenario.defInput["i101"] = {  cons:"consHWsum",  title:"Type de chauffe-eau",  unit:"",  text:"Quel type d'équipement est un chauffe-eau qui fait bouillir de l'eau chaude dans un bain?", inputType:"sel101", right:"", postfix:"", nodata:"", varType:"Number", min:"", max:"", defaultValue:"-1", d11t:"",d11p:"",d12t:"",d12p:"",d13t:"",d13p:"",d1w:"",d1d:"", d21t:"6",d21p:"2",d22t:"3",d22p:"0",d23t:"2",d23p:"1",d2w:"2",d2d:"0", d31t:"",d31p:"",d32t:"",d32p:"",d33t:"",d33p:"",d3w:"",d3d:""}; </v>
      </c>
      <c r="DO42" s="88"/>
      <c r="DP42" s="88"/>
      <c r="DQ42" s="89" t="str">
        <f t="shared" si="4"/>
        <v>D6.scenario.defSelectValue["sel101"]= [ "Chauffe-eau électrique", " Eco Cute (Electric)", " Eco Will (Cogener)", " Ene Farm (Fuel Cell)", " Electric Jet (Heat Recovery Type) Bois de chauffage", "" ];</v>
      </c>
      <c r="DR42" s="90"/>
      <c r="DS42" s="90"/>
      <c r="DT42" s="90" t="str">
        <f t="shared" si="5"/>
        <v>D6.scenario.defSelectData['sel101']= [ '-1', '1', '2', '3', '4', '5', '6', '7', '8', '9' ];</v>
      </c>
    </row>
    <row r="43" spans="1:124" s="85" customFormat="1" ht="43.5" customHeight="1">
      <c r="A43" s="74"/>
      <c r="B43" s="111" t="s">
        <v>2884</v>
      </c>
      <c r="C43" s="120" t="s">
        <v>3579</v>
      </c>
      <c r="D43" s="132" t="s">
        <v>2681</v>
      </c>
      <c r="E43" s="111" t="s">
        <v>1929</v>
      </c>
      <c r="F43" s="120"/>
      <c r="G43" s="132"/>
      <c r="H43" s="120" t="s">
        <v>3665</v>
      </c>
      <c r="I43" s="132" t="s">
        <v>2680</v>
      </c>
      <c r="J43" s="120" t="str">
        <f t="shared" si="0"/>
        <v>sel102</v>
      </c>
      <c r="K43" s="132" t="str">
        <f t="shared" si="1"/>
        <v>sel102</v>
      </c>
      <c r="L43" s="112"/>
      <c r="M43" s="112"/>
      <c r="N43" s="112"/>
      <c r="O43" s="111" t="s">
        <v>1883</v>
      </c>
      <c r="P43" s="112"/>
      <c r="Q43" s="112"/>
      <c r="R43" s="111">
        <v>-1</v>
      </c>
      <c r="S43" s="73"/>
      <c r="T43" s="73"/>
      <c r="U43" s="114" t="str">
        <f t="shared" si="26"/>
        <v>sel102</v>
      </c>
      <c r="V43" s="120" t="s">
        <v>3754</v>
      </c>
      <c r="W43" s="120" t="s">
        <v>4053</v>
      </c>
      <c r="X43" s="120" t="s">
        <v>4054</v>
      </c>
      <c r="Y43" s="120" t="s">
        <v>3882</v>
      </c>
      <c r="Z43" s="120"/>
      <c r="AA43" s="120"/>
      <c r="AB43" s="120"/>
      <c r="AC43" s="120"/>
      <c r="AD43" s="120"/>
      <c r="AE43" s="120"/>
      <c r="AF43" s="120"/>
      <c r="AG43" s="120"/>
      <c r="AH43" s="120"/>
      <c r="AI43" s="120"/>
      <c r="AJ43" s="120"/>
      <c r="AK43" s="120"/>
      <c r="AL43" s="132" t="s">
        <v>2267</v>
      </c>
      <c r="AM43" s="162" t="s">
        <v>2682</v>
      </c>
      <c r="AN43" s="132" t="s">
        <v>2683</v>
      </c>
      <c r="AO43" s="162" t="s">
        <v>2684</v>
      </c>
      <c r="AP43" s="132"/>
      <c r="AQ43" s="132"/>
      <c r="AR43" s="132"/>
      <c r="AS43" s="132"/>
      <c r="AT43" s="132"/>
      <c r="AU43" s="132"/>
      <c r="AV43" s="132"/>
      <c r="AW43" s="132"/>
      <c r="AX43" s="132"/>
      <c r="AY43" s="132"/>
      <c r="AZ43" s="132"/>
      <c r="BA43" s="132"/>
      <c r="BB43" s="73"/>
      <c r="BC43" s="120">
        <v>-1</v>
      </c>
      <c r="BD43" s="120">
        <v>1</v>
      </c>
      <c r="BE43" s="120">
        <v>2</v>
      </c>
      <c r="BF43" s="120">
        <v>3</v>
      </c>
      <c r="BG43" s="120"/>
      <c r="BH43" s="120"/>
      <c r="BI43" s="120"/>
      <c r="BJ43" s="120"/>
      <c r="BK43" s="120"/>
      <c r="BL43" s="120"/>
      <c r="BM43" s="120"/>
      <c r="BN43" s="120"/>
      <c r="BO43" s="120"/>
      <c r="BP43" s="120"/>
      <c r="BQ43" s="120"/>
      <c r="BR43" s="120"/>
      <c r="BS43" s="132">
        <v>-1</v>
      </c>
      <c r="BT43" s="132">
        <v>1</v>
      </c>
      <c r="BU43" s="132">
        <v>2</v>
      </c>
      <c r="BV43" s="132">
        <v>3</v>
      </c>
      <c r="BW43" s="132"/>
      <c r="BX43" s="132"/>
      <c r="BY43" s="132"/>
      <c r="BZ43" s="132"/>
      <c r="CA43" s="132"/>
      <c r="CB43" s="132"/>
      <c r="CC43" s="132"/>
      <c r="CD43" s="132"/>
      <c r="CE43" s="132"/>
      <c r="CF43" s="132"/>
      <c r="CG43" s="132"/>
      <c r="CH43" s="132"/>
      <c r="CJ43" s="111">
        <v>3</v>
      </c>
      <c r="CK43" s="111">
        <v>0</v>
      </c>
      <c r="CL43" s="111">
        <v>1</v>
      </c>
      <c r="CM43" s="111">
        <v>2</v>
      </c>
      <c r="CN43" s="111"/>
      <c r="CO43" s="111"/>
      <c r="CP43" s="111">
        <v>2</v>
      </c>
      <c r="CQ43" s="111">
        <v>0</v>
      </c>
      <c r="CR43" s="111">
        <v>3</v>
      </c>
      <c r="CS43" s="111">
        <v>0</v>
      </c>
      <c r="CT43" s="111">
        <v>1</v>
      </c>
      <c r="CU43" s="111">
        <v>2</v>
      </c>
      <c r="CV43" s="111"/>
      <c r="CW43" s="111"/>
      <c r="CX43" s="111">
        <v>2</v>
      </c>
      <c r="CY43" s="111">
        <v>0</v>
      </c>
      <c r="CZ43" s="111">
        <v>3</v>
      </c>
      <c r="DA43" s="111">
        <v>0</v>
      </c>
      <c r="DB43" s="111">
        <v>1</v>
      </c>
      <c r="DC43" s="111">
        <v>2</v>
      </c>
      <c r="DD43" s="111"/>
      <c r="DE43" s="111"/>
      <c r="DF43" s="111">
        <v>2</v>
      </c>
      <c r="DG43" s="111">
        <v>0</v>
      </c>
      <c r="DL43" s="86"/>
      <c r="DM43" s="86"/>
      <c r="DN43" s="87" t="str">
        <f t="shared" si="3"/>
        <v xml:space="preserve">D6.scenario.defInput["i102"] = {  cons:"consHWsum",  title:"Chauffe-eau solaire",  unit:"",  text:"Utilisez-vous un chauffe-eau solaire", inputType:"sel102", right:"", postfix:"", nodata:"", varType:"Number", min:"", max:"", defaultValue:"-1", d11t:"3",d11p:"0",d12t:"1",d12p:"2",d13t:"",d13p:"",d1w:"2",d1d:"0", d21t:"3",d21p:"0",d22t:"1",d22p:"2",d23t:"",d23p:"",d2w:"2",d2d:"0", d31t:"3",d31p:"0",d32t:"1",d32p:"2",d33t:"",d33p:"",d3w:"2",d3d:"0"}; </v>
      </c>
      <c r="DO43" s="88"/>
      <c r="DP43" s="88"/>
      <c r="DQ43" s="89" t="str">
        <f t="shared" si="4"/>
        <v>D6.scenario.defSelectValue["sel102"]= [ "Sélectionnez", " utilisez", " utilisez occasionnellement", " pas utilisé ", "" ];</v>
      </c>
      <c r="DR43" s="90"/>
      <c r="DS43" s="90"/>
      <c r="DT43" s="90" t="str">
        <f t="shared" si="5"/>
        <v>D6.scenario.defSelectData['sel102']= [ '-1', '1', '2', '3' ];</v>
      </c>
    </row>
    <row r="44" spans="1:124" s="85" customFormat="1" ht="43.5" customHeight="1">
      <c r="A44" s="73"/>
      <c r="B44" s="111" t="s">
        <v>2885</v>
      </c>
      <c r="C44" s="120" t="s">
        <v>3580</v>
      </c>
      <c r="D44" s="132" t="s">
        <v>3095</v>
      </c>
      <c r="E44" s="111" t="s">
        <v>3029</v>
      </c>
      <c r="F44" s="120" t="s">
        <v>3638</v>
      </c>
      <c r="G44" s="132" t="s">
        <v>1933</v>
      </c>
      <c r="H44" s="120" t="s">
        <v>5088</v>
      </c>
      <c r="I44" s="132" t="s">
        <v>1934</v>
      </c>
      <c r="J44" s="120" t="str">
        <f t="shared" si="0"/>
        <v>sel103</v>
      </c>
      <c r="K44" s="132" t="str">
        <f t="shared" si="1"/>
        <v>sel103</v>
      </c>
      <c r="L44" s="112"/>
      <c r="M44" s="112"/>
      <c r="N44" s="112"/>
      <c r="O44" s="111" t="s">
        <v>1883</v>
      </c>
      <c r="P44" s="112"/>
      <c r="Q44" s="112"/>
      <c r="R44" s="111">
        <v>-1</v>
      </c>
      <c r="S44" s="73"/>
      <c r="T44" s="73"/>
      <c r="U44" s="114" t="str">
        <f t="shared" ref="U44:U58" si="34">J44</f>
        <v>sel103</v>
      </c>
      <c r="V44" s="120" t="s">
        <v>3702</v>
      </c>
      <c r="W44" s="120" t="s">
        <v>4055</v>
      </c>
      <c r="X44" s="120" t="s">
        <v>4056</v>
      </c>
      <c r="Y44" s="120" t="s">
        <v>4057</v>
      </c>
      <c r="Z44" s="120" t="s">
        <v>4058</v>
      </c>
      <c r="AA44" s="120" t="s">
        <v>4059</v>
      </c>
      <c r="AB44" s="120" t="s">
        <v>3926</v>
      </c>
      <c r="AC44" s="120"/>
      <c r="AD44" s="120"/>
      <c r="AE44" s="120"/>
      <c r="AF44" s="120"/>
      <c r="AG44" s="120"/>
      <c r="AH44" s="120"/>
      <c r="AI44" s="120"/>
      <c r="AJ44" s="120"/>
      <c r="AK44" s="120"/>
      <c r="AL44" s="132" t="s">
        <v>2267</v>
      </c>
      <c r="AM44" s="132" t="s">
        <v>2031</v>
      </c>
      <c r="AN44" s="132" t="s">
        <v>2032</v>
      </c>
      <c r="AO44" s="132" t="s">
        <v>2033</v>
      </c>
      <c r="AP44" s="132" t="s">
        <v>2034</v>
      </c>
      <c r="AQ44" s="162" t="s">
        <v>2035</v>
      </c>
      <c r="AR44" s="162" t="s">
        <v>2036</v>
      </c>
      <c r="AS44" s="132"/>
      <c r="AT44" s="132"/>
      <c r="AU44" s="132"/>
      <c r="AV44" s="132"/>
      <c r="AW44" s="132"/>
      <c r="AX44" s="132"/>
      <c r="AY44" s="132"/>
      <c r="AZ44" s="132"/>
      <c r="BA44" s="132"/>
      <c r="BB44" s="73"/>
      <c r="BC44" s="120">
        <v>-1</v>
      </c>
      <c r="BD44" s="120">
        <v>0</v>
      </c>
      <c r="BE44" s="120">
        <v>1</v>
      </c>
      <c r="BF44" s="120">
        <v>2</v>
      </c>
      <c r="BG44" s="120">
        <v>3.5</v>
      </c>
      <c r="BH44" s="120">
        <v>5.5</v>
      </c>
      <c r="BI44" s="120">
        <v>7</v>
      </c>
      <c r="BJ44" s="120"/>
      <c r="BK44" s="120"/>
      <c r="BL44" s="120"/>
      <c r="BM44" s="120"/>
      <c r="BN44" s="120"/>
      <c r="BO44" s="120"/>
      <c r="BP44" s="120"/>
      <c r="BQ44" s="120"/>
      <c r="BR44" s="120"/>
      <c r="BS44" s="132">
        <v>-1</v>
      </c>
      <c r="BT44" s="132">
        <v>0</v>
      </c>
      <c r="BU44" s="132">
        <v>1</v>
      </c>
      <c r="BV44" s="132">
        <v>2</v>
      </c>
      <c r="BW44" s="132">
        <v>3.5</v>
      </c>
      <c r="BX44" s="132">
        <v>5.5</v>
      </c>
      <c r="BY44" s="132">
        <v>7</v>
      </c>
      <c r="BZ44" s="132"/>
      <c r="CA44" s="132"/>
      <c r="CB44" s="132"/>
      <c r="CC44" s="132"/>
      <c r="CD44" s="132"/>
      <c r="CE44" s="132"/>
      <c r="CF44" s="132"/>
      <c r="CG44" s="132"/>
      <c r="CH44" s="132"/>
      <c r="CJ44" s="111"/>
      <c r="CK44" s="111"/>
      <c r="CL44" s="111"/>
      <c r="CM44" s="111"/>
      <c r="CN44" s="111"/>
      <c r="CO44" s="111"/>
      <c r="CP44" s="111"/>
      <c r="CQ44" s="111"/>
      <c r="CR44" s="111"/>
      <c r="CS44" s="111"/>
      <c r="CT44" s="111"/>
      <c r="CU44" s="111"/>
      <c r="CV44" s="111"/>
      <c r="CW44" s="111"/>
      <c r="CX44" s="111"/>
      <c r="CY44" s="111"/>
      <c r="CZ44" s="111">
        <v>5</v>
      </c>
      <c r="DA44" s="111">
        <v>0</v>
      </c>
      <c r="DB44" s="111">
        <v>2</v>
      </c>
      <c r="DC44" s="111">
        <v>1</v>
      </c>
      <c r="DD44" s="111">
        <v>0</v>
      </c>
      <c r="DE44" s="111">
        <v>2</v>
      </c>
      <c r="DF44" s="111">
        <v>2</v>
      </c>
      <c r="DG44" s="111">
        <v>0</v>
      </c>
      <c r="DL44" s="86"/>
      <c r="DM44" s="86"/>
      <c r="DN44" s="87" t="str">
        <f t="shared" si="3"/>
        <v xml:space="preserve">D6.scenario.defInput["i103"] = {  cons:"consHWtub",  title:"Jours de baignade (sauf l'été)",  unit:"Jour / Semaine",  text:"Combien de jours par semaine allez-vous faire bouillir un bain?", inputType:"sel103", right:"", postfix:"", nodata:"", varType:"Number", min:"", max:"", defaultValue:"-1", d11t:"",d11p:"",d12t:"",d12p:"",d13t:"",d13p:"",d1w:"",d1d:"", d21t:"",d21p:"",d22t:"",d22p:"",d23t:"",d23p:"",d2w:"",d2d:"", d31t:"5",d31p:"0",d32t:"2",d32p:"1",d33t:"0",d33p:"2",d3w:"2",d3d:"0"}; </v>
      </c>
      <c r="DO44" s="88"/>
      <c r="DP44" s="88"/>
      <c r="DQ44" s="89" t="str">
        <f t="shared" si="4"/>
        <v>D6.scenario.defSelectValue["sel103"]= [ "Veuillez sélectionner", " ne pas servir d'eau chaude", " 1 jour par semaine", " 2 jours par semaine", " environ une fois par jour", " 5-6 jours par semaine", " tous les jours ", "" ];</v>
      </c>
      <c r="DR44" s="90"/>
      <c r="DS44" s="90"/>
      <c r="DT44" s="90" t="str">
        <f t="shared" si="5"/>
        <v>D6.scenario.defSelectData['sel103']= [ '-1', '0', '1', '2', '3.5', '5.5', '7' ];</v>
      </c>
    </row>
    <row r="45" spans="1:124" s="85" customFormat="1" ht="43.5" customHeight="1">
      <c r="A45" s="73"/>
      <c r="B45" s="111" t="s">
        <v>2691</v>
      </c>
      <c r="C45" s="120" t="s">
        <v>3581</v>
      </c>
      <c r="D45" s="132" t="s">
        <v>2609</v>
      </c>
      <c r="E45" s="111" t="s">
        <v>3029</v>
      </c>
      <c r="F45" s="120" t="s">
        <v>3638</v>
      </c>
      <c r="G45" s="132" t="s">
        <v>1933</v>
      </c>
      <c r="H45" s="120" t="s">
        <v>5089</v>
      </c>
      <c r="I45" s="132" t="s">
        <v>2610</v>
      </c>
      <c r="J45" s="120" t="str">
        <f t="shared" si="0"/>
        <v>sel104</v>
      </c>
      <c r="K45" s="132" t="str">
        <f t="shared" si="1"/>
        <v>sel104</v>
      </c>
      <c r="L45" s="112"/>
      <c r="M45" s="112"/>
      <c r="N45" s="112"/>
      <c r="O45" s="111" t="s">
        <v>1883</v>
      </c>
      <c r="P45" s="112"/>
      <c r="Q45" s="112"/>
      <c r="R45" s="111">
        <v>-1</v>
      </c>
      <c r="S45" s="73"/>
      <c r="T45" s="73"/>
      <c r="U45" s="114" t="str">
        <f t="shared" si="34"/>
        <v>sel104</v>
      </c>
      <c r="V45" s="120" t="s">
        <v>3702</v>
      </c>
      <c r="W45" s="120" t="s">
        <v>4055</v>
      </c>
      <c r="X45" s="120" t="s">
        <v>4056</v>
      </c>
      <c r="Y45" s="120" t="s">
        <v>4057</v>
      </c>
      <c r="Z45" s="120" t="s">
        <v>4058</v>
      </c>
      <c r="AA45" s="120" t="s">
        <v>4059</v>
      </c>
      <c r="AB45" s="120" t="s">
        <v>3926</v>
      </c>
      <c r="AC45" s="120"/>
      <c r="AD45" s="120"/>
      <c r="AE45" s="120"/>
      <c r="AF45" s="120"/>
      <c r="AG45" s="120"/>
      <c r="AH45" s="120"/>
      <c r="AI45" s="120"/>
      <c r="AJ45" s="120"/>
      <c r="AK45" s="120"/>
      <c r="AL45" s="132" t="s">
        <v>2267</v>
      </c>
      <c r="AM45" s="162" t="s">
        <v>2031</v>
      </c>
      <c r="AN45" s="132" t="s">
        <v>2032</v>
      </c>
      <c r="AO45" s="132" t="s">
        <v>2033</v>
      </c>
      <c r="AP45" s="132" t="s">
        <v>2034</v>
      </c>
      <c r="AQ45" s="132" t="s">
        <v>2035</v>
      </c>
      <c r="AR45" s="162" t="s">
        <v>2036</v>
      </c>
      <c r="AS45" s="132"/>
      <c r="AT45" s="132"/>
      <c r="AU45" s="132"/>
      <c r="AV45" s="132"/>
      <c r="AW45" s="132"/>
      <c r="AX45" s="132"/>
      <c r="AY45" s="132"/>
      <c r="AZ45" s="132"/>
      <c r="BA45" s="132"/>
      <c r="BB45" s="73"/>
      <c r="BC45" s="120">
        <v>-1</v>
      </c>
      <c r="BD45" s="120">
        <v>0</v>
      </c>
      <c r="BE45" s="120">
        <v>1</v>
      </c>
      <c r="BF45" s="120">
        <v>2</v>
      </c>
      <c r="BG45" s="120">
        <v>3.5</v>
      </c>
      <c r="BH45" s="120">
        <v>5.5</v>
      </c>
      <c r="BI45" s="120">
        <v>7</v>
      </c>
      <c r="BJ45" s="120"/>
      <c r="BK45" s="120"/>
      <c r="BL45" s="120"/>
      <c r="BM45" s="120"/>
      <c r="BN45" s="120"/>
      <c r="BO45" s="120"/>
      <c r="BP45" s="120"/>
      <c r="BQ45" s="120"/>
      <c r="BR45" s="120"/>
      <c r="BS45" s="132">
        <v>-1</v>
      </c>
      <c r="BT45" s="132">
        <v>0</v>
      </c>
      <c r="BU45" s="132">
        <v>1</v>
      </c>
      <c r="BV45" s="132">
        <v>2</v>
      </c>
      <c r="BW45" s="132">
        <v>3.5</v>
      </c>
      <c r="BX45" s="132">
        <v>5.5</v>
      </c>
      <c r="BY45" s="132">
        <v>7</v>
      </c>
      <c r="BZ45" s="132"/>
      <c r="CA45" s="132"/>
      <c r="CB45" s="132"/>
      <c r="CC45" s="132"/>
      <c r="CD45" s="132"/>
      <c r="CE45" s="132"/>
      <c r="CF45" s="132"/>
      <c r="CG45" s="132"/>
      <c r="CH45" s="132"/>
      <c r="CJ45" s="111"/>
      <c r="CK45" s="111"/>
      <c r="CL45" s="111"/>
      <c r="CM45" s="111"/>
      <c r="CN45" s="111"/>
      <c r="CO45" s="111"/>
      <c r="CP45" s="111"/>
      <c r="CQ45" s="111"/>
      <c r="CR45" s="111"/>
      <c r="CS45" s="111"/>
      <c r="CT45" s="111"/>
      <c r="CU45" s="111"/>
      <c r="CV45" s="111"/>
      <c r="CW45" s="111"/>
      <c r="CX45" s="111"/>
      <c r="CY45" s="111"/>
      <c r="CZ45" s="111">
        <v>5</v>
      </c>
      <c r="DA45" s="111">
        <v>0</v>
      </c>
      <c r="DB45" s="111">
        <v>2</v>
      </c>
      <c r="DC45" s="111">
        <v>1</v>
      </c>
      <c r="DD45" s="111">
        <v>0</v>
      </c>
      <c r="DE45" s="111">
        <v>2</v>
      </c>
      <c r="DF45" s="111">
        <v>2</v>
      </c>
      <c r="DG45" s="111">
        <v>0</v>
      </c>
      <c r="DL45" s="86"/>
      <c r="DM45" s="86"/>
      <c r="DN45" s="87" t="str">
        <f t="shared" si="3"/>
        <v xml:space="preserve">D6.scenario.defInput["i104"] = {  cons:"consHWtub",  title:"Jours de baignade (été)",  unit:"Jour / Semaine",  text:"Combien de jours par semaine faites-vous bouillir un bain en été?", inputType:"sel104", right:"", postfix:"", nodata:"", varType:"Number", min:"", max:"", defaultValue:"-1", d11t:"",d11p:"",d12t:"",d12p:"",d13t:"",d13p:"",d1w:"",d1d:"", d21t:"",d21p:"",d22t:"",d22p:"",d23t:"",d23p:"",d2w:"",d2d:"", d31t:"5",d31p:"0",d32t:"2",d32p:"1",d33t:"0",d33p:"2",d3w:"2",d3d:"0"}; </v>
      </c>
      <c r="DO45" s="88"/>
      <c r="DP45" s="88"/>
      <c r="DQ45" s="89" t="str">
        <f t="shared" si="4"/>
        <v>D6.scenario.defSelectValue["sel104"]= [ "Veuillez sélectionner", " ne pas servir d'eau chaude", " 1 jour par semaine", " 2 jours par semaine", " environ une fois par jour", " 5-6 jours par semaine", " tous les jours ", "" ];</v>
      </c>
      <c r="DR45" s="90"/>
      <c r="DS45" s="90"/>
      <c r="DT45" s="90" t="str">
        <f t="shared" si="5"/>
        <v>D6.scenario.defSelectData['sel104']= [ '-1', '0', '1', '2', '3.5', '5.5', '7' ];</v>
      </c>
    </row>
    <row r="46" spans="1:124" s="85" customFormat="1" ht="43.5" customHeight="1">
      <c r="A46" s="73"/>
      <c r="B46" s="111" t="s">
        <v>2886</v>
      </c>
      <c r="C46" s="120" t="s">
        <v>3582</v>
      </c>
      <c r="D46" s="132" t="s">
        <v>3096</v>
      </c>
      <c r="E46" s="111" t="s">
        <v>3028</v>
      </c>
      <c r="F46" s="120" t="s">
        <v>3639</v>
      </c>
      <c r="G46" s="132" t="s">
        <v>1935</v>
      </c>
      <c r="H46" s="120" t="s">
        <v>5090</v>
      </c>
      <c r="I46" s="132" t="s">
        <v>1936</v>
      </c>
      <c r="J46" s="120" t="str">
        <f t="shared" si="0"/>
        <v>sel105</v>
      </c>
      <c r="K46" s="132" t="str">
        <f t="shared" si="1"/>
        <v>sel105</v>
      </c>
      <c r="L46" s="112"/>
      <c r="M46" s="112"/>
      <c r="N46" s="112"/>
      <c r="O46" s="111" t="s">
        <v>1883</v>
      </c>
      <c r="P46" s="112"/>
      <c r="Q46" s="112"/>
      <c r="R46" s="111">
        <v>-1</v>
      </c>
      <c r="S46" s="73"/>
      <c r="T46" s="73"/>
      <c r="U46" s="114" t="str">
        <f t="shared" si="34"/>
        <v>sel105</v>
      </c>
      <c r="V46" s="120" t="s">
        <v>4060</v>
      </c>
      <c r="W46" s="120" t="s">
        <v>3939</v>
      </c>
      <c r="X46" s="120" t="s">
        <v>3940</v>
      </c>
      <c r="Y46" s="120" t="s">
        <v>4061</v>
      </c>
      <c r="Z46" s="120" t="s">
        <v>3941</v>
      </c>
      <c r="AA46" s="120" t="s">
        <v>4062</v>
      </c>
      <c r="AB46" s="120" t="s">
        <v>4063</v>
      </c>
      <c r="AC46" s="120" t="s">
        <v>4064</v>
      </c>
      <c r="AD46" s="120" t="s">
        <v>4065</v>
      </c>
      <c r="AE46" s="120"/>
      <c r="AF46" s="120"/>
      <c r="AG46" s="120"/>
      <c r="AH46" s="120"/>
      <c r="AI46" s="120"/>
      <c r="AJ46" s="120"/>
      <c r="AK46" s="120"/>
      <c r="AL46" s="132" t="s">
        <v>2267</v>
      </c>
      <c r="AM46" s="132" t="s">
        <v>1992</v>
      </c>
      <c r="AN46" s="132" t="s">
        <v>2037</v>
      </c>
      <c r="AO46" s="132" t="s">
        <v>2038</v>
      </c>
      <c r="AP46" s="162" t="s">
        <v>2039</v>
      </c>
      <c r="AQ46" s="162" t="s">
        <v>2040</v>
      </c>
      <c r="AR46" s="162" t="s">
        <v>2041</v>
      </c>
      <c r="AS46" s="162" t="s">
        <v>2042</v>
      </c>
      <c r="AT46" s="132" t="s">
        <v>2043</v>
      </c>
      <c r="AU46" s="132" t="s">
        <v>2613</v>
      </c>
      <c r="AV46" s="132" t="s">
        <v>2614</v>
      </c>
      <c r="AW46" s="132"/>
      <c r="AX46" s="132"/>
      <c r="AY46" s="132"/>
      <c r="AZ46" s="132"/>
      <c r="BA46" s="132"/>
      <c r="BB46" s="73"/>
      <c r="BC46" s="120">
        <v>-1</v>
      </c>
      <c r="BD46" s="120">
        <v>0</v>
      </c>
      <c r="BE46" s="120">
        <v>5</v>
      </c>
      <c r="BF46" s="120">
        <v>10</v>
      </c>
      <c r="BG46" s="120">
        <v>15</v>
      </c>
      <c r="BH46" s="120">
        <v>20</v>
      </c>
      <c r="BI46" s="120">
        <v>30</v>
      </c>
      <c r="BJ46" s="120">
        <v>40</v>
      </c>
      <c r="BK46" s="120">
        <v>60</v>
      </c>
      <c r="BL46" s="120">
        <v>90</v>
      </c>
      <c r="BM46" s="120">
        <v>120</v>
      </c>
      <c r="BN46" s="120"/>
      <c r="BO46" s="120"/>
      <c r="BP46" s="120"/>
      <c r="BQ46" s="120"/>
      <c r="BR46" s="120"/>
      <c r="BS46" s="132">
        <v>-1</v>
      </c>
      <c r="BT46" s="132">
        <v>0</v>
      </c>
      <c r="BU46" s="132">
        <v>5</v>
      </c>
      <c r="BV46" s="132">
        <v>10</v>
      </c>
      <c r="BW46" s="132">
        <v>15</v>
      </c>
      <c r="BX46" s="132">
        <v>20</v>
      </c>
      <c r="BY46" s="132">
        <v>30</v>
      </c>
      <c r="BZ46" s="132">
        <v>40</v>
      </c>
      <c r="CA46" s="132">
        <v>60</v>
      </c>
      <c r="CB46" s="132">
        <v>90</v>
      </c>
      <c r="CC46" s="132">
        <v>120</v>
      </c>
      <c r="CD46" s="132"/>
      <c r="CE46" s="132"/>
      <c r="CF46" s="132"/>
      <c r="CG46" s="132"/>
      <c r="CH46" s="132"/>
      <c r="CJ46" s="111">
        <v>40</v>
      </c>
      <c r="CK46" s="111">
        <v>0</v>
      </c>
      <c r="CL46" s="111">
        <v>20</v>
      </c>
      <c r="CM46" s="111">
        <v>1</v>
      </c>
      <c r="CN46" s="111">
        <v>0</v>
      </c>
      <c r="CO46" s="111">
        <v>2</v>
      </c>
      <c r="CP46" s="111">
        <v>2</v>
      </c>
      <c r="CQ46" s="111">
        <v>0</v>
      </c>
      <c r="CR46" s="111"/>
      <c r="CS46" s="111"/>
      <c r="CT46" s="111"/>
      <c r="CU46" s="111"/>
      <c r="CV46" s="111"/>
      <c r="CW46" s="111"/>
      <c r="CX46" s="111"/>
      <c r="CY46" s="111"/>
      <c r="CZ46" s="111">
        <v>40</v>
      </c>
      <c r="DA46" s="111">
        <v>0</v>
      </c>
      <c r="DB46" s="111">
        <v>20</v>
      </c>
      <c r="DC46" s="111">
        <v>1</v>
      </c>
      <c r="DD46" s="111">
        <v>0</v>
      </c>
      <c r="DE46" s="111">
        <v>2</v>
      </c>
      <c r="DF46" s="111">
        <v>2</v>
      </c>
      <c r="DG46" s="111">
        <v>0</v>
      </c>
      <c r="DL46" s="86"/>
      <c r="DM46" s="86"/>
      <c r="DN46" s="87" t="str">
        <f t="shared" si="3"/>
        <v xml:space="preserve">D6.scenario.defInput["i105"] = {  cons:"consHWshower",  title:"Temps de douche (sauf l'été)",  unit:"Minutes / jour",  text:"Combien de minutes par jour passez-vous à prendre une douche avec toute la famille? En moyenne, il est d'environ 5 minutes par personne.", inputType:"sel105", right:"", postfix:"", nodata:"", varType:"Number", min:"", max:"", defaultValue:"-1", d11t:"40",d11p:"0",d12t:"20",d12p:"1",d13t:"0",d13p:"2",d1w:"2",d1d:"0", d21t:"",d21p:"",d22t:"",d22p:"",d23t:"",d23p:"",d2w:"",d2d:"", d31t:"40",d31p:"0",d32t:"20",d32p:"1",d33t:"0",d33p:"2",d3w:"2",d3d:"0"}; </v>
      </c>
      <c r="DO46" s="88"/>
      <c r="DP46" s="88"/>
      <c r="DQ46" s="89" t="str">
        <f t="shared" si="4"/>
        <v>D6.scenario.defSelectValue["sel105"]= [ "5 minutes", " 10 minutes", " 15 minutes", " 20 minutes", " 30 minutes", " 40 minutes", " 60 minutes", " 90 minutes", " 120 minutes", "" ];</v>
      </c>
      <c r="DR46" s="90"/>
      <c r="DS46" s="90"/>
      <c r="DT46" s="90" t="str">
        <f t="shared" si="5"/>
        <v>D6.scenario.defSelectData['sel105']= [ '-1', '0', '5', '10', '15', '20', '30', '40', '60', '90', '120' ];</v>
      </c>
    </row>
    <row r="47" spans="1:124" s="85" customFormat="1" ht="43.5" customHeight="1">
      <c r="A47" s="73"/>
      <c r="B47" s="111" t="s">
        <v>2887</v>
      </c>
      <c r="C47" s="120" t="s">
        <v>3583</v>
      </c>
      <c r="D47" s="132" t="s">
        <v>2611</v>
      </c>
      <c r="E47" s="111" t="s">
        <v>3028</v>
      </c>
      <c r="F47" s="120" t="s">
        <v>3639</v>
      </c>
      <c r="G47" s="132" t="s">
        <v>1935</v>
      </c>
      <c r="H47" s="120" t="s">
        <v>5091</v>
      </c>
      <c r="I47" s="132" t="s">
        <v>2612</v>
      </c>
      <c r="J47" s="120" t="str">
        <f t="shared" si="0"/>
        <v>sel106</v>
      </c>
      <c r="K47" s="132" t="str">
        <f t="shared" si="1"/>
        <v>sel106</v>
      </c>
      <c r="L47" s="112"/>
      <c r="M47" s="112"/>
      <c r="N47" s="112"/>
      <c r="O47" s="111" t="s">
        <v>1883</v>
      </c>
      <c r="P47" s="112"/>
      <c r="Q47" s="112"/>
      <c r="R47" s="111">
        <v>-1</v>
      </c>
      <c r="S47" s="73"/>
      <c r="T47" s="73"/>
      <c r="U47" s="114" t="str">
        <f t="shared" si="34"/>
        <v>sel106</v>
      </c>
      <c r="V47" s="120" t="s">
        <v>4060</v>
      </c>
      <c r="W47" s="120" t="s">
        <v>3939</v>
      </c>
      <c r="X47" s="120" t="s">
        <v>3940</v>
      </c>
      <c r="Y47" s="120" t="s">
        <v>4061</v>
      </c>
      <c r="Z47" s="120" t="s">
        <v>3941</v>
      </c>
      <c r="AA47" s="120" t="s">
        <v>4062</v>
      </c>
      <c r="AB47" s="120" t="s">
        <v>4063</v>
      </c>
      <c r="AC47" s="120" t="s">
        <v>4064</v>
      </c>
      <c r="AD47" s="120" t="s">
        <v>4065</v>
      </c>
      <c r="AE47" s="120"/>
      <c r="AF47" s="120"/>
      <c r="AG47" s="120"/>
      <c r="AH47" s="120"/>
      <c r="AI47" s="120"/>
      <c r="AJ47" s="120"/>
      <c r="AK47" s="120"/>
      <c r="AL47" s="132" t="s">
        <v>2267</v>
      </c>
      <c r="AM47" s="132" t="s">
        <v>1992</v>
      </c>
      <c r="AN47" s="132" t="s">
        <v>2037</v>
      </c>
      <c r="AO47" s="132" t="s">
        <v>2038</v>
      </c>
      <c r="AP47" s="162" t="s">
        <v>2039</v>
      </c>
      <c r="AQ47" s="162" t="s">
        <v>2040</v>
      </c>
      <c r="AR47" s="162" t="s">
        <v>2041</v>
      </c>
      <c r="AS47" s="162" t="s">
        <v>2042</v>
      </c>
      <c r="AT47" s="132" t="s">
        <v>2043</v>
      </c>
      <c r="AU47" s="132" t="s">
        <v>2613</v>
      </c>
      <c r="AV47" s="132" t="s">
        <v>2614</v>
      </c>
      <c r="AW47" s="132"/>
      <c r="AX47" s="132"/>
      <c r="AY47" s="132"/>
      <c r="AZ47" s="132"/>
      <c r="BA47" s="132"/>
      <c r="BB47" s="73"/>
      <c r="BC47" s="120">
        <v>-1</v>
      </c>
      <c r="BD47" s="120">
        <v>0</v>
      </c>
      <c r="BE47" s="120">
        <v>5</v>
      </c>
      <c r="BF47" s="120">
        <v>10</v>
      </c>
      <c r="BG47" s="120">
        <v>15</v>
      </c>
      <c r="BH47" s="120">
        <v>20</v>
      </c>
      <c r="BI47" s="120">
        <v>30</v>
      </c>
      <c r="BJ47" s="120">
        <v>40</v>
      </c>
      <c r="BK47" s="120">
        <v>60</v>
      </c>
      <c r="BL47" s="120">
        <v>90</v>
      </c>
      <c r="BM47" s="120">
        <v>120</v>
      </c>
      <c r="BN47" s="120"/>
      <c r="BO47" s="120"/>
      <c r="BP47" s="120"/>
      <c r="BQ47" s="120"/>
      <c r="BR47" s="120"/>
      <c r="BS47" s="132">
        <v>-1</v>
      </c>
      <c r="BT47" s="132">
        <v>0</v>
      </c>
      <c r="BU47" s="132">
        <v>5</v>
      </c>
      <c r="BV47" s="132">
        <v>10</v>
      </c>
      <c r="BW47" s="132">
        <v>15</v>
      </c>
      <c r="BX47" s="132">
        <v>20</v>
      </c>
      <c r="BY47" s="132">
        <v>30</v>
      </c>
      <c r="BZ47" s="132">
        <v>40</v>
      </c>
      <c r="CA47" s="132">
        <v>60</v>
      </c>
      <c r="CB47" s="132">
        <v>90</v>
      </c>
      <c r="CC47" s="132">
        <v>120</v>
      </c>
      <c r="CD47" s="132"/>
      <c r="CE47" s="132"/>
      <c r="CF47" s="132"/>
      <c r="CG47" s="132"/>
      <c r="CH47" s="132"/>
      <c r="CJ47" s="111">
        <v>40</v>
      </c>
      <c r="CK47" s="111">
        <v>0</v>
      </c>
      <c r="CL47" s="111">
        <v>20</v>
      </c>
      <c r="CM47" s="111">
        <v>1</v>
      </c>
      <c r="CN47" s="111">
        <v>0</v>
      </c>
      <c r="CO47" s="111">
        <v>2</v>
      </c>
      <c r="CP47" s="111">
        <v>2</v>
      </c>
      <c r="CQ47" s="111">
        <v>0</v>
      </c>
      <c r="CR47" s="111"/>
      <c r="CS47" s="111"/>
      <c r="CT47" s="111"/>
      <c r="CU47" s="111"/>
      <c r="CV47" s="111"/>
      <c r="CW47" s="111"/>
      <c r="CX47" s="111"/>
      <c r="CY47" s="111"/>
      <c r="CZ47" s="111">
        <v>40</v>
      </c>
      <c r="DA47" s="111">
        <v>0</v>
      </c>
      <c r="DB47" s="111">
        <v>20</v>
      </c>
      <c r="DC47" s="111">
        <v>1</v>
      </c>
      <c r="DD47" s="111">
        <v>0</v>
      </c>
      <c r="DE47" s="111">
        <v>2</v>
      </c>
      <c r="DF47" s="111">
        <v>2</v>
      </c>
      <c r="DG47" s="111">
        <v>0</v>
      </c>
      <c r="DL47" s="86"/>
      <c r="DM47" s="86"/>
      <c r="DN47" s="87" t="str">
        <f t="shared" si="3"/>
        <v xml:space="preserve">D6.scenario.defInput["i106"] = {  cons:"consHWshower",  title:"Temps de douche (été)",  unit:"Minutes / jour",  text:"Combien d'heures par jour prenez-vous une douche dans toute la famille pendant l'été?", inputType:"sel106", right:"", postfix:"", nodata:"", varType:"Number", min:"", max:"", defaultValue:"-1", d11t:"40",d11p:"0",d12t:"20",d12p:"1",d13t:"0",d13p:"2",d1w:"2",d1d:"0", d21t:"",d21p:"",d22t:"",d22p:"",d23t:"",d23p:"",d2w:"",d2d:"", d31t:"40",d31p:"0",d32t:"20",d32p:"1",d33t:"0",d33p:"2",d3w:"2",d3d:"0"}; </v>
      </c>
      <c r="DO47" s="88"/>
      <c r="DP47" s="88"/>
      <c r="DQ47" s="89" t="str">
        <f t="shared" si="4"/>
        <v>D6.scenario.defSelectValue["sel106"]= [ "5 minutes", " 10 minutes", " 15 minutes", " 20 minutes", " 30 minutes", " 40 minutes", " 60 minutes", " 90 minutes", " 120 minutes", "" ];</v>
      </c>
      <c r="DR47" s="90"/>
      <c r="DS47" s="90"/>
      <c r="DT47" s="90" t="str">
        <f t="shared" si="5"/>
        <v>D6.scenario.defSelectData['sel106']= [ '-1', '0', '5', '10', '15', '20', '30', '40', '60', '90', '120' ];</v>
      </c>
    </row>
    <row r="48" spans="1:124" s="85" customFormat="1" ht="43.5" customHeight="1">
      <c r="A48" s="73"/>
      <c r="B48" s="111" t="s">
        <v>2888</v>
      </c>
      <c r="C48" s="120" t="s">
        <v>3584</v>
      </c>
      <c r="D48" s="132" t="s">
        <v>2697</v>
      </c>
      <c r="E48" s="111" t="s">
        <v>3029</v>
      </c>
      <c r="F48" s="120"/>
      <c r="G48" s="132"/>
      <c r="H48" s="120" t="s">
        <v>5092</v>
      </c>
      <c r="I48" s="132" t="s">
        <v>2697</v>
      </c>
      <c r="J48" s="120" t="str">
        <f t="shared" si="0"/>
        <v>sel107</v>
      </c>
      <c r="K48" s="132" t="str">
        <f t="shared" si="1"/>
        <v>sel107</v>
      </c>
      <c r="L48" s="112"/>
      <c r="M48" s="112"/>
      <c r="N48" s="112"/>
      <c r="O48" s="111" t="s">
        <v>1883</v>
      </c>
      <c r="P48" s="112"/>
      <c r="Q48" s="112"/>
      <c r="R48" s="111">
        <v>-1</v>
      </c>
      <c r="S48" s="73"/>
      <c r="T48" s="73"/>
      <c r="U48" s="114" t="str">
        <f>J48</f>
        <v>sel107</v>
      </c>
      <c r="V48" s="120" t="s">
        <v>3733</v>
      </c>
      <c r="W48" s="120" t="s">
        <v>4149</v>
      </c>
      <c r="X48" s="120" t="s">
        <v>4066</v>
      </c>
      <c r="Y48" s="120" t="s">
        <v>4067</v>
      </c>
      <c r="Z48" s="120"/>
      <c r="AA48" s="120"/>
      <c r="AB48" s="120"/>
      <c r="AC48" s="120"/>
      <c r="AD48" s="120"/>
      <c r="AE48" s="120"/>
      <c r="AF48" s="120"/>
      <c r="AG48" s="120"/>
      <c r="AH48" s="120"/>
      <c r="AI48" s="120"/>
      <c r="AJ48" s="120"/>
      <c r="AK48" s="120"/>
      <c r="AL48" s="132" t="s">
        <v>2267</v>
      </c>
      <c r="AM48" s="162" t="s">
        <v>2698</v>
      </c>
      <c r="AN48" s="162" t="s">
        <v>2699</v>
      </c>
      <c r="AO48" s="162" t="s">
        <v>2700</v>
      </c>
      <c r="AP48" s="132"/>
      <c r="AQ48" s="132"/>
      <c r="AR48" s="132"/>
      <c r="AS48" s="132"/>
      <c r="AT48" s="132"/>
      <c r="AU48" s="132"/>
      <c r="AV48" s="132"/>
      <c r="AW48" s="132"/>
      <c r="AX48" s="132"/>
      <c r="AY48" s="132"/>
      <c r="AZ48" s="132"/>
      <c r="BA48" s="132"/>
      <c r="BB48" s="73"/>
      <c r="BC48" s="121">
        <v>-1</v>
      </c>
      <c r="BD48" s="120">
        <v>8</v>
      </c>
      <c r="BE48" s="120">
        <v>4</v>
      </c>
      <c r="BF48" s="120">
        <v>0</v>
      </c>
      <c r="BG48" s="120"/>
      <c r="BH48" s="120"/>
      <c r="BI48" s="120"/>
      <c r="BJ48" s="120"/>
      <c r="BK48" s="120"/>
      <c r="BL48" s="120"/>
      <c r="BM48" s="120"/>
      <c r="BN48" s="120"/>
      <c r="BO48" s="120"/>
      <c r="BP48" s="120"/>
      <c r="BQ48" s="120"/>
      <c r="BR48" s="120"/>
      <c r="BS48" s="133">
        <v>-1</v>
      </c>
      <c r="BT48" s="132">
        <v>8</v>
      </c>
      <c r="BU48" s="132">
        <v>4</v>
      </c>
      <c r="BV48" s="132">
        <v>0</v>
      </c>
      <c r="BW48" s="132"/>
      <c r="BX48" s="132"/>
      <c r="BY48" s="132"/>
      <c r="BZ48" s="132"/>
      <c r="CA48" s="132"/>
      <c r="CB48" s="132"/>
      <c r="CC48" s="132"/>
      <c r="CD48" s="132"/>
      <c r="CE48" s="132"/>
      <c r="CF48" s="132"/>
      <c r="CG48" s="132"/>
      <c r="CH48" s="132"/>
      <c r="CJ48" s="111"/>
      <c r="CK48" s="111"/>
      <c r="CL48" s="111"/>
      <c r="CM48" s="111"/>
      <c r="CN48" s="111"/>
      <c r="CO48" s="111"/>
      <c r="CP48" s="111"/>
      <c r="CQ48" s="111"/>
      <c r="CR48" s="111"/>
      <c r="CS48" s="111"/>
      <c r="CT48" s="111"/>
      <c r="CU48" s="111"/>
      <c r="CV48" s="111"/>
      <c r="CW48" s="111"/>
      <c r="CX48" s="111"/>
      <c r="CY48" s="111"/>
      <c r="CZ48" s="111">
        <v>8</v>
      </c>
      <c r="DA48" s="111">
        <v>0</v>
      </c>
      <c r="DB48" s="111">
        <v>0</v>
      </c>
      <c r="DC48" s="111">
        <v>2</v>
      </c>
      <c r="DD48" s="111"/>
      <c r="DE48" s="111"/>
      <c r="DF48" s="111">
        <v>2</v>
      </c>
      <c r="DG48" s="111">
        <v>0</v>
      </c>
      <c r="DL48" s="86"/>
      <c r="DM48" s="86"/>
      <c r="DN48" s="87" t="str">
        <f t="shared" si="3"/>
        <v xml:space="preserve">D6.scenario.defInput["i107"] = {  cons:"consHWtub",  title:"Hauteur de l'eau chaude",  unit:"",  text:"Quelle hauteur allez-vous dessiner de l'eau chaude dans la baignoire?", inputType:"sel107", right:"", postfix:"", nodata:"", varType:"Number", min:"", max:"", defaultValue:"-1", d11t:"",d11p:"",d12t:"",d12p:"",d13t:"",d13p:"",d1w:"",d1d:"", d21t:"",d21p:"",d22t:"",d22p:"",d23t:"",d23p:"",d2w:"",d2d:"", d31t:"8",d31p:"0",d32t:"0",d32p:"2",d33t:"",d33p:"",d3w:"2",d3d:"0"}; </v>
      </c>
      <c r="DO48" s="88"/>
      <c r="DP48" s="88"/>
      <c r="DQ48" s="89" t="str">
        <f t="shared" si="4"/>
        <v>D6.scenario.defSelectValue["sel107"]= [ "Veuillez choisir", " degré de collision avec l'épaule", " demi-bain", " ne pas prendre de l'eau chaude ", "" ];</v>
      </c>
      <c r="DR48" s="90"/>
      <c r="DS48" s="90"/>
      <c r="DT48" s="90" t="str">
        <f t="shared" si="5"/>
        <v>D6.scenario.defSelectData['sel107']= [ '-1', '8', '4', '0' ];</v>
      </c>
    </row>
    <row r="49" spans="1:124" s="85" customFormat="1" ht="43.5" customHeight="1">
      <c r="A49" s="73"/>
      <c r="B49" s="111" t="s">
        <v>2889</v>
      </c>
      <c r="C49" s="120" t="s">
        <v>3585</v>
      </c>
      <c r="D49" s="132" t="s">
        <v>2835</v>
      </c>
      <c r="E49" s="111" t="s">
        <v>3029</v>
      </c>
      <c r="F49" s="120" t="s">
        <v>3651</v>
      </c>
      <c r="G49" s="132" t="s">
        <v>2686</v>
      </c>
      <c r="H49" s="120" t="s">
        <v>5093</v>
      </c>
      <c r="I49" s="132" t="s">
        <v>2685</v>
      </c>
      <c r="J49" s="120" t="str">
        <f t="shared" si="0"/>
        <v>sel108</v>
      </c>
      <c r="K49" s="132" t="str">
        <f t="shared" si="1"/>
        <v>sel108</v>
      </c>
      <c r="L49" s="112"/>
      <c r="M49" s="112"/>
      <c r="N49" s="112"/>
      <c r="O49" s="111" t="s">
        <v>1883</v>
      </c>
      <c r="P49" s="112"/>
      <c r="Q49" s="112"/>
      <c r="R49" s="111">
        <v>-1</v>
      </c>
      <c r="S49" s="73"/>
      <c r="T49" s="73"/>
      <c r="U49" s="114" t="str">
        <f t="shared" si="34"/>
        <v>sel108</v>
      </c>
      <c r="V49" s="120" t="s">
        <v>3702</v>
      </c>
      <c r="W49" s="120" t="s">
        <v>3755</v>
      </c>
      <c r="X49" s="120" t="s">
        <v>3831</v>
      </c>
      <c r="Y49" s="120" t="s">
        <v>3833</v>
      </c>
      <c r="Z49" s="120" t="s">
        <v>4068</v>
      </c>
      <c r="AA49" s="120" t="s">
        <v>3836</v>
      </c>
      <c r="AB49" s="120" t="s">
        <v>3986</v>
      </c>
      <c r="AC49" s="120"/>
      <c r="AD49" s="120"/>
      <c r="AE49" s="120"/>
      <c r="AF49" s="120"/>
      <c r="AG49" s="120"/>
      <c r="AH49" s="120"/>
      <c r="AI49" s="120"/>
      <c r="AJ49" s="120"/>
      <c r="AK49" s="120"/>
      <c r="AL49" s="132" t="s">
        <v>2267</v>
      </c>
      <c r="AM49" s="162" t="s">
        <v>2313</v>
      </c>
      <c r="AN49" s="132" t="s">
        <v>474</v>
      </c>
      <c r="AO49" s="162" t="s">
        <v>2687</v>
      </c>
      <c r="AP49" s="132" t="s">
        <v>2688</v>
      </c>
      <c r="AQ49" s="132" t="s">
        <v>2689</v>
      </c>
      <c r="AR49" s="132" t="s">
        <v>2690</v>
      </c>
      <c r="AS49" s="132"/>
      <c r="AT49" s="132"/>
      <c r="AU49" s="132"/>
      <c r="AV49" s="132"/>
      <c r="AW49" s="132"/>
      <c r="AX49" s="132"/>
      <c r="AY49" s="132"/>
      <c r="AZ49" s="132"/>
      <c r="BA49" s="132"/>
      <c r="BB49" s="73"/>
      <c r="BC49" s="120">
        <v>-1</v>
      </c>
      <c r="BD49" s="120">
        <v>0</v>
      </c>
      <c r="BE49" s="120">
        <v>3</v>
      </c>
      <c r="BF49" s="120">
        <v>6</v>
      </c>
      <c r="BG49" s="120">
        <v>10</v>
      </c>
      <c r="BH49" s="120">
        <v>16</v>
      </c>
      <c r="BI49" s="120">
        <v>24</v>
      </c>
      <c r="BJ49" s="120"/>
      <c r="BK49" s="120"/>
      <c r="BL49" s="120"/>
      <c r="BM49" s="120"/>
      <c r="BN49" s="120"/>
      <c r="BO49" s="120"/>
      <c r="BP49" s="120"/>
      <c r="BQ49" s="120"/>
      <c r="BR49" s="120"/>
      <c r="BS49" s="132">
        <v>-1</v>
      </c>
      <c r="BT49" s="132">
        <v>0</v>
      </c>
      <c r="BU49" s="132">
        <v>3</v>
      </c>
      <c r="BV49" s="132">
        <v>6</v>
      </c>
      <c r="BW49" s="132">
        <v>10</v>
      </c>
      <c r="BX49" s="132">
        <v>16</v>
      </c>
      <c r="BY49" s="132">
        <v>24</v>
      </c>
      <c r="BZ49" s="132"/>
      <c r="CA49" s="132"/>
      <c r="CB49" s="132"/>
      <c r="CC49" s="132"/>
      <c r="CD49" s="132"/>
      <c r="CE49" s="132"/>
      <c r="CF49" s="132"/>
      <c r="CG49" s="132"/>
      <c r="CH49" s="132"/>
      <c r="CJ49" s="111"/>
      <c r="CK49" s="111"/>
      <c r="CL49" s="111"/>
      <c r="CM49" s="111"/>
      <c r="CN49" s="111"/>
      <c r="CO49" s="111"/>
      <c r="CP49" s="111"/>
      <c r="CQ49" s="111"/>
      <c r="CR49" s="111"/>
      <c r="CS49" s="111"/>
      <c r="CT49" s="111"/>
      <c r="CU49" s="111"/>
      <c r="CV49" s="111"/>
      <c r="CW49" s="111"/>
      <c r="CX49" s="111"/>
      <c r="CY49" s="111"/>
      <c r="CZ49" s="111">
        <v>10</v>
      </c>
      <c r="DA49" s="111">
        <v>0</v>
      </c>
      <c r="DB49" s="111">
        <v>4</v>
      </c>
      <c r="DC49" s="111">
        <v>1</v>
      </c>
      <c r="DD49" s="111">
        <v>0</v>
      </c>
      <c r="DE49" s="111">
        <v>2</v>
      </c>
      <c r="DF49" s="111">
        <v>1</v>
      </c>
      <c r="DG49" s="111">
        <v>0</v>
      </c>
      <c r="DL49" s="86"/>
      <c r="DM49" s="86"/>
      <c r="DN49" s="87" t="str">
        <f t="shared" si="3"/>
        <v xml:space="preserve">D6.scenario.defInput["i108"] = {  cons:"consHWtub",  title:"Temps d'isolation de la baignoire",  unit:"heures",  text:"Combien d'heures par jour gardez-vous le bain chaud?", inputType:"sel108", right:"", postfix:"", nodata:"", varType:"Number", min:"", max:"", defaultValue:"-1", d11t:"",d11p:"",d12t:"",d12p:"",d13t:"",d13p:"",d1w:"",d1d:"", d21t:"",d21p:"",d22t:"",d22p:"",d23t:"",d23p:"",d2w:"",d2d:"", d31t:"10",d31p:"0",d32t:"4",d32p:"1",d33t:"0",d33p:"2",d3w:"1",d3d:"0"}; </v>
      </c>
      <c r="DO49" s="88"/>
      <c r="DP49" s="88"/>
      <c r="DQ49" s="89" t="str">
        <f t="shared" si="4"/>
        <v>D6.scenario.defSelectValue["sel108"]= [ "Veuillez sélectionner", " ne faites pas", " 3 heures", " 6 heures", " 10 heures", " 16 heures", " 24 heures ", "" ];</v>
      </c>
      <c r="DR49" s="90"/>
      <c r="DS49" s="90"/>
      <c r="DT49" s="90" t="str">
        <f t="shared" si="5"/>
        <v>D6.scenario.defSelectData['sel108']= [ '-1', '0', '3', '6', '10', '16', '24' ];</v>
      </c>
    </row>
    <row r="50" spans="1:124" s="85" customFormat="1" ht="43.5" customHeight="1">
      <c r="A50" s="73"/>
      <c r="B50" s="111" t="s">
        <v>2890</v>
      </c>
      <c r="C50" s="120" t="s">
        <v>4998</v>
      </c>
      <c r="D50" s="132" t="s">
        <v>2856</v>
      </c>
      <c r="E50" s="111" t="s">
        <v>3029</v>
      </c>
      <c r="F50" s="120"/>
      <c r="G50" s="132"/>
      <c r="H50" s="120" t="s">
        <v>3666</v>
      </c>
      <c r="I50" s="132" t="s">
        <v>2857</v>
      </c>
      <c r="J50" s="120" t="str">
        <f t="shared" si="0"/>
        <v>sel109</v>
      </c>
      <c r="K50" s="132" t="str">
        <f t="shared" si="1"/>
        <v>sel109</v>
      </c>
      <c r="L50" s="112"/>
      <c r="M50" s="112"/>
      <c r="N50" s="112"/>
      <c r="O50" s="111" t="s">
        <v>1883</v>
      </c>
      <c r="P50" s="112"/>
      <c r="Q50" s="112"/>
      <c r="R50" s="111">
        <v>-1</v>
      </c>
      <c r="S50" s="73"/>
      <c r="T50" s="73"/>
      <c r="U50" s="114" t="str">
        <f t="shared" si="34"/>
        <v>sel109</v>
      </c>
      <c r="V50" s="120" t="s">
        <v>3702</v>
      </c>
      <c r="W50" s="120" t="s">
        <v>4069</v>
      </c>
      <c r="X50" s="120" t="s">
        <v>4070</v>
      </c>
      <c r="Y50" s="120" t="s">
        <v>4071</v>
      </c>
      <c r="Z50" s="120" t="s">
        <v>3847</v>
      </c>
      <c r="AA50" s="120"/>
      <c r="AB50" s="120"/>
      <c r="AC50" s="120"/>
      <c r="AD50" s="120"/>
      <c r="AE50" s="120"/>
      <c r="AF50" s="120"/>
      <c r="AG50" s="120"/>
      <c r="AH50" s="120"/>
      <c r="AI50" s="120"/>
      <c r="AJ50" s="120"/>
      <c r="AK50" s="120"/>
      <c r="AL50" s="132" t="s">
        <v>2267</v>
      </c>
      <c r="AM50" s="162" t="s">
        <v>2858</v>
      </c>
      <c r="AN50" s="162" t="s">
        <v>2859</v>
      </c>
      <c r="AO50" s="162" t="s">
        <v>2860</v>
      </c>
      <c r="AP50" s="162" t="s">
        <v>294</v>
      </c>
      <c r="AQ50" s="132"/>
      <c r="AR50" s="132"/>
      <c r="AS50" s="132"/>
      <c r="AT50" s="132"/>
      <c r="AU50" s="132"/>
      <c r="AV50" s="132"/>
      <c r="AW50" s="132"/>
      <c r="AX50" s="132"/>
      <c r="AY50" s="132"/>
      <c r="AZ50" s="132"/>
      <c r="BA50" s="132"/>
      <c r="BB50" s="73"/>
      <c r="BC50" s="121">
        <v>-1</v>
      </c>
      <c r="BD50" s="120">
        <v>10</v>
      </c>
      <c r="BE50" s="120">
        <v>5</v>
      </c>
      <c r="BF50" s="120">
        <v>2</v>
      </c>
      <c r="BG50" s="120">
        <v>0</v>
      </c>
      <c r="BH50" s="120"/>
      <c r="BI50" s="120"/>
      <c r="BJ50" s="120"/>
      <c r="BK50" s="120"/>
      <c r="BL50" s="120"/>
      <c r="BM50" s="120"/>
      <c r="BN50" s="120"/>
      <c r="BO50" s="120"/>
      <c r="BP50" s="120"/>
      <c r="BQ50" s="120"/>
      <c r="BR50" s="120"/>
      <c r="BS50" s="133">
        <v>-1</v>
      </c>
      <c r="BT50" s="132">
        <v>10</v>
      </c>
      <c r="BU50" s="132">
        <v>5</v>
      </c>
      <c r="BV50" s="132">
        <v>2</v>
      </c>
      <c r="BW50" s="132">
        <v>0</v>
      </c>
      <c r="BX50" s="132"/>
      <c r="BY50" s="132"/>
      <c r="BZ50" s="132"/>
      <c r="CA50" s="132"/>
      <c r="CB50" s="132"/>
      <c r="CC50" s="132"/>
      <c r="CD50" s="132"/>
      <c r="CE50" s="132"/>
      <c r="CF50" s="132"/>
      <c r="CG50" s="132"/>
      <c r="CH50" s="132"/>
      <c r="CJ50" s="111"/>
      <c r="CK50" s="111"/>
      <c r="CL50" s="111"/>
      <c r="CM50" s="111"/>
      <c r="CN50" s="111"/>
      <c r="CO50" s="111"/>
      <c r="CP50" s="111"/>
      <c r="CQ50" s="111"/>
      <c r="CR50" s="111"/>
      <c r="CS50" s="111"/>
      <c r="CT50" s="111"/>
      <c r="CU50" s="111"/>
      <c r="CV50" s="111"/>
      <c r="CW50" s="111"/>
      <c r="CX50" s="111"/>
      <c r="CY50" s="111"/>
      <c r="CZ50" s="111"/>
      <c r="DA50" s="111"/>
      <c r="DB50" s="111"/>
      <c r="DC50" s="111"/>
      <c r="DD50" s="111"/>
      <c r="DE50" s="111"/>
      <c r="DF50" s="111"/>
      <c r="DG50" s="111"/>
      <c r="DL50" s="86"/>
      <c r="DM50" s="86"/>
      <c r="DN50" s="87" t="str">
        <f t="shared" si="3"/>
        <v xml:space="preserve">D6.scenario.defInput["i109"] = {  cons:"consHWtub",  title:"Lavez votre corps avec de l'eau chaude dans la baignoire",  unit:"",  text:"Utilisez-vous de l'eau chaude dans une baignoire lorsque vous êtes dans une baignoire?", inputType:"sel109", right:"", postfix:"", nodata:"", varType:"Number", min:"", max:"", defaultValue:"-1", d11t:"",d11p:"",d12t:"",d12p:"",d13t:"",d13p:"",d1w:"",d1d:"", d21t:"",d21p:"",d22t:"",d22p:"",d23t:"",d23p:"",d2w:"",d2d:"", d31t:"",d31p:"",d32t:"",d32p:"",d33t:"",d33p:"",d3w:"",d3d:""}; </v>
      </c>
      <c r="DO50" s="88"/>
      <c r="DP50" s="88"/>
      <c r="DQ50" s="89" t="str">
        <f t="shared" si="4"/>
        <v>D6.scenario.defSelectValue["sel109"]= [ "Veuillez sélectionner", " utiliser de l'eau chaude dans la baignoire", " environ la moitié", " utiliser la douche", " ne pas savoir ", "" ];</v>
      </c>
      <c r="DR50" s="90"/>
      <c r="DS50" s="90"/>
      <c r="DT50" s="90" t="str">
        <f t="shared" si="5"/>
        <v>D6.scenario.defSelectData['sel109']= [ '-1', '10', '5', '2', '0' ];</v>
      </c>
    </row>
    <row r="51" spans="1:124" s="85" customFormat="1" ht="43.5" customHeight="1">
      <c r="A51" s="73"/>
      <c r="B51" s="111" t="s">
        <v>2891</v>
      </c>
      <c r="C51" s="120" t="s">
        <v>4999</v>
      </c>
      <c r="D51" s="132" t="s">
        <v>2855</v>
      </c>
      <c r="E51" s="111" t="s">
        <v>3029</v>
      </c>
      <c r="F51" s="120" t="s">
        <v>3652</v>
      </c>
      <c r="G51" s="132" t="s">
        <v>2395</v>
      </c>
      <c r="H51" s="120" t="s">
        <v>5094</v>
      </c>
      <c r="I51" s="132" t="s">
        <v>2854</v>
      </c>
      <c r="J51" s="120" t="str">
        <f t="shared" si="0"/>
        <v>sel110</v>
      </c>
      <c r="K51" s="132" t="str">
        <f t="shared" si="1"/>
        <v>sel110</v>
      </c>
      <c r="L51" s="112"/>
      <c r="M51" s="112"/>
      <c r="N51" s="112"/>
      <c r="O51" s="111" t="s">
        <v>1883</v>
      </c>
      <c r="P51" s="112"/>
      <c r="Q51" s="112"/>
      <c r="R51" s="111">
        <v>-1</v>
      </c>
      <c r="S51" s="73"/>
      <c r="T51" s="73"/>
      <c r="U51" s="114" t="str">
        <f>J51</f>
        <v>sel110</v>
      </c>
      <c r="V51" s="120" t="s">
        <v>4072</v>
      </c>
      <c r="W51" s="120" t="s">
        <v>4073</v>
      </c>
      <c r="X51" s="120" t="s">
        <v>4074</v>
      </c>
      <c r="Y51" s="120" t="s">
        <v>4075</v>
      </c>
      <c r="Z51" s="120" t="s">
        <v>3847</v>
      </c>
      <c r="AA51" s="120"/>
      <c r="AB51" s="120"/>
      <c r="AC51" s="120"/>
      <c r="AD51" s="120"/>
      <c r="AE51" s="120"/>
      <c r="AF51" s="120"/>
      <c r="AG51" s="120"/>
      <c r="AH51" s="120"/>
      <c r="AI51" s="120"/>
      <c r="AJ51" s="120"/>
      <c r="AK51" s="120"/>
      <c r="AL51" s="132" t="s">
        <v>2267</v>
      </c>
      <c r="AM51" s="162" t="s">
        <v>2852</v>
      </c>
      <c r="AN51" s="162" t="s">
        <v>2861</v>
      </c>
      <c r="AO51" s="132" t="s">
        <v>2862</v>
      </c>
      <c r="AP51" s="132" t="s">
        <v>294</v>
      </c>
      <c r="AQ51" s="132"/>
      <c r="AR51" s="132"/>
      <c r="AS51" s="132"/>
      <c r="AT51" s="132"/>
      <c r="AU51" s="132"/>
      <c r="AV51" s="132"/>
      <c r="AW51" s="132"/>
      <c r="AX51" s="132"/>
      <c r="AY51" s="132"/>
      <c r="AZ51" s="132"/>
      <c r="BA51" s="132"/>
      <c r="BB51" s="73"/>
      <c r="BC51" s="121">
        <v>-1</v>
      </c>
      <c r="BD51" s="120">
        <v>10</v>
      </c>
      <c r="BE51" s="120">
        <v>5</v>
      </c>
      <c r="BF51" s="120">
        <v>5</v>
      </c>
      <c r="BG51" s="120">
        <v>0</v>
      </c>
      <c r="BH51" s="120"/>
      <c r="BI51" s="120"/>
      <c r="BJ51" s="120"/>
      <c r="BK51" s="120"/>
      <c r="BL51" s="120"/>
      <c r="BM51" s="120"/>
      <c r="BN51" s="120"/>
      <c r="BO51" s="120"/>
      <c r="BP51" s="120"/>
      <c r="BQ51" s="120"/>
      <c r="BR51" s="120"/>
      <c r="BS51" s="133">
        <v>-1</v>
      </c>
      <c r="BT51" s="132">
        <v>10</v>
      </c>
      <c r="BU51" s="132">
        <v>5</v>
      </c>
      <c r="BV51" s="132">
        <v>5</v>
      </c>
      <c r="BW51" s="132">
        <v>0</v>
      </c>
      <c r="BX51" s="132"/>
      <c r="BY51" s="132"/>
      <c r="BZ51" s="132"/>
      <c r="CA51" s="132"/>
      <c r="CB51" s="132"/>
      <c r="CC51" s="132"/>
      <c r="CD51" s="132"/>
      <c r="CE51" s="132"/>
      <c r="CF51" s="132"/>
      <c r="CG51" s="132"/>
      <c r="CH51" s="132"/>
      <c r="CJ51" s="111"/>
      <c r="CK51" s="111"/>
      <c r="CL51" s="111"/>
      <c r="CM51" s="111"/>
      <c r="CN51" s="111"/>
      <c r="CO51" s="111"/>
      <c r="CP51" s="111"/>
      <c r="CQ51" s="111"/>
      <c r="CR51" s="111"/>
      <c r="CS51" s="111"/>
      <c r="CT51" s="111"/>
      <c r="CU51" s="111"/>
      <c r="CV51" s="111"/>
      <c r="CW51" s="111"/>
      <c r="CX51" s="111"/>
      <c r="CY51" s="111"/>
      <c r="CZ51" s="111">
        <v>10</v>
      </c>
      <c r="DA51" s="111">
        <v>0</v>
      </c>
      <c r="DB51" s="111">
        <v>0</v>
      </c>
      <c r="DC51" s="111">
        <v>2</v>
      </c>
      <c r="DD51" s="111"/>
      <c r="DE51" s="111"/>
      <c r="DF51" s="111">
        <v>1</v>
      </c>
      <c r="DG51" s="111">
        <v>0</v>
      </c>
      <c r="DL51" s="86"/>
      <c r="DM51" s="86"/>
      <c r="DN51" s="87" t="str">
        <f t="shared" si="3"/>
        <v xml:space="preserve">D6.scenario.defInput["i110"] = {  cons:"consHWtub",  title:"Comment réchauffer l'eau chaude dans un bain",  unit:"%",  text:"Comment le réchauffage est-il brûlé?", inputType:"sel110", right:"", postfix:"", nodata:"", varType:"Number", min:"", max:"", defaultValue:"-1", d11t:"",d11p:"",d12t:"",d12p:"",d13t:"",d13p:"",d1w:"",d1d:"", d21t:"",d21p:"",d22t:"",d22p:"",d23t:"",d23p:"",d2w:"",d2d:"", d31t:"10",d31p:"0",d32t:"0",d32p:"2",d33t:"",d33p:"",d3w:"1",d3d:"0"}; </v>
      </c>
      <c r="DO51" s="88"/>
      <c r="DP51" s="88"/>
      <c r="DQ51" s="89" t="str">
        <f t="shared" si="4"/>
        <v>D6.scenario.defSelectValue["sel110"]= [ "Veuillez le sélectionner", " toujours le brûler automatiquement", " Graver temporairement si nécessaire", " verser de l'eau au besoin", " ne pas savoir ", "" ];</v>
      </c>
      <c r="DR51" s="90"/>
      <c r="DS51" s="90"/>
      <c r="DT51" s="90" t="str">
        <f t="shared" si="5"/>
        <v>D6.scenario.defSelectData['sel110']= [ '-1', '10', '5', '5', '0' ];</v>
      </c>
    </row>
    <row r="52" spans="1:124" s="85" customFormat="1" ht="43.5" customHeight="1">
      <c r="A52" s="73"/>
      <c r="B52" s="111" t="s">
        <v>2892</v>
      </c>
      <c r="C52" s="120" t="s">
        <v>5000</v>
      </c>
      <c r="D52" s="132" t="s">
        <v>2863</v>
      </c>
      <c r="E52" s="111" t="s">
        <v>3029</v>
      </c>
      <c r="F52" s="120" t="s">
        <v>3652</v>
      </c>
      <c r="G52" s="132" t="s">
        <v>2395</v>
      </c>
      <c r="H52" s="120" t="s">
        <v>5095</v>
      </c>
      <c r="I52" s="132" t="s">
        <v>2864</v>
      </c>
      <c r="J52" s="120" t="str">
        <f t="shared" si="0"/>
        <v>sel111</v>
      </c>
      <c r="K52" s="132" t="str">
        <f t="shared" si="1"/>
        <v>sel111</v>
      </c>
      <c r="L52" s="112"/>
      <c r="M52" s="112"/>
      <c r="N52" s="112"/>
      <c r="O52" s="111" t="s">
        <v>1883</v>
      </c>
      <c r="P52" s="112"/>
      <c r="Q52" s="112"/>
      <c r="R52" s="111">
        <v>-1</v>
      </c>
      <c r="S52" s="73"/>
      <c r="T52" s="73"/>
      <c r="U52" s="114" t="str">
        <f>J52</f>
        <v>sel111</v>
      </c>
      <c r="V52" s="120" t="s">
        <v>3702</v>
      </c>
      <c r="W52" s="120" t="s">
        <v>4076</v>
      </c>
      <c r="X52" s="120" t="s">
        <v>4075</v>
      </c>
      <c r="Y52" s="120" t="s">
        <v>4077</v>
      </c>
      <c r="Z52" s="120" t="s">
        <v>4078</v>
      </c>
      <c r="AA52" s="120" t="s">
        <v>3847</v>
      </c>
      <c r="AB52" s="120"/>
      <c r="AC52" s="120"/>
      <c r="AD52" s="120"/>
      <c r="AE52" s="120"/>
      <c r="AF52" s="120"/>
      <c r="AG52" s="120"/>
      <c r="AH52" s="120"/>
      <c r="AI52" s="120"/>
      <c r="AJ52" s="120"/>
      <c r="AK52" s="120"/>
      <c r="AL52" s="132" t="s">
        <v>2267</v>
      </c>
      <c r="AM52" s="132" t="s">
        <v>2865</v>
      </c>
      <c r="AN52" s="162" t="s">
        <v>2862</v>
      </c>
      <c r="AO52" s="162" t="s">
        <v>2866</v>
      </c>
      <c r="AP52" s="162" t="s">
        <v>2867</v>
      </c>
      <c r="AQ52" s="132" t="s">
        <v>294</v>
      </c>
      <c r="AR52" s="132"/>
      <c r="AS52" s="132"/>
      <c r="AT52" s="132"/>
      <c r="AU52" s="132"/>
      <c r="AV52" s="132"/>
      <c r="AW52" s="132"/>
      <c r="AX52" s="132"/>
      <c r="AY52" s="132"/>
      <c r="AZ52" s="132"/>
      <c r="BA52" s="132"/>
      <c r="BB52" s="73"/>
      <c r="BC52" s="121">
        <v>-1</v>
      </c>
      <c r="BD52" s="120">
        <v>10</v>
      </c>
      <c r="BE52" s="120">
        <v>5</v>
      </c>
      <c r="BF52" s="120">
        <v>0</v>
      </c>
      <c r="BG52" s="120">
        <v>5</v>
      </c>
      <c r="BH52" s="120">
        <v>5</v>
      </c>
      <c r="BI52" s="120"/>
      <c r="BJ52" s="120"/>
      <c r="BK52" s="120"/>
      <c r="BL52" s="120"/>
      <c r="BM52" s="120"/>
      <c r="BN52" s="120"/>
      <c r="BO52" s="120"/>
      <c r="BP52" s="120"/>
      <c r="BQ52" s="120"/>
      <c r="BR52" s="120"/>
      <c r="BS52" s="133">
        <v>-1</v>
      </c>
      <c r="BT52" s="132">
        <v>10</v>
      </c>
      <c r="BU52" s="132">
        <v>5</v>
      </c>
      <c r="BV52" s="132">
        <v>0</v>
      </c>
      <c r="BW52" s="132">
        <v>5</v>
      </c>
      <c r="BX52" s="132">
        <v>5</v>
      </c>
      <c r="BY52" s="132"/>
      <c r="BZ52" s="132"/>
      <c r="CA52" s="132"/>
      <c r="CB52" s="132"/>
      <c r="CC52" s="132"/>
      <c r="CD52" s="132"/>
      <c r="CE52" s="132"/>
      <c r="CF52" s="132"/>
      <c r="CG52" s="132"/>
      <c r="CH52" s="132"/>
      <c r="CJ52" s="111"/>
      <c r="CK52" s="111"/>
      <c r="CL52" s="111"/>
      <c r="CM52" s="111"/>
      <c r="CN52" s="111"/>
      <c r="CO52" s="111"/>
      <c r="CP52" s="111"/>
      <c r="CQ52" s="111"/>
      <c r="CR52" s="111"/>
      <c r="CS52" s="111"/>
      <c r="CT52" s="111"/>
      <c r="CU52" s="111"/>
      <c r="CV52" s="111"/>
      <c r="CW52" s="111"/>
      <c r="CX52" s="111"/>
      <c r="CY52" s="111"/>
      <c r="CZ52" s="111"/>
      <c r="DA52" s="111"/>
      <c r="DB52" s="111"/>
      <c r="DC52" s="111"/>
      <c r="DD52" s="111"/>
      <c r="DE52" s="111"/>
      <c r="DF52" s="111"/>
      <c r="DG52" s="111"/>
      <c r="DL52" s="86"/>
      <c r="DM52" s="86"/>
      <c r="DN52" s="87" t="str">
        <f t="shared" si="3"/>
        <v xml:space="preserve">D6.scenario.defInput["i111"] = {  cons:"consHWtub",  title:"Quand l'eau chaude dans le bain a pris moins",  unit:"%",  text:"Que faites-vous quand la baignoire s'écoule?", inputType:"sel111", right:"", postfix:"", nodata:"", varType:"Number", min:"", max:"", defaultValue:"-1", d11t:"",d11p:"",d12t:"",d12p:"",d13t:"",d13p:"",d1w:"",d1d:"", d21t:"",d21p:"",d22t:"",d22p:"",d23t:"",d23p:"",d2w:"",d2d:"", d31t:"",d31p:"",d32t:"",d32p:"",d33t:"",d33p:"",d3w:"",d3d:""}; </v>
      </c>
      <c r="DO52" s="88"/>
      <c r="DP52" s="88"/>
      <c r="DQ52" s="89" t="str">
        <f t="shared" si="4"/>
        <v>D6.scenario.defSelectValue["sel111"]= [ "Veuillez sélectionner", " toujours couler à chaud automatiquement", " verser de l'eau au besoin", " entrer le moins possible", " correspondant parfois", " ne pas savoir ", "" ];</v>
      </c>
      <c r="DR52" s="90"/>
      <c r="DS52" s="90"/>
      <c r="DT52" s="90" t="str">
        <f t="shared" si="5"/>
        <v>D6.scenario.defSelectData['sel111']= [ '-1', '10', '5', '0', '5', '5' ];</v>
      </c>
    </row>
    <row r="53" spans="1:124" s="85" customFormat="1" ht="43.5" customHeight="1">
      <c r="A53" s="73"/>
      <c r="B53" s="111" t="s">
        <v>2893</v>
      </c>
      <c r="C53" s="120" t="s">
        <v>5001</v>
      </c>
      <c r="D53" s="132" t="s">
        <v>3057</v>
      </c>
      <c r="E53" s="111" t="s">
        <v>3028</v>
      </c>
      <c r="F53" s="120" t="s">
        <v>3641</v>
      </c>
      <c r="G53" s="132" t="s">
        <v>2874</v>
      </c>
      <c r="H53" s="120" t="s">
        <v>5096</v>
      </c>
      <c r="I53" s="132" t="s">
        <v>2868</v>
      </c>
      <c r="J53" s="120" t="str">
        <f t="shared" si="0"/>
        <v>sel112</v>
      </c>
      <c r="K53" s="132" t="str">
        <f t="shared" si="1"/>
        <v>sel112</v>
      </c>
      <c r="L53" s="112"/>
      <c r="M53" s="112"/>
      <c r="N53" s="112"/>
      <c r="O53" s="111" t="s">
        <v>1883</v>
      </c>
      <c r="P53" s="112"/>
      <c r="Q53" s="112"/>
      <c r="R53" s="111">
        <v>-1</v>
      </c>
      <c r="S53" s="73"/>
      <c r="T53" s="73"/>
      <c r="U53" s="114" t="str">
        <f>J53</f>
        <v>sel112</v>
      </c>
      <c r="V53" s="120" t="s">
        <v>4079</v>
      </c>
      <c r="W53" s="120" t="s">
        <v>4080</v>
      </c>
      <c r="X53" s="120" t="s">
        <v>4081</v>
      </c>
      <c r="Y53" s="120" t="s">
        <v>4082</v>
      </c>
      <c r="Z53" s="120" t="s">
        <v>3732</v>
      </c>
      <c r="AA53" s="120"/>
      <c r="AB53" s="120"/>
      <c r="AC53" s="120"/>
      <c r="AD53" s="120"/>
      <c r="AE53" s="120"/>
      <c r="AF53" s="120"/>
      <c r="AG53" s="120"/>
      <c r="AH53" s="120"/>
      <c r="AI53" s="120"/>
      <c r="AJ53" s="120"/>
      <c r="AK53" s="120"/>
      <c r="AL53" s="132" t="s">
        <v>2267</v>
      </c>
      <c r="AM53" s="162" t="s">
        <v>2869</v>
      </c>
      <c r="AN53" s="162" t="s">
        <v>2870</v>
      </c>
      <c r="AO53" s="162" t="s">
        <v>2871</v>
      </c>
      <c r="AP53" s="132" t="s">
        <v>2872</v>
      </c>
      <c r="AQ53" s="132" t="s">
        <v>2873</v>
      </c>
      <c r="AR53" s="132" t="s">
        <v>294</v>
      </c>
      <c r="AS53" s="132"/>
      <c r="AT53" s="132"/>
      <c r="AU53" s="132"/>
      <c r="AV53" s="132"/>
      <c r="AW53" s="132"/>
      <c r="AX53" s="132"/>
      <c r="AY53" s="132"/>
      <c r="AZ53" s="132"/>
      <c r="BA53" s="132"/>
      <c r="BB53" s="73"/>
      <c r="BC53" s="121">
        <v>-1</v>
      </c>
      <c r="BD53" s="120">
        <v>3</v>
      </c>
      <c r="BE53" s="120">
        <v>5</v>
      </c>
      <c r="BF53" s="120">
        <v>10</v>
      </c>
      <c r="BG53" s="120">
        <v>20</v>
      </c>
      <c r="BH53" s="120">
        <v>50</v>
      </c>
      <c r="BI53" s="120">
        <v>20</v>
      </c>
      <c r="BJ53" s="120"/>
      <c r="BK53" s="120"/>
      <c r="BL53" s="120"/>
      <c r="BM53" s="120"/>
      <c r="BN53" s="120"/>
      <c r="BO53" s="120"/>
      <c r="BP53" s="120"/>
      <c r="BQ53" s="120"/>
      <c r="BR53" s="120"/>
      <c r="BS53" s="133">
        <v>-1</v>
      </c>
      <c r="BT53" s="132">
        <v>3</v>
      </c>
      <c r="BU53" s="132">
        <v>5</v>
      </c>
      <c r="BV53" s="132">
        <v>10</v>
      </c>
      <c r="BW53" s="132">
        <v>20</v>
      </c>
      <c r="BX53" s="132">
        <v>50</v>
      </c>
      <c r="BY53" s="132">
        <v>20</v>
      </c>
      <c r="BZ53" s="132"/>
      <c r="CA53" s="132"/>
      <c r="CB53" s="132"/>
      <c r="CC53" s="132"/>
      <c r="CD53" s="132"/>
      <c r="CE53" s="132"/>
      <c r="CF53" s="132"/>
      <c r="CG53" s="132"/>
      <c r="CH53" s="132"/>
      <c r="CJ53" s="111"/>
      <c r="CK53" s="111"/>
      <c r="CL53" s="111"/>
      <c r="CM53" s="111"/>
      <c r="CN53" s="111"/>
      <c r="CO53" s="111"/>
      <c r="CP53" s="111"/>
      <c r="CQ53" s="111"/>
      <c r="CR53" s="111">
        <v>20</v>
      </c>
      <c r="CS53" s="111">
        <v>0</v>
      </c>
      <c r="CT53" s="111">
        <v>10</v>
      </c>
      <c r="CU53" s="111">
        <v>1</v>
      </c>
      <c r="CV53" s="111">
        <v>0</v>
      </c>
      <c r="CW53" s="111">
        <v>2</v>
      </c>
      <c r="CX53" s="111">
        <v>1</v>
      </c>
      <c r="CY53" s="111">
        <v>0</v>
      </c>
      <c r="CZ53" s="111"/>
      <c r="DA53" s="111"/>
      <c r="DB53" s="111"/>
      <c r="DC53" s="111"/>
      <c r="DD53" s="111"/>
      <c r="DE53" s="111"/>
      <c r="DF53" s="111"/>
      <c r="DG53" s="111"/>
      <c r="DL53" s="86"/>
      <c r="DM53" s="86"/>
      <c r="DN53" s="87" t="str">
        <f t="shared" si="3"/>
        <v xml:space="preserve">D6.scenario.defInput["i112"] = {  cons:"consHWshower",  title:"Jusqu'à ce que l'eau chaude de la douche sorte",  unit:"Secondes",  text:"Combien de temps s'écoule avant que l'eau chaude ne sorte en premier?", inputType:"sel112", right:"", postfix:"", nodata:"", varType:"Number", min:"", max:"", defaultValue:"-1", d11t:"",d11p:"",d12t:"",d12p:"",d13t:"",d13p:"",d1w:"",d1d:"", d21t:"20",d21p:"0",d22t:"10",d22p:"1",d23t:"0",d23p:"2",d2w:"1",d2d:"0", d31t:"",d31p:"",d32t:"",d32p:"",d33t:"",d33p:"",d3w:"",d3d:""}; </v>
      </c>
      <c r="DO53" s="88"/>
      <c r="DP53" s="88"/>
      <c r="DQ53" s="89" t="str">
        <f t="shared" si="4"/>
        <v>D6.scenario.defSelectValue["sel112"]= [ "Attendez environ 5 secondes", " attendez environ 10 secondes", " environ 20 secondes", " attendez moins de 1 minute", " ne le savez pas ", "" ];</v>
      </c>
      <c r="DR53" s="90"/>
      <c r="DS53" s="90"/>
      <c r="DT53" s="90" t="str">
        <f t="shared" si="5"/>
        <v>D6.scenario.defSelectData['sel112']= [ '-1', '3', '5', '10', '20', '50', '20' ];</v>
      </c>
    </row>
    <row r="54" spans="1:124" s="85" customFormat="1" ht="43.5" customHeight="1">
      <c r="A54" s="73"/>
      <c r="B54" s="111" t="s">
        <v>2894</v>
      </c>
      <c r="C54" s="120" t="s">
        <v>5002</v>
      </c>
      <c r="D54" s="132" t="s">
        <v>2837</v>
      </c>
      <c r="E54" s="111" t="s">
        <v>3030</v>
      </c>
      <c r="F54" s="120"/>
      <c r="G54" s="132"/>
      <c r="H54" s="120" t="s">
        <v>5097</v>
      </c>
      <c r="I54" s="132" t="s">
        <v>2836</v>
      </c>
      <c r="J54" s="120" t="str">
        <f t="shared" si="0"/>
        <v>sel113</v>
      </c>
      <c r="K54" s="132" t="str">
        <f t="shared" si="1"/>
        <v>sel113</v>
      </c>
      <c r="L54" s="112"/>
      <c r="M54" s="112"/>
      <c r="N54" s="112"/>
      <c r="O54" s="111" t="s">
        <v>1883</v>
      </c>
      <c r="P54" s="112"/>
      <c r="Q54" s="112"/>
      <c r="R54" s="111">
        <v>-1</v>
      </c>
      <c r="S54" s="73"/>
      <c r="T54" s="73"/>
      <c r="U54" s="114" t="str">
        <f t="shared" si="34"/>
        <v>sel113</v>
      </c>
      <c r="V54" s="120" t="s">
        <v>3702</v>
      </c>
      <c r="W54" s="120" t="s">
        <v>3867</v>
      </c>
      <c r="X54" s="120" t="s">
        <v>3868</v>
      </c>
      <c r="Y54" s="120" t="s">
        <v>3869</v>
      </c>
      <c r="Z54" s="120" t="s">
        <v>3753</v>
      </c>
      <c r="AA54" s="120"/>
      <c r="AB54" s="120"/>
      <c r="AC54" s="120"/>
      <c r="AD54" s="120"/>
      <c r="AE54" s="120"/>
      <c r="AF54" s="120"/>
      <c r="AG54" s="120"/>
      <c r="AH54" s="120"/>
      <c r="AI54" s="120"/>
      <c r="AJ54" s="120"/>
      <c r="AK54" s="120"/>
      <c r="AL54" s="132" t="s">
        <v>2267</v>
      </c>
      <c r="AM54" s="162" t="s">
        <v>2310</v>
      </c>
      <c r="AN54" s="132" t="s">
        <v>2311</v>
      </c>
      <c r="AO54" s="162" t="s">
        <v>2312</v>
      </c>
      <c r="AP54" s="162" t="s">
        <v>2313</v>
      </c>
      <c r="AQ54" s="132"/>
      <c r="AR54" s="132"/>
      <c r="AS54" s="132"/>
      <c r="AT54" s="132"/>
      <c r="AU54" s="132"/>
      <c r="AV54" s="132"/>
      <c r="AW54" s="132"/>
      <c r="AX54" s="132"/>
      <c r="AY54" s="132"/>
      <c r="AZ54" s="132"/>
      <c r="BA54" s="132"/>
      <c r="BB54" s="73"/>
      <c r="BC54" s="120">
        <v>-1</v>
      </c>
      <c r="BD54" s="120">
        <v>1</v>
      </c>
      <c r="BE54" s="120">
        <v>2</v>
      </c>
      <c r="BF54" s="120">
        <v>3</v>
      </c>
      <c r="BG54" s="120">
        <v>4</v>
      </c>
      <c r="BH54" s="120"/>
      <c r="BI54" s="120"/>
      <c r="BJ54" s="120"/>
      <c r="BK54" s="120"/>
      <c r="BL54" s="120"/>
      <c r="BM54" s="120"/>
      <c r="BN54" s="120"/>
      <c r="BO54" s="120"/>
      <c r="BP54" s="120"/>
      <c r="BQ54" s="120"/>
      <c r="BR54" s="120"/>
      <c r="BS54" s="132">
        <v>-1</v>
      </c>
      <c r="BT54" s="132">
        <v>1</v>
      </c>
      <c r="BU54" s="132">
        <v>2</v>
      </c>
      <c r="BV54" s="132">
        <v>3</v>
      </c>
      <c r="BW54" s="132">
        <v>4</v>
      </c>
      <c r="BX54" s="132"/>
      <c r="BY54" s="132"/>
      <c r="BZ54" s="132"/>
      <c r="CA54" s="132"/>
      <c r="CB54" s="132"/>
      <c r="CC54" s="132"/>
      <c r="CD54" s="132"/>
      <c r="CE54" s="132"/>
      <c r="CF54" s="132"/>
      <c r="CG54" s="132"/>
      <c r="CH54" s="132"/>
      <c r="CJ54" s="111"/>
      <c r="CK54" s="111"/>
      <c r="CL54" s="111"/>
      <c r="CM54" s="111"/>
      <c r="CN54" s="111"/>
      <c r="CO54" s="111"/>
      <c r="CP54" s="111"/>
      <c r="CQ54" s="111"/>
      <c r="CR54" s="111"/>
      <c r="CS54" s="111"/>
      <c r="CT54" s="111"/>
      <c r="CU54" s="111"/>
      <c r="CV54" s="111"/>
      <c r="CW54" s="111"/>
      <c r="CX54" s="111"/>
      <c r="CY54" s="111"/>
      <c r="CZ54" s="111"/>
      <c r="DA54" s="111"/>
      <c r="DB54" s="111"/>
      <c r="DC54" s="111"/>
      <c r="DD54" s="111"/>
      <c r="DE54" s="111"/>
      <c r="DF54" s="111"/>
      <c r="DG54" s="111"/>
      <c r="DL54" s="86"/>
      <c r="DM54" s="86"/>
      <c r="DN54" s="87" t="str">
        <f t="shared" si="3"/>
        <v xml:space="preserve">D6.scenario.defInput["i113"] = {  cons:"consHWdishwash",  title:"Utilisation de l'eau chaude dans le lavage de la vaisselle",  unit:"",  text:"Essayez-vous d'utiliser de l'eau sans utiliser d'eau chaude dans le lavage de la vaisselle?", inputType:"sel113", right:"", postfix:"", nodata:"", varType:"Number", min:"", max:"", defaultValue:"-1", d11t:"",d11p:"",d12t:"",d12p:"",d13t:"",d13p:"",d1w:"",d1d:"", d21t:"",d21p:"",d22t:"",d22p:"",d23t:"",d23p:"",d2w:"",d2d:"", d31t:"",d31p:"",d32t:"",d32p:"",d33t:"",d33p:"",d3w:"",d3d:""}; </v>
      </c>
      <c r="DO54" s="88"/>
      <c r="DP54" s="88"/>
      <c r="DQ54" s="89" t="str">
        <f t="shared" si="4"/>
        <v>D6.scenario.defSelectValue["sel113"]= [ "Veuillez sélectionner", " toujours faire", " surtout faire", " parfois faire", " ne pas le faire ", "" ];</v>
      </c>
      <c r="DR54" s="90"/>
      <c r="DS54" s="90"/>
      <c r="DT54" s="90" t="str">
        <f t="shared" si="5"/>
        <v>D6.scenario.defSelectData['sel113']= [ '-1', '1', '2', '3', '4' ];</v>
      </c>
    </row>
    <row r="55" spans="1:124" s="85" customFormat="1" ht="43.5" customHeight="1">
      <c r="A55" s="73"/>
      <c r="B55" s="111" t="s">
        <v>2895</v>
      </c>
      <c r="C55" s="120" t="s">
        <v>3586</v>
      </c>
      <c r="D55" s="132" t="s">
        <v>2692</v>
      </c>
      <c r="E55" s="111" t="s">
        <v>3031</v>
      </c>
      <c r="F55" s="120" t="s">
        <v>3642</v>
      </c>
      <c r="G55" s="132" t="s">
        <v>812</v>
      </c>
      <c r="H55" s="120" t="s">
        <v>5098</v>
      </c>
      <c r="I55" s="132" t="s">
        <v>2692</v>
      </c>
      <c r="J55" s="120" t="str">
        <f t="shared" si="0"/>
        <v>sel114</v>
      </c>
      <c r="K55" s="132" t="str">
        <f t="shared" si="1"/>
        <v>sel114</v>
      </c>
      <c r="L55" s="112"/>
      <c r="M55" s="112"/>
      <c r="N55" s="112"/>
      <c r="O55" s="111" t="s">
        <v>1883</v>
      </c>
      <c r="P55" s="112"/>
      <c r="Q55" s="112"/>
      <c r="R55" s="111">
        <v>-1</v>
      </c>
      <c r="S55" s="73"/>
      <c r="T55" s="73"/>
      <c r="U55" s="114" t="str">
        <f t="shared" si="34"/>
        <v>sel114</v>
      </c>
      <c r="V55" s="120" t="s">
        <v>3702</v>
      </c>
      <c r="W55" s="120" t="s">
        <v>4083</v>
      </c>
      <c r="X55" s="120" t="s">
        <v>3809</v>
      </c>
      <c r="Y55" s="120" t="s">
        <v>3811</v>
      </c>
      <c r="Z55" s="120" t="s">
        <v>3813</v>
      </c>
      <c r="AA55" s="120" t="s">
        <v>3814</v>
      </c>
      <c r="AB55" s="120" t="s">
        <v>3815</v>
      </c>
      <c r="AC55" s="120" t="s">
        <v>4084</v>
      </c>
      <c r="AD55" s="120"/>
      <c r="AE55" s="120"/>
      <c r="AF55" s="120"/>
      <c r="AG55" s="120"/>
      <c r="AH55" s="120"/>
      <c r="AI55" s="120"/>
      <c r="AJ55" s="120"/>
      <c r="AK55" s="120"/>
      <c r="AL55" s="132" t="s">
        <v>2267</v>
      </c>
      <c r="AM55" s="162" t="s">
        <v>2706</v>
      </c>
      <c r="AN55" s="132" t="s">
        <v>2707</v>
      </c>
      <c r="AO55" s="162" t="s">
        <v>2708</v>
      </c>
      <c r="AP55" s="162" t="s">
        <v>2709</v>
      </c>
      <c r="AQ55" s="132" t="s">
        <v>2710</v>
      </c>
      <c r="AR55" s="132" t="s">
        <v>2711</v>
      </c>
      <c r="AS55" s="132" t="s">
        <v>2712</v>
      </c>
      <c r="AT55" s="132"/>
      <c r="AU55" s="132"/>
      <c r="AV55" s="132"/>
      <c r="AW55" s="132"/>
      <c r="AX55" s="132"/>
      <c r="AY55" s="132"/>
      <c r="AZ55" s="132"/>
      <c r="BA55" s="132"/>
      <c r="BB55" s="73"/>
      <c r="BC55" s="121">
        <v>-1</v>
      </c>
      <c r="BD55" s="120">
        <v>0</v>
      </c>
      <c r="BE55" s="120">
        <v>2</v>
      </c>
      <c r="BF55" s="120">
        <v>4</v>
      </c>
      <c r="BG55" s="120">
        <v>6</v>
      </c>
      <c r="BH55" s="120">
        <v>8</v>
      </c>
      <c r="BI55" s="120">
        <v>10</v>
      </c>
      <c r="BJ55" s="120">
        <v>12</v>
      </c>
      <c r="BK55" s="120"/>
      <c r="BL55" s="120"/>
      <c r="BM55" s="120"/>
      <c r="BN55" s="120"/>
      <c r="BO55" s="120"/>
      <c r="BP55" s="120"/>
      <c r="BQ55" s="120"/>
      <c r="BR55" s="120"/>
      <c r="BS55" s="133">
        <v>-1</v>
      </c>
      <c r="BT55" s="132">
        <v>0</v>
      </c>
      <c r="BU55" s="132">
        <v>2</v>
      </c>
      <c r="BV55" s="132">
        <v>4</v>
      </c>
      <c r="BW55" s="132">
        <v>6</v>
      </c>
      <c r="BX55" s="132">
        <v>8</v>
      </c>
      <c r="BY55" s="132">
        <v>10</v>
      </c>
      <c r="BZ55" s="132">
        <v>12</v>
      </c>
      <c r="CA55" s="132"/>
      <c r="CB55" s="132"/>
      <c r="CC55" s="132"/>
      <c r="CD55" s="132"/>
      <c r="CE55" s="132"/>
      <c r="CF55" s="132"/>
      <c r="CG55" s="132"/>
      <c r="CH55" s="132"/>
      <c r="CJ55" s="111"/>
      <c r="CK55" s="111"/>
      <c r="CL55" s="111"/>
      <c r="CM55" s="111"/>
      <c r="CN55" s="111"/>
      <c r="CO55" s="111"/>
      <c r="CP55" s="111"/>
      <c r="CQ55" s="111"/>
      <c r="CR55" s="111"/>
      <c r="CS55" s="111"/>
      <c r="CT55" s="111"/>
      <c r="CU55" s="111"/>
      <c r="CV55" s="111"/>
      <c r="CW55" s="111"/>
      <c r="CX55" s="111"/>
      <c r="CY55" s="111"/>
      <c r="CZ55" s="111">
        <v>5</v>
      </c>
      <c r="DA55" s="111">
        <v>0</v>
      </c>
      <c r="DB55" s="111">
        <v>0</v>
      </c>
      <c r="DC55" s="111">
        <v>2</v>
      </c>
      <c r="DD55" s="111"/>
      <c r="DE55" s="111"/>
      <c r="DF55" s="111">
        <v>1</v>
      </c>
      <c r="DG55" s="111">
        <v>0</v>
      </c>
      <c r="DL55" s="86"/>
      <c r="DM55" s="86"/>
      <c r="DN55" s="87" t="str">
        <f t="shared" si="3"/>
        <v xml:space="preserve">D6.scenario.defInput["i114"] = {  cons:"consHWdresser",  title:"Période d'utilisation de l'eau chaude dans le lavabo",  unit:"Mois",  text:"Combien de mois utilisez-vous de l'eau bouillante au lieu de l'eau sur le lavabo?", inputType:"sel114", right:"", postfix:"", nodata:"", varType:"Number", min:"", max:"", defaultValue:"-1", d11t:"",d11p:"",d12t:"",d12p:"",d13t:"",d13p:"",d1w:"",d1d:"", d21t:"",d21p:"",d22t:"",d22p:"",d23t:"",d23p:"",d2w:"",d2d:"", d31t:"5",d31p:"0",d32t:"0",d32p:"2",d33t:"",d33p:"",d3w:"1",d3d:"0"}; </v>
      </c>
      <c r="DO55" s="88"/>
      <c r="DP55" s="88"/>
      <c r="DQ55" s="89" t="str">
        <f t="shared" si="4"/>
        <v>D6.scenario.defSelectValue["sel114"]= [ "Veuillez sélectionner", " ne pas utiliser d'eau chaude", " 2 mois", " 4 mois", " 6 mois", " 8 mois", " 10 mois", " 12 mois ", "" ];</v>
      </c>
      <c r="DR55" s="90"/>
      <c r="DS55" s="90"/>
      <c r="DT55" s="90" t="str">
        <f t="shared" si="5"/>
        <v>D6.scenario.defSelectData['sel114']= [ '-1', '0', '2', '4', '6', '8', '10', '12' ];</v>
      </c>
    </row>
    <row r="56" spans="1:124" s="85" customFormat="1" ht="43.5" customHeight="1">
      <c r="A56" s="73"/>
      <c r="B56" s="111" t="s">
        <v>2896</v>
      </c>
      <c r="C56" s="120" t="s">
        <v>5003</v>
      </c>
      <c r="D56" s="132" t="s">
        <v>2694</v>
      </c>
      <c r="E56" s="111" t="s">
        <v>3030</v>
      </c>
      <c r="F56" s="120" t="s">
        <v>3642</v>
      </c>
      <c r="G56" s="132" t="s">
        <v>812</v>
      </c>
      <c r="H56" s="120" t="s">
        <v>5099</v>
      </c>
      <c r="I56" s="132" t="s">
        <v>2694</v>
      </c>
      <c r="J56" s="120" t="str">
        <f t="shared" si="0"/>
        <v>sel115</v>
      </c>
      <c r="K56" s="132" t="str">
        <f t="shared" si="1"/>
        <v>sel115</v>
      </c>
      <c r="L56" s="112"/>
      <c r="M56" s="112"/>
      <c r="N56" s="112"/>
      <c r="O56" s="111" t="s">
        <v>1883</v>
      </c>
      <c r="P56" s="112"/>
      <c r="Q56" s="112"/>
      <c r="R56" s="111">
        <v>-1</v>
      </c>
      <c r="S56" s="73"/>
      <c r="T56" s="73"/>
      <c r="U56" s="114" t="str">
        <f t="shared" si="34"/>
        <v>sel115</v>
      </c>
      <c r="V56" s="120" t="s">
        <v>4085</v>
      </c>
      <c r="W56" s="120" t="s">
        <v>3811</v>
      </c>
      <c r="X56" s="120" t="s">
        <v>3813</v>
      </c>
      <c r="Y56" s="120" t="s">
        <v>3814</v>
      </c>
      <c r="Z56" s="120" t="s">
        <v>3815</v>
      </c>
      <c r="AA56" s="120" t="s">
        <v>4084</v>
      </c>
      <c r="AB56" s="120"/>
      <c r="AC56" s="120"/>
      <c r="AD56" s="120"/>
      <c r="AE56" s="120"/>
      <c r="AF56" s="120"/>
      <c r="AG56" s="120"/>
      <c r="AH56" s="120"/>
      <c r="AI56" s="120"/>
      <c r="AJ56" s="120"/>
      <c r="AK56" s="120"/>
      <c r="AL56" s="132" t="s">
        <v>2267</v>
      </c>
      <c r="AM56" s="162" t="s">
        <v>2706</v>
      </c>
      <c r="AN56" s="162" t="s">
        <v>2713</v>
      </c>
      <c r="AO56" s="132" t="s">
        <v>2707</v>
      </c>
      <c r="AP56" s="132" t="s">
        <v>2708</v>
      </c>
      <c r="AQ56" s="162" t="s">
        <v>2709</v>
      </c>
      <c r="AR56" s="162" t="s">
        <v>2710</v>
      </c>
      <c r="AS56" s="162" t="s">
        <v>2711</v>
      </c>
      <c r="AT56" s="162" t="s">
        <v>2712</v>
      </c>
      <c r="AU56" s="132"/>
      <c r="AV56" s="132"/>
      <c r="AW56" s="132"/>
      <c r="AX56" s="132"/>
      <c r="AY56" s="132"/>
      <c r="AZ56" s="132"/>
      <c r="BA56" s="132"/>
      <c r="BB56" s="73"/>
      <c r="BC56" s="121">
        <v>-1</v>
      </c>
      <c r="BD56" s="120">
        <v>0</v>
      </c>
      <c r="BE56" s="120">
        <v>99</v>
      </c>
      <c r="BF56" s="120">
        <v>2</v>
      </c>
      <c r="BG56" s="120">
        <v>4</v>
      </c>
      <c r="BH56" s="120">
        <v>6</v>
      </c>
      <c r="BI56" s="120">
        <v>8</v>
      </c>
      <c r="BJ56" s="120">
        <v>10</v>
      </c>
      <c r="BK56" s="120">
        <v>12</v>
      </c>
      <c r="BL56" s="120"/>
      <c r="BM56" s="120"/>
      <c r="BN56" s="120"/>
      <c r="BO56" s="120"/>
      <c r="BP56" s="120"/>
      <c r="BQ56" s="120"/>
      <c r="BR56" s="120"/>
      <c r="BS56" s="133">
        <v>-1</v>
      </c>
      <c r="BT56" s="132">
        <v>0</v>
      </c>
      <c r="BU56" s="132">
        <v>99</v>
      </c>
      <c r="BV56" s="132">
        <v>2</v>
      </c>
      <c r="BW56" s="132">
        <v>4</v>
      </c>
      <c r="BX56" s="132">
        <v>6</v>
      </c>
      <c r="BY56" s="132">
        <v>8</v>
      </c>
      <c r="BZ56" s="132">
        <v>10</v>
      </c>
      <c r="CA56" s="132">
        <v>12</v>
      </c>
      <c r="CB56" s="132"/>
      <c r="CC56" s="132"/>
      <c r="CD56" s="132"/>
      <c r="CE56" s="132"/>
      <c r="CF56" s="132"/>
      <c r="CG56" s="132"/>
      <c r="CH56" s="132"/>
      <c r="CJ56" s="111"/>
      <c r="CK56" s="111"/>
      <c r="CL56" s="111"/>
      <c r="CM56" s="111"/>
      <c r="CN56" s="111"/>
      <c r="CO56" s="111"/>
      <c r="CP56" s="111"/>
      <c r="CQ56" s="111"/>
      <c r="CR56" s="111"/>
      <c r="CS56" s="111"/>
      <c r="CT56" s="111"/>
      <c r="CU56" s="111"/>
      <c r="CV56" s="111"/>
      <c r="CW56" s="111"/>
      <c r="CX56" s="111"/>
      <c r="CY56" s="111"/>
      <c r="CZ56" s="111"/>
      <c r="DA56" s="111"/>
      <c r="DB56" s="111"/>
      <c r="DC56" s="111"/>
      <c r="DD56" s="111"/>
      <c r="DE56" s="111"/>
      <c r="DF56" s="111"/>
      <c r="DG56" s="111"/>
      <c r="DL56" s="86"/>
      <c r="DM56" s="86"/>
      <c r="DN56" s="87" t="str">
        <f t="shared" si="3"/>
        <v xml:space="preserve">D6.scenario.defInput["i115"] = {  cons:"consHWdishwash",  title:"Période d'utilisation de l'eau chaude dans le lavage de la vaisselle",  unit:"Mois",  text:"Combien de mois passez-vous de l'eau bouillante au lieu de faire la vaisselle?", inputType:"sel115", right:"", postfix:"", nodata:"", varType:"Number", min:"", max:"", defaultValue:"-1", d11t:"",d11p:"",d12t:"",d12p:"",d13t:"",d13p:"",d1w:"",d1d:"", d21t:"",d21p:"",d22t:"",d22p:"",d23t:"",d23p:"",d2w:"",d2d:"", d31t:"",d31p:"",d32t:"",d32p:"",d33t:"",d33p:"",d3w:"",d3d:""}; </v>
      </c>
      <c r="DO56" s="88"/>
      <c r="DP56" s="88"/>
      <c r="DQ56" s="89" t="str">
        <f t="shared" si="4"/>
        <v>D6.scenario.defSelectValue["sel115"]= [ "2 mois", " 4 mois", " 6 mois", " 8 mois", " 10 mois", " 12 mois ", "" ];</v>
      </c>
      <c r="DR56" s="90"/>
      <c r="DS56" s="90"/>
      <c r="DT56" s="90" t="str">
        <f t="shared" si="5"/>
        <v>D6.scenario.defSelectData['sel115']= [ '-1', '0', '99', '2', '4', '6', '8', '10', '12' ];</v>
      </c>
    </row>
    <row r="57" spans="1:124" s="85" customFormat="1" ht="43.5" customHeight="1">
      <c r="A57" s="73"/>
      <c r="B57" s="111" t="s">
        <v>2897</v>
      </c>
      <c r="C57" s="120" t="s">
        <v>3587</v>
      </c>
      <c r="D57" s="132" t="s">
        <v>2696</v>
      </c>
      <c r="E57" s="111" t="s">
        <v>3028</v>
      </c>
      <c r="F57" s="120"/>
      <c r="G57" s="132"/>
      <c r="H57" s="120" t="s">
        <v>3667</v>
      </c>
      <c r="I57" s="132" t="s">
        <v>2851</v>
      </c>
      <c r="J57" s="120" t="str">
        <f t="shared" si="0"/>
        <v>sel116</v>
      </c>
      <c r="K57" s="132" t="str">
        <f t="shared" si="1"/>
        <v>sel116</v>
      </c>
      <c r="L57" s="112"/>
      <c r="M57" s="112"/>
      <c r="N57" s="112"/>
      <c r="O57" s="111" t="s">
        <v>1883</v>
      </c>
      <c r="P57" s="112"/>
      <c r="Q57" s="112"/>
      <c r="R57" s="111">
        <v>-1</v>
      </c>
      <c r="S57" s="73"/>
      <c r="T57" s="73"/>
      <c r="U57" s="114" t="str">
        <f t="shared" si="34"/>
        <v>sel116</v>
      </c>
      <c r="V57" s="120" t="s">
        <v>3702</v>
      </c>
      <c r="W57" s="120" t="s">
        <v>4086</v>
      </c>
      <c r="X57" s="120" t="s">
        <v>3870</v>
      </c>
      <c r="Y57" s="120" t="s">
        <v>3847</v>
      </c>
      <c r="Z57" s="120"/>
      <c r="AA57" s="120"/>
      <c r="AB57" s="120"/>
      <c r="AC57" s="120"/>
      <c r="AD57" s="120"/>
      <c r="AE57" s="120"/>
      <c r="AF57" s="120"/>
      <c r="AG57" s="120"/>
      <c r="AH57" s="120"/>
      <c r="AI57" s="120"/>
      <c r="AJ57" s="120"/>
      <c r="AK57" s="120"/>
      <c r="AL57" s="132" t="s">
        <v>2267</v>
      </c>
      <c r="AM57" s="162" t="s">
        <v>2701</v>
      </c>
      <c r="AN57" s="162" t="s">
        <v>2702</v>
      </c>
      <c r="AO57" s="162" t="s">
        <v>294</v>
      </c>
      <c r="AP57" s="132"/>
      <c r="AQ57" s="132"/>
      <c r="AR57" s="132"/>
      <c r="AS57" s="132"/>
      <c r="AT57" s="132"/>
      <c r="AU57" s="132"/>
      <c r="AV57" s="132"/>
      <c r="AW57" s="132"/>
      <c r="AX57" s="132"/>
      <c r="AY57" s="132"/>
      <c r="AZ57" s="132"/>
      <c r="BA57" s="132"/>
      <c r="BB57" s="73"/>
      <c r="BC57" s="121">
        <v>-1</v>
      </c>
      <c r="BD57" s="120">
        <v>1</v>
      </c>
      <c r="BE57" s="120">
        <v>2</v>
      </c>
      <c r="BF57" s="120"/>
      <c r="BG57" s="120"/>
      <c r="BH57" s="120"/>
      <c r="BI57" s="120"/>
      <c r="BJ57" s="120"/>
      <c r="BK57" s="120"/>
      <c r="BL57" s="120"/>
      <c r="BM57" s="120"/>
      <c r="BN57" s="120"/>
      <c r="BO57" s="120"/>
      <c r="BP57" s="120"/>
      <c r="BQ57" s="120"/>
      <c r="BR57" s="120"/>
      <c r="BS57" s="133">
        <v>-1</v>
      </c>
      <c r="BT57" s="132">
        <v>1</v>
      </c>
      <c r="BU57" s="132">
        <v>2</v>
      </c>
      <c r="BV57" s="132"/>
      <c r="BW57" s="132"/>
      <c r="BX57" s="132"/>
      <c r="BY57" s="132"/>
      <c r="BZ57" s="132"/>
      <c r="CA57" s="132"/>
      <c r="CB57" s="132"/>
      <c r="CC57" s="132"/>
      <c r="CD57" s="132"/>
      <c r="CE57" s="132"/>
      <c r="CF57" s="132"/>
      <c r="CG57" s="132"/>
      <c r="CH57" s="132"/>
      <c r="CJ57" s="111"/>
      <c r="CK57" s="111"/>
      <c r="CL57" s="111"/>
      <c r="CM57" s="111"/>
      <c r="CN57" s="111"/>
      <c r="CO57" s="111"/>
      <c r="CP57" s="111"/>
      <c r="CQ57" s="111"/>
      <c r="CR57" s="111">
        <v>2</v>
      </c>
      <c r="CS57" s="111">
        <v>0</v>
      </c>
      <c r="CT57" s="111">
        <v>1</v>
      </c>
      <c r="CU57" s="111">
        <v>2</v>
      </c>
      <c r="CV57" s="111"/>
      <c r="CW57" s="111"/>
      <c r="CX57" s="111">
        <v>2</v>
      </c>
      <c r="CY57" s="111">
        <v>0</v>
      </c>
      <c r="CZ57" s="111"/>
      <c r="DA57" s="111"/>
      <c r="DB57" s="111"/>
      <c r="DC57" s="111"/>
      <c r="DD57" s="111"/>
      <c r="DE57" s="111"/>
      <c r="DF57" s="111"/>
      <c r="DG57" s="111"/>
      <c r="DL57" s="86"/>
      <c r="DM57" s="86"/>
      <c r="DN57" s="87" t="str">
        <f t="shared" si="3"/>
        <v xml:space="preserve">D6.scenario.defInput["i116"] = {  cons:"consHWshower",  title:"Pomme de douche à économie d'eau",  unit:"",  text:"Utilisez-vous une pomme de douche à économie d'eau?", inputType:"sel116", right:"", postfix:"", nodata:"", varType:"Number", min:"", max:"", defaultValue:"-1", d11t:"",d11p:"",d12t:"",d12p:"",d13t:"",d13p:"",d1w:"",d1d:"", d21t:"2",d21p:"0",d22t:"1",d22p:"2",d23t:"",d23p:"",d2w:"2",d2d:"0", d31t:"",d31p:"",d32t:"",d32p:"",d33t:"",d33p:"",d3w:"",d3d:""}; </v>
      </c>
      <c r="DO57" s="88"/>
      <c r="DP57" s="88"/>
      <c r="DQ57" s="89" t="str">
        <f t="shared" si="4"/>
        <v>D6.scenario.defSelectValue["sel116"]= [ "Veuillez sélectionner", " utiliser", " ne pas utiliser", " ne pas savoir ", "" ];</v>
      </c>
      <c r="DR57" s="90"/>
      <c r="DS57" s="90"/>
      <c r="DT57" s="90" t="str">
        <f t="shared" si="5"/>
        <v>D6.scenario.defSelectData['sel116']= [ '-1', '1', '2' ];</v>
      </c>
    </row>
    <row r="58" spans="1:124" s="85" customFormat="1" ht="43.5" customHeight="1">
      <c r="A58" s="73"/>
      <c r="B58" s="111" t="s">
        <v>2898</v>
      </c>
      <c r="C58" s="120" t="s">
        <v>5004</v>
      </c>
      <c r="D58" s="132" t="s">
        <v>3367</v>
      </c>
      <c r="E58" s="111" t="s">
        <v>3029</v>
      </c>
      <c r="F58" s="120"/>
      <c r="G58" s="132"/>
      <c r="H58" s="120" t="s">
        <v>5100</v>
      </c>
      <c r="I58" s="132" t="s">
        <v>3368</v>
      </c>
      <c r="J58" s="120" t="str">
        <f t="shared" si="0"/>
        <v>sel117</v>
      </c>
      <c r="K58" s="132" t="str">
        <f t="shared" si="1"/>
        <v>sel117</v>
      </c>
      <c r="L58" s="112"/>
      <c r="M58" s="112"/>
      <c r="N58" s="112"/>
      <c r="O58" s="111" t="s">
        <v>1883</v>
      </c>
      <c r="P58" s="112"/>
      <c r="Q58" s="112"/>
      <c r="R58" s="111">
        <v>-1</v>
      </c>
      <c r="S58" s="73"/>
      <c r="T58" s="73"/>
      <c r="U58" s="114" t="str">
        <f t="shared" si="34"/>
        <v>sel117</v>
      </c>
      <c r="V58" s="120" t="s">
        <v>3702</v>
      </c>
      <c r="W58" s="120" t="s">
        <v>4087</v>
      </c>
      <c r="X58" s="120" t="s">
        <v>4088</v>
      </c>
      <c r="Y58" s="120" t="s">
        <v>4089</v>
      </c>
      <c r="Z58" s="120"/>
      <c r="AA58" s="120"/>
      <c r="AB58" s="120"/>
      <c r="AC58" s="120"/>
      <c r="AD58" s="120"/>
      <c r="AE58" s="120"/>
      <c r="AF58" s="120"/>
      <c r="AG58" s="120"/>
      <c r="AH58" s="120"/>
      <c r="AI58" s="120"/>
      <c r="AJ58" s="120"/>
      <c r="AK58" s="120"/>
      <c r="AL58" s="132" t="s">
        <v>2267</v>
      </c>
      <c r="AM58" s="162" t="s">
        <v>2703</v>
      </c>
      <c r="AN58" s="162" t="s">
        <v>2704</v>
      </c>
      <c r="AO58" s="162" t="s">
        <v>2705</v>
      </c>
      <c r="AP58" s="132"/>
      <c r="AQ58" s="132"/>
      <c r="AR58" s="132"/>
      <c r="AS58" s="132"/>
      <c r="AT58" s="132"/>
      <c r="AU58" s="132"/>
      <c r="AV58" s="132"/>
      <c r="AW58" s="132"/>
      <c r="AX58" s="132"/>
      <c r="AY58" s="132"/>
      <c r="AZ58" s="132"/>
      <c r="BA58" s="132"/>
      <c r="BB58" s="73"/>
      <c r="BC58" s="121">
        <v>-1</v>
      </c>
      <c r="BD58" s="120">
        <v>1</v>
      </c>
      <c r="BE58" s="120">
        <v>2</v>
      </c>
      <c r="BF58" s="120">
        <v>3</v>
      </c>
      <c r="BG58" s="120"/>
      <c r="BH58" s="120"/>
      <c r="BI58" s="120"/>
      <c r="BJ58" s="120"/>
      <c r="BK58" s="120"/>
      <c r="BL58" s="120"/>
      <c r="BM58" s="120"/>
      <c r="BN58" s="120"/>
      <c r="BO58" s="120"/>
      <c r="BP58" s="120"/>
      <c r="BQ58" s="120"/>
      <c r="BR58" s="120"/>
      <c r="BS58" s="133">
        <v>-1</v>
      </c>
      <c r="BT58" s="132">
        <v>1</v>
      </c>
      <c r="BU58" s="132">
        <v>2</v>
      </c>
      <c r="BV58" s="132">
        <v>3</v>
      </c>
      <c r="BW58" s="132"/>
      <c r="BX58" s="132"/>
      <c r="BY58" s="132"/>
      <c r="BZ58" s="132"/>
      <c r="CA58" s="132"/>
      <c r="CB58" s="132"/>
      <c r="CC58" s="132"/>
      <c r="CD58" s="132"/>
      <c r="CE58" s="132"/>
      <c r="CF58" s="132"/>
      <c r="CG58" s="132"/>
      <c r="CH58" s="132"/>
      <c r="CJ58" s="111"/>
      <c r="CK58" s="111"/>
      <c r="CL58" s="111"/>
      <c r="CM58" s="111"/>
      <c r="CN58" s="111"/>
      <c r="CO58" s="111"/>
      <c r="CP58" s="111"/>
      <c r="CQ58" s="111"/>
      <c r="CR58" s="111">
        <v>3</v>
      </c>
      <c r="CS58" s="111">
        <v>0</v>
      </c>
      <c r="CT58" s="111">
        <v>2</v>
      </c>
      <c r="CU58" s="111">
        <v>1</v>
      </c>
      <c r="CV58" s="111">
        <v>1</v>
      </c>
      <c r="CW58" s="111">
        <v>0</v>
      </c>
      <c r="CX58" s="111">
        <v>1</v>
      </c>
      <c r="CY58" s="111">
        <v>0</v>
      </c>
      <c r="CZ58" s="111"/>
      <c r="DA58" s="111"/>
      <c r="DB58" s="111"/>
      <c r="DC58" s="111"/>
      <c r="DD58" s="111"/>
      <c r="DE58" s="111"/>
      <c r="DF58" s="111"/>
      <c r="DG58" s="111"/>
      <c r="DL58" s="86"/>
      <c r="DM58" s="86"/>
      <c r="DN58" s="87" t="str">
        <f t="shared" si="3"/>
        <v xml:space="preserve">D6.scenario.defInput["i117"] = {  cons:"consHWtub",  title:"Baignoire / unité de bain",  unit:"",  text:"Est-ce un bus d'unité? Est-ce que la baignoire est un type d'isolation", inputType:"sel117", right:"", postfix:"", nodata:"", varType:"Number", min:"", max:"", defaultValue:"-1", d11t:"",d11p:"",d12t:"",d12p:"",d13t:"",d13p:"",d1w:"",d1d:"", d21t:"3",d21p:"0",d22t:"2",d22p:"1",d23t:"1",d23p:"0",d2w:"1",d2d:"0", d31t:"",d31p:"",d32t:"",d32p:"",d33t:"",d33p:"",d3w:"",d3d:""}; </v>
      </c>
      <c r="DO58" s="88"/>
      <c r="DP58" s="88"/>
      <c r="DQ58" s="89" t="str">
        <f t="shared" si="4"/>
        <v>D6.scenario.defSelectValue["sel117"]= [ "Veuillez sélectionner", " Isolation bain de bain isolant", " unité de bain", " pas unité bus ", "" ];</v>
      </c>
      <c r="DR58" s="90"/>
      <c r="DS58" s="90"/>
      <c r="DT58" s="90" t="str">
        <f t="shared" si="5"/>
        <v>D6.scenario.defSelectData['sel117']= [ '-1', '1', '2', '3' ];</v>
      </c>
    </row>
    <row r="59" spans="1:124" s="85" customFormat="1" ht="43.5" customHeight="1">
      <c r="A59" s="73"/>
      <c r="B59" s="111" t="s">
        <v>3026</v>
      </c>
      <c r="C59" s="120" t="s">
        <v>5005</v>
      </c>
      <c r="D59" s="132" t="s">
        <v>3051</v>
      </c>
      <c r="E59" s="113" t="s">
        <v>2765</v>
      </c>
      <c r="F59" s="120"/>
      <c r="G59" s="132"/>
      <c r="H59" s="120" t="s">
        <v>3668</v>
      </c>
      <c r="I59" s="132" t="s">
        <v>2736</v>
      </c>
      <c r="J59" s="120" t="str">
        <f t="shared" si="0"/>
        <v>sel131</v>
      </c>
      <c r="K59" s="132" t="str">
        <f t="shared" si="1"/>
        <v>sel131</v>
      </c>
      <c r="L59" s="112"/>
      <c r="M59" s="112"/>
      <c r="N59" s="112"/>
      <c r="O59" s="111" t="s">
        <v>1883</v>
      </c>
      <c r="P59" s="112"/>
      <c r="Q59" s="112"/>
      <c r="R59" s="111">
        <v>-1</v>
      </c>
      <c r="T59" s="73"/>
      <c r="U59" s="114" t="str">
        <f>J59</f>
        <v>sel131</v>
      </c>
      <c r="V59" s="120" t="s">
        <v>3702</v>
      </c>
      <c r="W59" s="120" t="s">
        <v>4150</v>
      </c>
      <c r="X59" s="120" t="s">
        <v>4090</v>
      </c>
      <c r="Y59" s="120" t="s">
        <v>4091</v>
      </c>
      <c r="Z59" s="120" t="s">
        <v>4092</v>
      </c>
      <c r="AA59" s="120"/>
      <c r="AB59" s="120"/>
      <c r="AC59" s="120"/>
      <c r="AD59" s="120"/>
      <c r="AE59" s="120"/>
      <c r="AF59" s="120"/>
      <c r="AG59" s="120"/>
      <c r="AH59" s="120"/>
      <c r="AI59" s="120"/>
      <c r="AJ59" s="120"/>
      <c r="AK59" s="120"/>
      <c r="AL59" s="132" t="s">
        <v>2267</v>
      </c>
      <c r="AM59" s="132" t="s">
        <v>2740</v>
      </c>
      <c r="AN59" s="162" t="s">
        <v>2741</v>
      </c>
      <c r="AO59" s="162" t="s">
        <v>2742</v>
      </c>
      <c r="AP59" s="162" t="s">
        <v>1976</v>
      </c>
      <c r="AQ59" s="132"/>
      <c r="AR59" s="132"/>
      <c r="AS59" s="132"/>
      <c r="AT59" s="132"/>
      <c r="AU59" s="132"/>
      <c r="AV59" s="132"/>
      <c r="AW59" s="132"/>
      <c r="AX59" s="132"/>
      <c r="AY59" s="132"/>
      <c r="AZ59" s="132"/>
      <c r="BA59" s="132"/>
      <c r="BB59" s="73"/>
      <c r="BC59" s="120">
        <v>-1</v>
      </c>
      <c r="BD59" s="120">
        <v>1</v>
      </c>
      <c r="BE59" s="120">
        <v>2</v>
      </c>
      <c r="BF59" s="120">
        <v>3</v>
      </c>
      <c r="BG59" s="120">
        <v>4</v>
      </c>
      <c r="BH59" s="120"/>
      <c r="BI59" s="120"/>
      <c r="BJ59" s="120"/>
      <c r="BK59" s="120"/>
      <c r="BL59" s="120"/>
      <c r="BM59" s="120"/>
      <c r="BN59" s="120"/>
      <c r="BO59" s="120"/>
      <c r="BP59" s="120"/>
      <c r="BQ59" s="120"/>
      <c r="BR59" s="120"/>
      <c r="BS59" s="132">
        <v>-1</v>
      </c>
      <c r="BT59" s="132">
        <v>1</v>
      </c>
      <c r="BU59" s="132">
        <v>2</v>
      </c>
      <c r="BV59" s="132">
        <v>3</v>
      </c>
      <c r="BW59" s="132">
        <v>4</v>
      </c>
      <c r="BX59" s="132"/>
      <c r="BY59" s="132"/>
      <c r="BZ59" s="132"/>
      <c r="CA59" s="132"/>
      <c r="CB59" s="132"/>
      <c r="CC59" s="132"/>
      <c r="CD59" s="132"/>
      <c r="CE59" s="132"/>
      <c r="CF59" s="132"/>
      <c r="CG59" s="132"/>
      <c r="CH59" s="132"/>
      <c r="CJ59" s="111"/>
      <c r="CK59" s="111"/>
      <c r="CL59" s="111"/>
      <c r="CM59" s="111"/>
      <c r="CN59" s="111"/>
      <c r="CO59" s="111"/>
      <c r="CP59" s="111"/>
      <c r="CQ59" s="111"/>
      <c r="CR59" s="111"/>
      <c r="CS59" s="111"/>
      <c r="CT59" s="111"/>
      <c r="CU59" s="111"/>
      <c r="CV59" s="111"/>
      <c r="CW59" s="111"/>
      <c r="CX59" s="111"/>
      <c r="CY59" s="111"/>
      <c r="CZ59" s="111">
        <v>4</v>
      </c>
      <c r="DA59" s="111">
        <v>2</v>
      </c>
      <c r="DB59" s="111">
        <v>2</v>
      </c>
      <c r="DC59" s="111">
        <v>1</v>
      </c>
      <c r="DD59" s="111">
        <v>1</v>
      </c>
      <c r="DE59" s="111">
        <v>0</v>
      </c>
      <c r="DF59" s="111">
        <v>1</v>
      </c>
      <c r="DG59" s="111">
        <v>0</v>
      </c>
      <c r="DL59" s="86"/>
      <c r="DM59" s="86"/>
      <c r="DN59" s="87" t="str">
        <f t="shared" si="3"/>
        <v xml:space="preserve">D6.scenario.defInput["i131"] = {  cons:"consHWtoilet",  title:"Chaleur de siège de toilette",  unit:"",  text:"Réchauffez-vous le siège des toilettes?", inputType:"sel131", right:"", postfix:"", nodata:"", varType:"Number", min:"", max:"", defaultValue:"-1", d11t:"",d11p:"",d12t:"",d12p:"",d13t:"",d13p:"",d1w:"",d1d:"", d21t:"",d21p:"",d22t:"",d22p:"",d23t:"",d23p:"",d2w:"",d2d:"", d31t:"4",d31p:"2",d32t:"2",d32p:"1",d33t:"1",d33p:"0",d3w:"1",d3d:"0"}; </v>
      </c>
      <c r="DO59" s="88"/>
      <c r="DP59" s="88"/>
      <c r="DQ59" s="89" t="str">
        <f t="shared" si="4"/>
        <v>D6.scenario.defSelectValue["sel131"]= [ "Veuillez sélectionner", " Nous sommes toute l'année", " pas l'été", " seulement en hiver", " ne faites pas ", "" ];</v>
      </c>
      <c r="DR59" s="90"/>
      <c r="DS59" s="90"/>
      <c r="DT59" s="90" t="str">
        <f t="shared" si="5"/>
        <v>D6.scenario.defSelectData['sel131']= [ '-1', '1', '2', '3', '4' ];</v>
      </c>
    </row>
    <row r="60" spans="1:124" s="85" customFormat="1" ht="43.5" customHeight="1">
      <c r="A60" s="73"/>
      <c r="B60" s="111" t="s">
        <v>3027</v>
      </c>
      <c r="C60" s="120" t="s">
        <v>3588</v>
      </c>
      <c r="D60" s="132" t="s">
        <v>3052</v>
      </c>
      <c r="E60" s="113" t="s">
        <v>2765</v>
      </c>
      <c r="F60" s="120"/>
      <c r="G60" s="132"/>
      <c r="H60" s="120" t="s">
        <v>3669</v>
      </c>
      <c r="I60" s="132" t="s">
        <v>2737</v>
      </c>
      <c r="J60" s="120" t="str">
        <f t="shared" si="0"/>
        <v>sel132</v>
      </c>
      <c r="K60" s="132" t="str">
        <f t="shared" si="1"/>
        <v>sel132</v>
      </c>
      <c r="L60" s="112"/>
      <c r="M60" s="112"/>
      <c r="N60" s="112"/>
      <c r="O60" s="111" t="s">
        <v>1883</v>
      </c>
      <c r="P60" s="112"/>
      <c r="Q60" s="112"/>
      <c r="R60" s="111">
        <v>-1</v>
      </c>
      <c r="T60" s="73"/>
      <c r="U60" s="114" t="str">
        <f>J60</f>
        <v>sel132</v>
      </c>
      <c r="V60" s="120" t="s">
        <v>4151</v>
      </c>
      <c r="W60" s="120" t="s">
        <v>4152</v>
      </c>
      <c r="X60" s="120" t="s">
        <v>4093</v>
      </c>
      <c r="Y60" s="120" t="s">
        <v>4094</v>
      </c>
      <c r="Z60" s="120" t="s">
        <v>4094</v>
      </c>
      <c r="AA60" s="120" t="s">
        <v>3742</v>
      </c>
      <c r="AB60" s="120"/>
      <c r="AC60" s="120"/>
      <c r="AD60" s="120"/>
      <c r="AE60" s="120"/>
      <c r="AF60" s="120"/>
      <c r="AG60" s="120"/>
      <c r="AH60" s="120"/>
      <c r="AI60" s="120"/>
      <c r="AJ60" s="120"/>
      <c r="AK60" s="120"/>
      <c r="AL60" s="132" t="s">
        <v>2267</v>
      </c>
      <c r="AM60" s="132" t="s">
        <v>2743</v>
      </c>
      <c r="AN60" s="162" t="s">
        <v>2744</v>
      </c>
      <c r="AO60" s="162" t="s">
        <v>2745</v>
      </c>
      <c r="AP60" s="162" t="s">
        <v>2434</v>
      </c>
      <c r="AQ60" s="132"/>
      <c r="AR60" s="132"/>
      <c r="AS60" s="132"/>
      <c r="AT60" s="132"/>
      <c r="AU60" s="132"/>
      <c r="AV60" s="132"/>
      <c r="AW60" s="132"/>
      <c r="AX60" s="132"/>
      <c r="AY60" s="132"/>
      <c r="AZ60" s="132"/>
      <c r="BA60" s="132"/>
      <c r="BB60" s="73"/>
      <c r="BC60" s="120">
        <v>-1</v>
      </c>
      <c r="BD60" s="120">
        <v>1</v>
      </c>
      <c r="BE60" s="120">
        <v>2</v>
      </c>
      <c r="BF60" s="120">
        <v>3</v>
      </c>
      <c r="BG60" s="120">
        <v>4</v>
      </c>
      <c r="BH60" s="120"/>
      <c r="BI60" s="120"/>
      <c r="BJ60" s="120"/>
      <c r="BK60" s="120"/>
      <c r="BL60" s="120"/>
      <c r="BM60" s="120"/>
      <c r="BN60" s="120"/>
      <c r="BO60" s="120"/>
      <c r="BP60" s="120"/>
      <c r="BQ60" s="120"/>
      <c r="BR60" s="120"/>
      <c r="BS60" s="132">
        <v>-1</v>
      </c>
      <c r="BT60" s="132">
        <v>1</v>
      </c>
      <c r="BU60" s="132">
        <v>2</v>
      </c>
      <c r="BV60" s="132">
        <v>3</v>
      </c>
      <c r="BW60" s="132">
        <v>4</v>
      </c>
      <c r="BX60" s="132"/>
      <c r="BY60" s="132"/>
      <c r="BZ60" s="132"/>
      <c r="CA60" s="132"/>
      <c r="CB60" s="132"/>
      <c r="CC60" s="132"/>
      <c r="CD60" s="132"/>
      <c r="CE60" s="132"/>
      <c r="CF60" s="132"/>
      <c r="CG60" s="132"/>
      <c r="CH60" s="132"/>
      <c r="CJ60" s="111"/>
      <c r="CK60" s="111"/>
      <c r="CL60" s="111"/>
      <c r="CM60" s="111"/>
      <c r="CN60" s="111"/>
      <c r="CO60" s="111"/>
      <c r="CP60" s="111"/>
      <c r="CQ60" s="111"/>
      <c r="CR60" s="111"/>
      <c r="CS60" s="111"/>
      <c r="CT60" s="111"/>
      <c r="CU60" s="111"/>
      <c r="CV60" s="111"/>
      <c r="CW60" s="111"/>
      <c r="CX60" s="111"/>
      <c r="CY60" s="111"/>
      <c r="CZ60" s="111">
        <v>4</v>
      </c>
      <c r="DA60" s="111">
        <v>0</v>
      </c>
      <c r="DB60" s="111">
        <v>3</v>
      </c>
      <c r="DC60" s="111">
        <v>1</v>
      </c>
      <c r="DD60" s="111">
        <v>2</v>
      </c>
      <c r="DE60" s="111">
        <v>2</v>
      </c>
      <c r="DF60" s="111">
        <v>1</v>
      </c>
      <c r="DG60" s="111">
        <v>0</v>
      </c>
      <c r="DL60" s="86"/>
      <c r="DM60" s="86"/>
      <c r="DN60" s="87" t="str">
        <f t="shared" si="3"/>
        <v xml:space="preserve">D6.scenario.defInput["i132"] = {  cons:"consHWtoilet",  title:"Réglage de la température du siège de toilette",  unit:"",  text:"Comment le réglage de la température du siège des toilettes est-il fait?", inputType:"sel132", right:"", postfix:"", nodata:"", varType:"Number", min:"", max:"", defaultValue:"-1", d11t:"",d11p:"",d12t:"",d12p:"",d13t:"",d13p:"",d1w:"",d1d:"", d21t:"",d21p:"",d22t:"",d22p:"",d23t:"",d23p:"",d2w:"",d2d:"", d31t:"4",d31p:"0",d32t:"3",d32p:"1",d33t:"2",d33p:"2",d3w:"1",d3d:"0"}; </v>
      </c>
      <c r="DO60" s="88"/>
      <c r="DP60" s="88"/>
      <c r="DQ60" s="89" t="str">
        <f t="shared" si="4"/>
        <v>D6.scenario.defSelectValue["sel132"]= [ "Choisissez", " élevé", " normal", " bas", " bas", " ne sais pas ", "" ];</v>
      </c>
      <c r="DR60" s="90"/>
      <c r="DS60" s="90"/>
      <c r="DT60" s="90" t="str">
        <f t="shared" si="5"/>
        <v>D6.scenario.defSelectData['sel132']= [ '-1', '1', '2', '3', '4' ];</v>
      </c>
    </row>
    <row r="61" spans="1:124" s="85" customFormat="1" ht="43.5" customHeight="1">
      <c r="A61" s="73"/>
      <c r="B61" s="111" t="s">
        <v>2693</v>
      </c>
      <c r="C61" s="120" t="s">
        <v>5006</v>
      </c>
      <c r="D61" s="132" t="s">
        <v>3144</v>
      </c>
      <c r="E61" s="113" t="s">
        <v>2765</v>
      </c>
      <c r="F61" s="120"/>
      <c r="G61" s="132"/>
      <c r="H61" s="120" t="s">
        <v>5101</v>
      </c>
      <c r="I61" s="132" t="s">
        <v>2738</v>
      </c>
      <c r="J61" s="120" t="str">
        <f t="shared" si="0"/>
        <v>sel133</v>
      </c>
      <c r="K61" s="132" t="str">
        <f t="shared" si="1"/>
        <v>sel133</v>
      </c>
      <c r="L61" s="112"/>
      <c r="M61" s="112"/>
      <c r="N61" s="112"/>
      <c r="O61" s="111" t="s">
        <v>1883</v>
      </c>
      <c r="P61" s="112"/>
      <c r="Q61" s="112"/>
      <c r="R61" s="111">
        <v>-1</v>
      </c>
      <c r="T61" s="73"/>
      <c r="U61" s="114" t="str">
        <f>J61</f>
        <v>sel133</v>
      </c>
      <c r="V61" s="120" t="s">
        <v>3754</v>
      </c>
      <c r="W61" s="120" t="s">
        <v>3770</v>
      </c>
      <c r="X61" s="122" t="s">
        <v>3771</v>
      </c>
      <c r="Y61" s="120"/>
      <c r="Z61" s="120"/>
      <c r="AA61" s="120"/>
      <c r="AB61" s="120"/>
      <c r="AC61" s="120"/>
      <c r="AD61" s="120"/>
      <c r="AE61" s="120"/>
      <c r="AF61" s="120"/>
      <c r="AG61" s="120"/>
      <c r="AH61" s="120"/>
      <c r="AI61" s="120"/>
      <c r="AJ61" s="120"/>
      <c r="AK61" s="120"/>
      <c r="AL61" s="132" t="s">
        <v>2267</v>
      </c>
      <c r="AM61" s="162" t="s">
        <v>1968</v>
      </c>
      <c r="AN61" s="163" t="s">
        <v>1969</v>
      </c>
      <c r="AO61" s="132"/>
      <c r="AP61" s="132"/>
      <c r="AQ61" s="132"/>
      <c r="AR61" s="132"/>
      <c r="AS61" s="132"/>
      <c r="AT61" s="132"/>
      <c r="AU61" s="132"/>
      <c r="AV61" s="132"/>
      <c r="AW61" s="132"/>
      <c r="AX61" s="132"/>
      <c r="AY61" s="132"/>
      <c r="AZ61" s="132"/>
      <c r="BA61" s="132"/>
      <c r="BB61" s="73"/>
      <c r="BC61" s="120">
        <v>-1</v>
      </c>
      <c r="BD61" s="120">
        <v>1</v>
      </c>
      <c r="BE61" s="120">
        <v>2</v>
      </c>
      <c r="BF61" s="120"/>
      <c r="BG61" s="120"/>
      <c r="BH61" s="120"/>
      <c r="BI61" s="120"/>
      <c r="BJ61" s="120"/>
      <c r="BK61" s="120"/>
      <c r="BL61" s="120"/>
      <c r="BM61" s="120"/>
      <c r="BN61" s="120"/>
      <c r="BO61" s="120"/>
      <c r="BP61" s="120"/>
      <c r="BQ61" s="120"/>
      <c r="BR61" s="120"/>
      <c r="BS61" s="132">
        <v>-1</v>
      </c>
      <c r="BT61" s="132">
        <v>1</v>
      </c>
      <c r="BU61" s="132">
        <v>2</v>
      </c>
      <c r="BV61" s="132"/>
      <c r="BW61" s="132"/>
      <c r="BX61" s="132"/>
      <c r="BY61" s="132"/>
      <c r="BZ61" s="132"/>
      <c r="CA61" s="132"/>
      <c r="CB61" s="132"/>
      <c r="CC61" s="132"/>
      <c r="CD61" s="132"/>
      <c r="CE61" s="132"/>
      <c r="CF61" s="132"/>
      <c r="CG61" s="132"/>
      <c r="CH61" s="132"/>
      <c r="CJ61" s="111"/>
      <c r="CK61" s="111"/>
      <c r="CL61" s="111"/>
      <c r="CM61" s="111"/>
      <c r="CN61" s="111"/>
      <c r="CO61" s="111"/>
      <c r="CP61" s="111"/>
      <c r="CQ61" s="111"/>
      <c r="CR61" s="111"/>
      <c r="CS61" s="111"/>
      <c r="CT61" s="111"/>
      <c r="CU61" s="111"/>
      <c r="CV61" s="111"/>
      <c r="CW61" s="111"/>
      <c r="CX61" s="111"/>
      <c r="CY61" s="111"/>
      <c r="CZ61" s="111"/>
      <c r="DA61" s="111"/>
      <c r="DB61" s="111"/>
      <c r="DC61" s="111"/>
      <c r="DD61" s="111"/>
      <c r="DE61" s="111"/>
      <c r="DF61" s="111"/>
      <c r="DG61" s="111"/>
      <c r="DL61" s="86"/>
      <c r="DM61" s="86"/>
      <c r="DN61" s="87" t="str">
        <f t="shared" si="3"/>
        <v xml:space="preserve">D6.scenario.defInput["i133"] = {  cons:"consHWtoilet",  title:"Siège de toilette à isolation instantanée",  unit:"",  text:"Est-ce un siège de toilette de chaleur instantanée?", inputType:"sel133", right:"", postfix:"", nodata:"", varType:"Number", min:"", max:"", defaultValue:"-1", d11t:"",d11p:"",d12t:"",d12p:"",d13t:"",d13p:"",d1w:"",d1d:"", d21t:"",d21p:"",d22t:"",d22p:"",d23t:"",d23p:"",d2w:"",d2d:"", d31t:"",d31p:"",d32t:"",d32p:"",d33t:"",d33p:"",d3w:"",d3d:""}; </v>
      </c>
      <c r="DO61" s="88"/>
      <c r="DP61" s="88"/>
      <c r="DQ61" s="89" t="str">
        <f t="shared" si="4"/>
        <v>D6.scenario.defSelectValue["sel133"]= [ "Sélectionnez", " oui", " non ", "" ];</v>
      </c>
      <c r="DR61" s="90"/>
      <c r="DS61" s="90"/>
      <c r="DT61" s="90" t="str">
        <f t="shared" si="5"/>
        <v>D6.scenario.defSelectData['sel133']= [ '-1', '1', '2' ];</v>
      </c>
    </row>
    <row r="62" spans="1:124" s="85" customFormat="1" ht="43.5" customHeight="1">
      <c r="A62" s="73"/>
      <c r="B62" s="111" t="s">
        <v>2695</v>
      </c>
      <c r="C62" s="120" t="s">
        <v>5007</v>
      </c>
      <c r="D62" s="132" t="s">
        <v>3143</v>
      </c>
      <c r="E62" s="113" t="s">
        <v>2765</v>
      </c>
      <c r="F62" s="120"/>
      <c r="G62" s="132"/>
      <c r="H62" s="120" t="s">
        <v>3670</v>
      </c>
      <c r="I62" s="132" t="s">
        <v>2739</v>
      </c>
      <c r="J62" s="120" t="str">
        <f t="shared" si="0"/>
        <v>sel134</v>
      </c>
      <c r="K62" s="132" t="str">
        <f t="shared" si="1"/>
        <v>sel134</v>
      </c>
      <c r="L62" s="112"/>
      <c r="M62" s="112"/>
      <c r="N62" s="112"/>
      <c r="O62" s="111" t="s">
        <v>1883</v>
      </c>
      <c r="P62" s="112"/>
      <c r="Q62" s="112"/>
      <c r="R62" s="111">
        <v>-1</v>
      </c>
      <c r="T62" s="73"/>
      <c r="U62" s="114" t="str">
        <f>J62</f>
        <v>sel134</v>
      </c>
      <c r="V62" s="120" t="s">
        <v>3754</v>
      </c>
      <c r="W62" s="120" t="s">
        <v>3770</v>
      </c>
      <c r="X62" s="122" t="s">
        <v>3771</v>
      </c>
      <c r="Y62" s="120"/>
      <c r="Z62" s="120"/>
      <c r="AA62" s="120"/>
      <c r="AB62" s="120"/>
      <c r="AC62" s="120"/>
      <c r="AD62" s="120"/>
      <c r="AE62" s="120"/>
      <c r="AF62" s="120"/>
      <c r="AG62" s="120"/>
      <c r="AH62" s="120"/>
      <c r="AI62" s="120"/>
      <c r="AJ62" s="120"/>
      <c r="AK62" s="120"/>
      <c r="AL62" s="132" t="s">
        <v>2267</v>
      </c>
      <c r="AM62" s="162" t="s">
        <v>1968</v>
      </c>
      <c r="AN62" s="163" t="s">
        <v>1969</v>
      </c>
      <c r="AO62" s="132"/>
      <c r="AP62" s="132"/>
      <c r="AQ62" s="132"/>
      <c r="AR62" s="132"/>
      <c r="AS62" s="132"/>
      <c r="AT62" s="132"/>
      <c r="AU62" s="132"/>
      <c r="AV62" s="132"/>
      <c r="AW62" s="132"/>
      <c r="AX62" s="132"/>
      <c r="AY62" s="132"/>
      <c r="AZ62" s="132"/>
      <c r="BA62" s="132"/>
      <c r="BB62" s="73"/>
      <c r="BC62" s="120">
        <v>-1</v>
      </c>
      <c r="BD62" s="120">
        <v>1</v>
      </c>
      <c r="BE62" s="120">
        <v>2</v>
      </c>
      <c r="BF62" s="120"/>
      <c r="BG62" s="120"/>
      <c r="BH62" s="120"/>
      <c r="BI62" s="120"/>
      <c r="BJ62" s="120"/>
      <c r="BK62" s="120"/>
      <c r="BL62" s="120"/>
      <c r="BM62" s="120"/>
      <c r="BN62" s="120"/>
      <c r="BO62" s="120"/>
      <c r="BP62" s="120"/>
      <c r="BQ62" s="120"/>
      <c r="BR62" s="120"/>
      <c r="BS62" s="132">
        <v>-1</v>
      </c>
      <c r="BT62" s="132">
        <v>1</v>
      </c>
      <c r="BU62" s="132">
        <v>2</v>
      </c>
      <c r="BV62" s="132"/>
      <c r="BW62" s="132"/>
      <c r="BX62" s="132"/>
      <c r="BY62" s="132"/>
      <c r="BZ62" s="132"/>
      <c r="CA62" s="132"/>
      <c r="CB62" s="132"/>
      <c r="CC62" s="132"/>
      <c r="CD62" s="132"/>
      <c r="CE62" s="132"/>
      <c r="CF62" s="132"/>
      <c r="CG62" s="132"/>
      <c r="CH62" s="132"/>
      <c r="CJ62" s="111"/>
      <c r="CK62" s="111"/>
      <c r="CL62" s="111"/>
      <c r="CM62" s="111"/>
      <c r="CN62" s="111"/>
      <c r="CO62" s="111"/>
      <c r="CP62" s="111"/>
      <c r="CQ62" s="111"/>
      <c r="CR62" s="111"/>
      <c r="CS62" s="111"/>
      <c r="CT62" s="111"/>
      <c r="CU62" s="111"/>
      <c r="CV62" s="111"/>
      <c r="CW62" s="111"/>
      <c r="CX62" s="111"/>
      <c r="CY62" s="111"/>
      <c r="CZ62" s="111">
        <v>2</v>
      </c>
      <c r="DA62" s="111">
        <v>0</v>
      </c>
      <c r="DB62" s="111">
        <v>1</v>
      </c>
      <c r="DC62" s="111">
        <v>2</v>
      </c>
      <c r="DD62" s="111"/>
      <c r="DE62" s="111">
        <v>1</v>
      </c>
      <c r="DF62" s="111">
        <v>1</v>
      </c>
      <c r="DG62" s="111"/>
      <c r="DL62" s="86"/>
      <c r="DM62" s="86"/>
      <c r="DN62" s="87" t="str">
        <f t="shared" si="3"/>
        <v xml:space="preserve">D6.scenario.defInput["i134"] = {  cons:"consHWtoilet",  title:"Fermez le couvercle du siège de toilette",  unit:"",  text:"Fermez-vous le couvercle du siège de toilette après l'utilisation", inputType:"sel134", right:"", postfix:"", nodata:"", varType:"Number", min:"", max:"", defaultValue:"-1", d11t:"",d11p:"",d12t:"",d12p:"",d13t:"",d13p:"",d1w:"",d1d:"", d21t:"",d21p:"",d22t:"",d22p:"",d23t:"",d23p:"",d2w:"",d2d:"", d31t:"2",d31p:"0",d32t:"1",d32p:"2",d33t:"",d33p:"1",d3w:"1",d3d:""}; </v>
      </c>
      <c r="DO62" s="88"/>
      <c r="DP62" s="88"/>
      <c r="DQ62" s="89" t="str">
        <f t="shared" si="4"/>
        <v>D6.scenario.defSelectValue["sel134"]= [ "Sélectionnez", " oui", " non ", "" ];</v>
      </c>
      <c r="DR62" s="90"/>
      <c r="DS62" s="90"/>
      <c r="DT62" s="90" t="str">
        <f t="shared" si="5"/>
        <v>D6.scenario.defSelectData['sel134']= [ '-1', '1', '2' ];</v>
      </c>
    </row>
    <row r="63" spans="1:124" s="85" customFormat="1" ht="43.5" customHeight="1">
      <c r="A63" s="73"/>
      <c r="B63" s="111" t="s">
        <v>1919</v>
      </c>
      <c r="C63" s="120" t="s">
        <v>3589</v>
      </c>
      <c r="D63" s="132" t="s">
        <v>2327</v>
      </c>
      <c r="E63" s="111" t="s">
        <v>3037</v>
      </c>
      <c r="F63" s="120"/>
      <c r="G63" s="132"/>
      <c r="H63" s="120" t="s">
        <v>5102</v>
      </c>
      <c r="I63" s="132" t="s">
        <v>1920</v>
      </c>
      <c r="J63" s="120" t="str">
        <f t="shared" si="0"/>
        <v>sel201</v>
      </c>
      <c r="K63" s="132" t="str">
        <f t="shared" si="1"/>
        <v>sel201</v>
      </c>
      <c r="L63" s="112"/>
      <c r="M63" s="112"/>
      <c r="N63" s="112"/>
      <c r="O63" s="111" t="s">
        <v>1883</v>
      </c>
      <c r="P63" s="112"/>
      <c r="Q63" s="112"/>
      <c r="R63" s="111">
        <v>-1</v>
      </c>
      <c r="S63" s="73"/>
      <c r="T63" s="73"/>
      <c r="U63" s="114" t="str">
        <f t="shared" ref="U63:U68" si="35">J63</f>
        <v>sel201</v>
      </c>
      <c r="V63" s="120" t="s">
        <v>3702</v>
      </c>
      <c r="W63" s="120" t="s">
        <v>4153</v>
      </c>
      <c r="X63" s="120" t="s">
        <v>4095</v>
      </c>
      <c r="Y63" s="120" t="s">
        <v>4096</v>
      </c>
      <c r="Z63" s="120" t="s">
        <v>4097</v>
      </c>
      <c r="AA63" s="120" t="s">
        <v>4098</v>
      </c>
      <c r="AB63" s="120"/>
      <c r="AC63" s="120"/>
      <c r="AD63" s="120"/>
      <c r="AE63" s="120"/>
      <c r="AF63" s="120"/>
      <c r="AG63" s="120"/>
      <c r="AH63" s="120"/>
      <c r="AI63" s="120"/>
      <c r="AJ63" s="120"/>
      <c r="AK63" s="120"/>
      <c r="AL63" s="132" t="s">
        <v>2267</v>
      </c>
      <c r="AM63" s="162" t="s">
        <v>2005</v>
      </c>
      <c r="AN63" s="162" t="s">
        <v>2006</v>
      </c>
      <c r="AO63" s="162" t="s">
        <v>2007</v>
      </c>
      <c r="AP63" s="162" t="s">
        <v>2008</v>
      </c>
      <c r="AQ63" s="162" t="s">
        <v>2009</v>
      </c>
      <c r="AR63" s="132"/>
      <c r="AS63" s="132"/>
      <c r="AT63" s="132"/>
      <c r="AU63" s="132"/>
      <c r="AV63" s="132"/>
      <c r="AW63" s="132"/>
      <c r="AX63" s="132"/>
      <c r="AY63" s="132"/>
      <c r="AZ63" s="132"/>
      <c r="BA63" s="132"/>
      <c r="BB63" s="73"/>
      <c r="BC63" s="120">
        <v>-1</v>
      </c>
      <c r="BD63" s="120">
        <v>1</v>
      </c>
      <c r="BE63" s="120">
        <v>0.5</v>
      </c>
      <c r="BF63" s="120">
        <v>0.25</v>
      </c>
      <c r="BG63" s="120">
        <v>0.1</v>
      </c>
      <c r="BH63" s="120">
        <v>0.02</v>
      </c>
      <c r="BI63" s="120"/>
      <c r="BJ63" s="120"/>
      <c r="BK63" s="120"/>
      <c r="BL63" s="120"/>
      <c r="BM63" s="120"/>
      <c r="BN63" s="120"/>
      <c r="BO63" s="120"/>
      <c r="BP63" s="120"/>
      <c r="BQ63" s="120"/>
      <c r="BR63" s="120"/>
      <c r="BS63" s="132">
        <v>-1</v>
      </c>
      <c r="BT63" s="132">
        <v>1</v>
      </c>
      <c r="BU63" s="132">
        <v>0.5</v>
      </c>
      <c r="BV63" s="132">
        <v>0.25</v>
      </c>
      <c r="BW63" s="132">
        <v>0.1</v>
      </c>
      <c r="BX63" s="132">
        <v>0.02</v>
      </c>
      <c r="BY63" s="132"/>
      <c r="BZ63" s="132"/>
      <c r="CA63" s="132"/>
      <c r="CB63" s="132"/>
      <c r="CC63" s="132"/>
      <c r="CD63" s="132"/>
      <c r="CE63" s="132"/>
      <c r="CF63" s="132"/>
      <c r="CG63" s="132"/>
      <c r="CH63" s="132"/>
      <c r="CJ63" s="111">
        <v>1</v>
      </c>
      <c r="CK63" s="111">
        <v>0</v>
      </c>
      <c r="CL63" s="111">
        <v>0.5</v>
      </c>
      <c r="CM63" s="111">
        <v>1</v>
      </c>
      <c r="CN63" s="111">
        <v>0</v>
      </c>
      <c r="CO63" s="111">
        <v>2</v>
      </c>
      <c r="CP63" s="111">
        <v>1</v>
      </c>
      <c r="CQ63" s="111">
        <v>0</v>
      </c>
      <c r="CR63" s="111"/>
      <c r="CS63" s="111"/>
      <c r="CT63" s="111"/>
      <c r="CU63" s="111"/>
      <c r="CV63" s="111"/>
      <c r="CW63" s="111"/>
      <c r="CX63" s="111"/>
      <c r="CY63" s="111"/>
      <c r="CZ63" s="111"/>
      <c r="DA63" s="111"/>
      <c r="DB63" s="111"/>
      <c r="DC63" s="111"/>
      <c r="DD63" s="111"/>
      <c r="DE63" s="111"/>
      <c r="DF63" s="111"/>
      <c r="DG63" s="111"/>
      <c r="DL63" s="86"/>
      <c r="DM63" s="86"/>
      <c r="DN63" s="87" t="str">
        <f t="shared" si="3"/>
        <v xml:space="preserve">D6.scenario.defInput["i201"] = {  cons:"consHTsum",  title:"Gamme de chauffage",  unit:"",  text:"À quelle distance se trouve la zone de toute la maison où vous chauffez souvent?", inputType:"sel201", right:"", postfix:"", nodata:"", varType:"Number", min:"", max:"", defaultValue:"-1", d11t:"1",d11p:"0",d12t:"0.5",d12p:"1",d13t:"0",d13p:"2",d1w:"1",d1d:"0", d21t:"",d21p:"",d22t:"",d22p:"",d23t:"",d23p:"",d2w:"",d2d:"", d31t:"",d31p:"",d32t:"",d32p:"",d33t:"",d33p:"",d3w:"",d3d:""}; </v>
      </c>
      <c r="DO63" s="88"/>
      <c r="DP63" s="88"/>
      <c r="DQ63" s="89" t="str">
        <f t="shared" si="4"/>
        <v>D6.scenario.defSelectValue["sel201"]= [ "Veuillez sélectionner", " Maison entière", " environ la moitié de la maison", " une partie de la maison", " une seule pièce", " ne pas chauffer la pièce ", "" ];</v>
      </c>
      <c r="DR63" s="90"/>
      <c r="DS63" s="90"/>
      <c r="DT63" s="90" t="str">
        <f t="shared" si="5"/>
        <v>D6.scenario.defSelectData['sel201']= [ '-1', '1', '0.5', '0.25', '0.1', '0.02' ];</v>
      </c>
    </row>
    <row r="64" spans="1:124" s="85" customFormat="1" ht="43.5" customHeight="1">
      <c r="A64" s="73"/>
      <c r="B64" s="111" t="s">
        <v>1921</v>
      </c>
      <c r="C64" s="120" t="s">
        <v>5008</v>
      </c>
      <c r="D64" s="132" t="s">
        <v>2384</v>
      </c>
      <c r="E64" s="111" t="s">
        <v>3037</v>
      </c>
      <c r="F64" s="120"/>
      <c r="G64" s="132"/>
      <c r="H64" s="120" t="s">
        <v>5103</v>
      </c>
      <c r="I64" s="132" t="s">
        <v>2328</v>
      </c>
      <c r="J64" s="120" t="str">
        <f t="shared" si="0"/>
        <v>sel202</v>
      </c>
      <c r="K64" s="132" t="str">
        <f t="shared" si="1"/>
        <v>sel202</v>
      </c>
      <c r="L64" s="112"/>
      <c r="M64" s="112"/>
      <c r="N64" s="112"/>
      <c r="O64" s="111" t="s">
        <v>1883</v>
      </c>
      <c r="P64" s="112"/>
      <c r="Q64" s="112"/>
      <c r="R64" s="111">
        <v>-1</v>
      </c>
      <c r="S64" s="73"/>
      <c r="T64" s="73"/>
      <c r="U64" s="114" t="str">
        <f t="shared" si="35"/>
        <v>sel202</v>
      </c>
      <c r="V64" s="120" t="s">
        <v>4099</v>
      </c>
      <c r="W64" s="120" t="s">
        <v>4154</v>
      </c>
      <c r="X64" s="120" t="s">
        <v>4155</v>
      </c>
      <c r="Y64" s="120" t="s">
        <v>3896</v>
      </c>
      <c r="Z64" s="120" t="s">
        <v>3893</v>
      </c>
      <c r="AA64" s="120" t="s">
        <v>4156</v>
      </c>
      <c r="AB64" s="120" t="s">
        <v>4157</v>
      </c>
      <c r="AC64" s="120" t="s">
        <v>4100</v>
      </c>
      <c r="AD64" s="120"/>
      <c r="AE64" s="120"/>
      <c r="AF64" s="120"/>
      <c r="AG64" s="120"/>
      <c r="AH64" s="120"/>
      <c r="AI64" s="120"/>
      <c r="AJ64" s="120"/>
      <c r="AK64" s="120"/>
      <c r="AL64" s="132" t="s">
        <v>2267</v>
      </c>
      <c r="AM64" s="162" t="s">
        <v>4</v>
      </c>
      <c r="AN64" s="162" t="s">
        <v>2010</v>
      </c>
      <c r="AO64" s="162" t="s">
        <v>2011</v>
      </c>
      <c r="AP64" s="162" t="s">
        <v>2012</v>
      </c>
      <c r="AQ64" s="132" t="s">
        <v>2013</v>
      </c>
      <c r="AR64" s="162" t="s">
        <v>2014</v>
      </c>
      <c r="AS64" s="132"/>
      <c r="AT64" s="132"/>
      <c r="AU64" s="132"/>
      <c r="AV64" s="132"/>
      <c r="AW64" s="132"/>
      <c r="AX64" s="132"/>
      <c r="AY64" s="132"/>
      <c r="AZ64" s="132"/>
      <c r="BA64" s="132"/>
      <c r="BB64" s="73"/>
      <c r="BC64" s="120">
        <v>-1</v>
      </c>
      <c r="BD64" s="120">
        <v>1</v>
      </c>
      <c r="BE64" s="120">
        <v>2</v>
      </c>
      <c r="BF64" s="120">
        <v>3</v>
      </c>
      <c r="BG64" s="120">
        <v>4</v>
      </c>
      <c r="BH64" s="120">
        <v>5</v>
      </c>
      <c r="BI64" s="120">
        <v>6</v>
      </c>
      <c r="BJ64" s="120"/>
      <c r="BK64" s="120"/>
      <c r="BL64" s="120"/>
      <c r="BM64" s="120"/>
      <c r="BN64" s="120"/>
      <c r="BO64" s="120"/>
      <c r="BP64" s="120"/>
      <c r="BQ64" s="120"/>
      <c r="BR64" s="120"/>
      <c r="BS64" s="132">
        <v>-1</v>
      </c>
      <c r="BT64" s="132">
        <v>1</v>
      </c>
      <c r="BU64" s="132">
        <v>2</v>
      </c>
      <c r="BV64" s="132">
        <v>3</v>
      </c>
      <c r="BW64" s="132">
        <v>4</v>
      </c>
      <c r="BX64" s="132">
        <v>5</v>
      </c>
      <c r="BY64" s="132">
        <v>6</v>
      </c>
      <c r="BZ64" s="132"/>
      <c r="CA64" s="132"/>
      <c r="CB64" s="132"/>
      <c r="CC64" s="132"/>
      <c r="CD64" s="132"/>
      <c r="CE64" s="132"/>
      <c r="CF64" s="132"/>
      <c r="CG64" s="132"/>
      <c r="CH64" s="132"/>
      <c r="CJ64" s="111">
        <v>6</v>
      </c>
      <c r="CK64" s="111">
        <v>0</v>
      </c>
      <c r="CL64" s="111">
        <v>5</v>
      </c>
      <c r="CM64" s="111">
        <v>2</v>
      </c>
      <c r="CN64" s="111"/>
      <c r="CO64" s="111"/>
      <c r="CP64" s="111">
        <v>2</v>
      </c>
      <c r="CQ64" s="111">
        <v>0</v>
      </c>
      <c r="CR64" s="111">
        <v>6</v>
      </c>
      <c r="CS64" s="111">
        <v>0</v>
      </c>
      <c r="CT64" s="111">
        <v>5</v>
      </c>
      <c r="CU64" s="111">
        <v>2</v>
      </c>
      <c r="CV64" s="111"/>
      <c r="CW64" s="111"/>
      <c r="CX64" s="111">
        <v>2</v>
      </c>
      <c r="CY64" s="111">
        <v>0</v>
      </c>
      <c r="CZ64" s="111">
        <v>5</v>
      </c>
      <c r="DA64" s="111">
        <v>2</v>
      </c>
      <c r="DB64" s="111">
        <v>2</v>
      </c>
      <c r="DC64" s="111">
        <v>0</v>
      </c>
      <c r="DD64" s="111">
        <v>1</v>
      </c>
      <c r="DE64" s="111">
        <v>1</v>
      </c>
      <c r="DF64" s="111">
        <v>2</v>
      </c>
      <c r="DG64" s="111">
        <v>0</v>
      </c>
      <c r="DL64" s="86"/>
      <c r="DM64" s="86"/>
      <c r="DN64" s="87" t="str">
        <f t="shared" si="3"/>
        <v xml:space="preserve">D6.scenario.defInput["i202"] = {  cons:"consHTsum",  title:"Équipement de chauffage principalement utilisé",  unit:"",  text:"Quelle est la source d'énergie des appareils de chauffage les plus couramment utilisés pour chauffer la pièce? Pour le chauffage par le sol, veuillez sélectionner par source de chaleur.", inputType:"sel202", right:"", postfix:"", nodata:"", varType:"Number", min:"", max:"", defaultValue:"-1", d11t:"6",d11p:"0",d12t:"5",d12p:"2",d13t:"",d13p:"",d1w:"2",d1d:"0", d21t:"6",d21p:"0",d22t:"5",d22p:"2",d23t:"",d23p:"",d2w:"2",d2d:"0", d31t:"5",d31p:"2",d32t:"2",d32p:"0",d33t:"1",d33p:"1",d3w:"2",d3d:"0"}; </v>
      </c>
      <c r="DO64" s="88"/>
      <c r="DP64" s="88"/>
      <c r="DQ64" s="89" t="str">
        <f t="shared" si="4"/>
        <v>D6.scenario.defSelectValue["sel202"]= [ "Climatisation", " chauffage ", " chauffage électrique", " gaz", " kérosène", " poêle à bois ", " granulés", " uniquement pour kotatsu et tapis à chaud ", "" ];</v>
      </c>
      <c r="DR64" s="90"/>
      <c r="DS64" s="90"/>
      <c r="DT64" s="90" t="str">
        <f t="shared" si="5"/>
        <v>D6.scenario.defSelectData['sel202']= [ '-1', '1', '2', '3', '4', '5', '6' ];</v>
      </c>
    </row>
    <row r="65" spans="1:124" s="85" customFormat="1" ht="43.5" customHeight="1">
      <c r="A65" s="73"/>
      <c r="B65" s="112" t="s">
        <v>2904</v>
      </c>
      <c r="C65" s="120" t="s">
        <v>5009</v>
      </c>
      <c r="D65" s="132" t="s">
        <v>2386</v>
      </c>
      <c r="E65" s="111" t="s">
        <v>3037</v>
      </c>
      <c r="F65" s="120"/>
      <c r="G65" s="132"/>
      <c r="H65" s="120" t="s">
        <v>5104</v>
      </c>
      <c r="I65" s="132" t="s">
        <v>2386</v>
      </c>
      <c r="J65" s="120" t="str">
        <f t="shared" si="0"/>
        <v>sel203</v>
      </c>
      <c r="K65" s="132" t="str">
        <f t="shared" si="1"/>
        <v>sel203</v>
      </c>
      <c r="L65" s="112"/>
      <c r="M65" s="112"/>
      <c r="N65" s="112"/>
      <c r="O65" s="111" t="s">
        <v>1883</v>
      </c>
      <c r="P65" s="112"/>
      <c r="Q65" s="112"/>
      <c r="R65" s="111">
        <v>-1</v>
      </c>
      <c r="S65" s="73"/>
      <c r="T65" s="73"/>
      <c r="U65" s="114" t="str">
        <f t="shared" si="35"/>
        <v>sel203</v>
      </c>
      <c r="V65" s="120" t="s">
        <v>4099</v>
      </c>
      <c r="W65" s="120" t="s">
        <v>4154</v>
      </c>
      <c r="X65" s="122" t="s">
        <v>4155</v>
      </c>
      <c r="Y65" s="120" t="s">
        <v>3896</v>
      </c>
      <c r="Z65" s="120" t="s">
        <v>3893</v>
      </c>
      <c r="AA65" s="120" t="s">
        <v>4156</v>
      </c>
      <c r="AB65" s="120" t="s">
        <v>4157</v>
      </c>
      <c r="AC65" s="120" t="s">
        <v>4100</v>
      </c>
      <c r="AD65" s="120"/>
      <c r="AE65" s="120"/>
      <c r="AF65" s="120"/>
      <c r="AG65" s="120"/>
      <c r="AH65" s="120"/>
      <c r="AI65" s="120"/>
      <c r="AJ65" s="120"/>
      <c r="AK65" s="120"/>
      <c r="AL65" s="132" t="s">
        <v>2267</v>
      </c>
      <c r="AM65" s="132" t="s">
        <v>1362</v>
      </c>
      <c r="AN65" s="163" t="s">
        <v>2010</v>
      </c>
      <c r="AO65" s="132" t="s">
        <v>2011</v>
      </c>
      <c r="AP65" s="132" t="s">
        <v>2012</v>
      </c>
      <c r="AQ65" s="132" t="s">
        <v>2013</v>
      </c>
      <c r="AR65" s="162" t="s">
        <v>2014</v>
      </c>
      <c r="AS65" s="132"/>
      <c r="AT65" s="132"/>
      <c r="AU65" s="132"/>
      <c r="AV65" s="132"/>
      <c r="AW65" s="132"/>
      <c r="AX65" s="132"/>
      <c r="AY65" s="132"/>
      <c r="AZ65" s="132"/>
      <c r="BA65" s="132"/>
      <c r="BB65" s="73"/>
      <c r="BC65" s="120">
        <v>-1</v>
      </c>
      <c r="BD65" s="120">
        <v>0</v>
      </c>
      <c r="BE65" s="120">
        <v>18</v>
      </c>
      <c r="BF65" s="120">
        <v>19</v>
      </c>
      <c r="BG65" s="120">
        <v>20</v>
      </c>
      <c r="BH65" s="120">
        <v>21</v>
      </c>
      <c r="BI65" s="120">
        <v>22</v>
      </c>
      <c r="BJ65" s="120">
        <v>23</v>
      </c>
      <c r="BK65" s="120">
        <v>24</v>
      </c>
      <c r="BL65" s="120">
        <v>25</v>
      </c>
      <c r="BM65" s="120">
        <v>26</v>
      </c>
      <c r="BN65" s="120"/>
      <c r="BO65" s="120"/>
      <c r="BP65" s="120"/>
      <c r="BQ65" s="120"/>
      <c r="BR65" s="120"/>
      <c r="BS65" s="132">
        <v>-1</v>
      </c>
      <c r="BT65" s="132">
        <v>0</v>
      </c>
      <c r="BU65" s="132">
        <v>18</v>
      </c>
      <c r="BV65" s="132">
        <v>19</v>
      </c>
      <c r="BW65" s="132">
        <v>20</v>
      </c>
      <c r="BX65" s="132">
        <v>21</v>
      </c>
      <c r="BY65" s="132">
        <v>22</v>
      </c>
      <c r="BZ65" s="132">
        <v>23</v>
      </c>
      <c r="CA65" s="132">
        <v>24</v>
      </c>
      <c r="CB65" s="132">
        <v>25</v>
      </c>
      <c r="CC65" s="132">
        <v>26</v>
      </c>
      <c r="CD65" s="132"/>
      <c r="CE65" s="132"/>
      <c r="CF65" s="132"/>
      <c r="CG65" s="132"/>
      <c r="CH65" s="132"/>
      <c r="CJ65" s="111"/>
      <c r="CK65" s="111"/>
      <c r="CL65" s="111"/>
      <c r="CM65" s="111"/>
      <c r="CN65" s="111"/>
      <c r="CO65" s="111"/>
      <c r="CP65" s="111"/>
      <c r="CQ65" s="111"/>
      <c r="CR65" s="111"/>
      <c r="CS65" s="111"/>
      <c r="CT65" s="111"/>
      <c r="CU65" s="111"/>
      <c r="CV65" s="111"/>
      <c r="CW65" s="111"/>
      <c r="CX65" s="111"/>
      <c r="CY65" s="111"/>
      <c r="CZ65" s="111"/>
      <c r="DA65" s="111"/>
      <c r="DB65" s="111"/>
      <c r="DC65" s="111"/>
      <c r="DD65" s="111"/>
      <c r="DE65" s="111"/>
      <c r="DF65" s="111"/>
      <c r="DG65" s="111"/>
      <c r="DL65" s="86"/>
      <c r="DM65" s="86"/>
      <c r="DN65" s="87" t="str">
        <f t="shared" si="3"/>
        <v xml:space="preserve">D6.scenario.defInput["i203"] = {  cons:"consHTsum",  title:"Equipement de chauffage à utiliser de manière complémentaire",  unit:"",  text:"Y a-t-il des appareils de chauffage auxiliaires", inputType:"sel203", right:"", postfix:"", nodata:"", varType:"Number", min:"", max:"", defaultValue:"-1", d11t:"",d11p:"",d12t:"",d12p:"",d13t:"",d13p:"",d1w:"",d1d:"", d21t:"",d21p:"",d22t:"",d22p:"",d23t:"",d23p:"",d2w:"",d2d:"", d31t:"",d31p:"",d32t:"",d32p:"",d33t:"",d33p:"",d3w:"",d3d:""}; </v>
      </c>
      <c r="DO65" s="88"/>
      <c r="DP65" s="88"/>
      <c r="DQ65" s="89" t="str">
        <f t="shared" si="4"/>
        <v>D6.scenario.defSelectValue["sel203"]= [ "Climatisation", " chauffage ", " chauffage électrique", " gaz", " kérosène", " poêle à bois ", " granulés", " uniquement pour kotatsu et tapis à chaud ", "" ];</v>
      </c>
      <c r="DR65" s="90"/>
      <c r="DS65" s="90"/>
      <c r="DT65" s="90" t="str">
        <f t="shared" si="5"/>
        <v>D6.scenario.defSelectData['sel203']= [ '-1', '0', '18', '19', '20', '21', '22', '23', '24', '25', '26' ];</v>
      </c>
    </row>
    <row r="66" spans="1:124" s="85" customFormat="1" ht="43.5" customHeight="1">
      <c r="A66" s="73"/>
      <c r="B66" s="111" t="s">
        <v>1924</v>
      </c>
      <c r="C66" s="120" t="s">
        <v>3590</v>
      </c>
      <c r="D66" s="132" t="s">
        <v>1922</v>
      </c>
      <c r="E66" s="111" t="s">
        <v>3037</v>
      </c>
      <c r="F66" s="120" t="s">
        <v>3653</v>
      </c>
      <c r="G66" s="132" t="s">
        <v>1918</v>
      </c>
      <c r="H66" s="120" t="s">
        <v>5105</v>
      </c>
      <c r="I66" s="132" t="s">
        <v>1923</v>
      </c>
      <c r="J66" s="120" t="str">
        <f t="shared" si="0"/>
        <v>sel204</v>
      </c>
      <c r="K66" s="132" t="str">
        <f t="shared" si="1"/>
        <v>sel204</v>
      </c>
      <c r="L66" s="112"/>
      <c r="M66" s="112"/>
      <c r="N66" s="112"/>
      <c r="O66" s="111" t="s">
        <v>1883</v>
      </c>
      <c r="P66" s="112"/>
      <c r="Q66" s="112"/>
      <c r="R66" s="111">
        <v>-1</v>
      </c>
      <c r="S66" s="73"/>
      <c r="T66" s="73"/>
      <c r="U66" s="114" t="str">
        <f t="shared" si="35"/>
        <v>sel204</v>
      </c>
      <c r="V66" s="120" t="s">
        <v>3702</v>
      </c>
      <c r="W66" s="120" t="s">
        <v>3828</v>
      </c>
      <c r="X66" s="120" t="s">
        <v>3829</v>
      </c>
      <c r="Y66" s="120" t="s">
        <v>3830</v>
      </c>
      <c r="Z66" s="120" t="s">
        <v>3831</v>
      </c>
      <c r="AA66" s="120" t="s">
        <v>3832</v>
      </c>
      <c r="AB66" s="120" t="s">
        <v>3833</v>
      </c>
      <c r="AC66" s="120" t="s">
        <v>3834</v>
      </c>
      <c r="AD66" s="120" t="s">
        <v>3835</v>
      </c>
      <c r="AE66" s="120" t="s">
        <v>3836</v>
      </c>
      <c r="AF66" s="120" t="s">
        <v>3837</v>
      </c>
      <c r="AG66" s="120"/>
      <c r="AH66" s="120"/>
      <c r="AI66" s="120"/>
      <c r="AJ66" s="120"/>
      <c r="AK66" s="120"/>
      <c r="AL66" s="132" t="s">
        <v>2267</v>
      </c>
      <c r="AM66" s="132" t="s">
        <v>1992</v>
      </c>
      <c r="AN66" s="132" t="s">
        <v>1950</v>
      </c>
      <c r="AO66" s="132" t="s">
        <v>1951</v>
      </c>
      <c r="AP66" s="132" t="s">
        <v>1952</v>
      </c>
      <c r="AQ66" s="162" t="s">
        <v>1953</v>
      </c>
      <c r="AR66" s="162" t="s">
        <v>1954</v>
      </c>
      <c r="AS66" s="162" t="s">
        <v>1955</v>
      </c>
      <c r="AT66" s="162" t="s">
        <v>1956</v>
      </c>
      <c r="AU66" s="162" t="s">
        <v>1957</v>
      </c>
      <c r="AV66" s="162" t="s">
        <v>1958</v>
      </c>
      <c r="AW66" s="132"/>
      <c r="AX66" s="132"/>
      <c r="AY66" s="132"/>
      <c r="AZ66" s="132"/>
      <c r="BA66" s="132"/>
      <c r="BB66" s="73"/>
      <c r="BC66" s="120">
        <v>-1</v>
      </c>
      <c r="BD66" s="120">
        <v>0</v>
      </c>
      <c r="BE66" s="120">
        <v>1</v>
      </c>
      <c r="BF66" s="120">
        <v>2</v>
      </c>
      <c r="BG66" s="120">
        <v>3</v>
      </c>
      <c r="BH66" s="120">
        <v>4</v>
      </c>
      <c r="BI66" s="120">
        <v>6</v>
      </c>
      <c r="BJ66" s="120">
        <v>8</v>
      </c>
      <c r="BK66" s="120">
        <v>12</v>
      </c>
      <c r="BL66" s="120">
        <v>16</v>
      </c>
      <c r="BM66" s="120">
        <v>24</v>
      </c>
      <c r="BN66" s="120"/>
      <c r="BO66" s="120"/>
      <c r="BP66" s="120"/>
      <c r="BQ66" s="120"/>
      <c r="BR66" s="120"/>
      <c r="BS66" s="132">
        <v>-1</v>
      </c>
      <c r="BT66" s="132">
        <v>0</v>
      </c>
      <c r="BU66" s="132">
        <v>1</v>
      </c>
      <c r="BV66" s="132">
        <v>2</v>
      </c>
      <c r="BW66" s="132">
        <v>3</v>
      </c>
      <c r="BX66" s="132">
        <v>4</v>
      </c>
      <c r="BY66" s="132">
        <v>6</v>
      </c>
      <c r="BZ66" s="132">
        <v>8</v>
      </c>
      <c r="CA66" s="132">
        <v>12</v>
      </c>
      <c r="CB66" s="132">
        <v>16</v>
      </c>
      <c r="CC66" s="132">
        <v>24</v>
      </c>
      <c r="CD66" s="132"/>
      <c r="CE66" s="132"/>
      <c r="CF66" s="132"/>
      <c r="CG66" s="132"/>
      <c r="CH66" s="132"/>
      <c r="CJ66" s="111">
        <v>24</v>
      </c>
      <c r="CK66" s="111">
        <v>0</v>
      </c>
      <c r="CL66" s="111">
        <v>0</v>
      </c>
      <c r="CM66" s="111">
        <v>2</v>
      </c>
      <c r="CN66" s="111"/>
      <c r="CO66" s="111"/>
      <c r="CP66" s="111">
        <v>2</v>
      </c>
      <c r="CQ66" s="111">
        <v>0</v>
      </c>
      <c r="CR66" s="111"/>
      <c r="CS66" s="111"/>
      <c r="CT66" s="111"/>
      <c r="CU66" s="111"/>
      <c r="CV66" s="111"/>
      <c r="CW66" s="111"/>
      <c r="CX66" s="111"/>
      <c r="CY66" s="111"/>
      <c r="CZ66" s="111"/>
      <c r="DA66" s="111"/>
      <c r="DB66" s="111"/>
      <c r="DC66" s="111"/>
      <c r="DD66" s="111"/>
      <c r="DE66" s="111"/>
      <c r="DF66" s="111"/>
      <c r="DG66" s="111"/>
      <c r="DL66" s="86"/>
      <c r="DM66" s="86"/>
      <c r="DN66" s="87" t="str">
        <f t="shared" si="3"/>
        <v xml:space="preserve">D6.scenario.defInput["i204"] = {  cons:"consHTsum",  title:"Temps de chauffage",  unit:"heures",  text:"Combien d'heures de chauffage utilisez-vous par jour en hiver?", inputType:"sel204", right:"", postfix:"", nodata:"", varType:"Number", min:"", max:"", defaultValue:"-1", d11t:"24",d11p:"0",d12t:"0",d12p:"2",d13t:"",d13p:"",d1w:"2",d1d:"0", d21t:"",d21p:"",d22t:"",d22p:"",d23t:"",d23p:"",d2w:"",d2d:"", d31t:"",d31p:"",d32t:"",d32p:"",d33t:"",d33p:"",d3w:"",d3d:""}; </v>
      </c>
      <c r="DO66" s="88"/>
      <c r="DP66" s="88"/>
      <c r="DQ66" s="89" t="str">
        <f t="shared" si="4"/>
        <v>D6.scenario.defSelectValue["sel204"]= [ "Veuillez sélectionner", " pas utilisé", " 1 heure", " 2 heures", " 3 heures", " 4 heures", " 6 heures", " 8 heures", " 12 heures", " 16 heures", " 24 heures", "" ];</v>
      </c>
      <c r="DR66" s="90"/>
      <c r="DS66" s="90"/>
      <c r="DT66" s="90" t="str">
        <f t="shared" si="5"/>
        <v>D6.scenario.defSelectData['sel204']= [ '-1', '0', '1', '2', '3', '4', '6', '8', '12', '16', '24' ];</v>
      </c>
    </row>
    <row r="67" spans="1:124" s="85" customFormat="1" ht="43.5" customHeight="1">
      <c r="A67" s="73"/>
      <c r="B67" s="112" t="s">
        <v>1927</v>
      </c>
      <c r="C67" s="120" t="s">
        <v>5010</v>
      </c>
      <c r="D67" s="132" t="s">
        <v>1925</v>
      </c>
      <c r="E67" s="111" t="s">
        <v>3037</v>
      </c>
      <c r="F67" s="120" t="s">
        <v>1926</v>
      </c>
      <c r="G67" s="132" t="s">
        <v>1926</v>
      </c>
      <c r="H67" s="120" t="s">
        <v>5106</v>
      </c>
      <c r="I67" s="132" t="s">
        <v>2329</v>
      </c>
      <c r="J67" s="120" t="str">
        <f t="shared" si="0"/>
        <v>sel205</v>
      </c>
      <c r="K67" s="132" t="str">
        <f t="shared" si="1"/>
        <v>sel205</v>
      </c>
      <c r="L67" s="112"/>
      <c r="M67" s="112"/>
      <c r="N67" s="112"/>
      <c r="O67" s="111" t="s">
        <v>1883</v>
      </c>
      <c r="P67" s="112"/>
      <c r="Q67" s="112"/>
      <c r="R67" s="111">
        <v>-1</v>
      </c>
      <c r="S67" s="73"/>
      <c r="T67" s="73"/>
      <c r="U67" s="114" t="str">
        <f t="shared" si="35"/>
        <v>sel205</v>
      </c>
      <c r="V67" s="120" t="s">
        <v>3797</v>
      </c>
      <c r="W67" s="120" t="s">
        <v>3798</v>
      </c>
      <c r="X67" s="122" t="s">
        <v>3799</v>
      </c>
      <c r="Y67" s="120" t="s">
        <v>3800</v>
      </c>
      <c r="Z67" s="120" t="s">
        <v>3801</v>
      </c>
      <c r="AA67" s="120" t="s">
        <v>3802</v>
      </c>
      <c r="AB67" s="120" t="s">
        <v>3803</v>
      </c>
      <c r="AC67" s="120" t="s">
        <v>3804</v>
      </c>
      <c r="AD67" s="120" t="s">
        <v>3805</v>
      </c>
      <c r="AE67" s="120"/>
      <c r="AF67" s="120"/>
      <c r="AG67" s="120"/>
      <c r="AH67" s="120"/>
      <c r="AI67" s="120"/>
      <c r="AJ67" s="120"/>
      <c r="AK67" s="120"/>
      <c r="AL67" s="132" t="s">
        <v>2267</v>
      </c>
      <c r="AM67" s="132" t="s">
        <v>1992</v>
      </c>
      <c r="AN67" s="134" t="s">
        <v>2015</v>
      </c>
      <c r="AO67" s="132" t="s">
        <v>2016</v>
      </c>
      <c r="AP67" s="162" t="s">
        <v>2017</v>
      </c>
      <c r="AQ67" s="162" t="s">
        <v>2018</v>
      </c>
      <c r="AR67" s="162" t="s">
        <v>2019</v>
      </c>
      <c r="AS67" s="162" t="s">
        <v>2020</v>
      </c>
      <c r="AT67" s="132" t="s">
        <v>2021</v>
      </c>
      <c r="AU67" s="132" t="s">
        <v>2022</v>
      </c>
      <c r="AV67" s="132" t="s">
        <v>2554</v>
      </c>
      <c r="AW67" s="132"/>
      <c r="AX67" s="132"/>
      <c r="AY67" s="132"/>
      <c r="AZ67" s="132"/>
      <c r="BA67" s="132"/>
      <c r="BB67" s="73"/>
      <c r="BC67" s="120">
        <v>-1</v>
      </c>
      <c r="BD67" s="120">
        <v>0</v>
      </c>
      <c r="BE67" s="120">
        <v>18</v>
      </c>
      <c r="BF67" s="120">
        <v>19</v>
      </c>
      <c r="BG67" s="120">
        <v>20</v>
      </c>
      <c r="BH67" s="120">
        <v>21</v>
      </c>
      <c r="BI67" s="120">
        <v>22</v>
      </c>
      <c r="BJ67" s="120">
        <v>23</v>
      </c>
      <c r="BK67" s="120">
        <v>24</v>
      </c>
      <c r="BL67" s="120">
        <v>25</v>
      </c>
      <c r="BM67" s="120">
        <v>26</v>
      </c>
      <c r="BN67" s="120"/>
      <c r="BO67" s="120"/>
      <c r="BP67" s="120"/>
      <c r="BQ67" s="120"/>
      <c r="BR67" s="120"/>
      <c r="BS67" s="132">
        <v>-1</v>
      </c>
      <c r="BT67" s="132">
        <v>0</v>
      </c>
      <c r="BU67" s="132">
        <v>18</v>
      </c>
      <c r="BV67" s="132">
        <v>19</v>
      </c>
      <c r="BW67" s="132">
        <v>20</v>
      </c>
      <c r="BX67" s="132">
        <v>21</v>
      </c>
      <c r="BY67" s="132">
        <v>22</v>
      </c>
      <c r="BZ67" s="132">
        <v>23</v>
      </c>
      <c r="CA67" s="132">
        <v>24</v>
      </c>
      <c r="CB67" s="132">
        <v>25</v>
      </c>
      <c r="CC67" s="132">
        <v>26</v>
      </c>
      <c r="CD67" s="132"/>
      <c r="CE67" s="132"/>
      <c r="CF67" s="132"/>
      <c r="CG67" s="132"/>
      <c r="CH67" s="132"/>
      <c r="CJ67" s="111">
        <v>23</v>
      </c>
      <c r="CK67" s="111">
        <v>0</v>
      </c>
      <c r="CL67" s="111">
        <v>21</v>
      </c>
      <c r="CM67" s="111">
        <v>1</v>
      </c>
      <c r="CN67" s="111">
        <v>0</v>
      </c>
      <c r="CO67" s="111">
        <v>2</v>
      </c>
      <c r="CP67" s="111">
        <v>3</v>
      </c>
      <c r="CQ67" s="111">
        <v>0</v>
      </c>
      <c r="CR67" s="111"/>
      <c r="CS67" s="111"/>
      <c r="CT67" s="111"/>
      <c r="CU67" s="111"/>
      <c r="CV67" s="111"/>
      <c r="CW67" s="111"/>
      <c r="CX67" s="111"/>
      <c r="CY67" s="111"/>
      <c r="CZ67" s="111">
        <v>23</v>
      </c>
      <c r="DA67" s="111">
        <v>0</v>
      </c>
      <c r="DB67" s="111">
        <v>21</v>
      </c>
      <c r="DC67" s="111">
        <v>1</v>
      </c>
      <c r="DD67" s="111">
        <v>0</v>
      </c>
      <c r="DE67" s="111">
        <v>2</v>
      </c>
      <c r="DF67" s="111">
        <v>3</v>
      </c>
      <c r="DG67" s="111">
        <v>0</v>
      </c>
      <c r="DL67" s="86"/>
      <c r="DM67" s="86"/>
      <c r="DN67" s="87" t="str">
        <f t="shared" si="3"/>
        <v xml:space="preserve">D6.scenario.defInput["i205"] = {  cons:"consHTsum",  title:"Température de chauffage",  unit:"℃",  text:"Lors du réglage du chauffage, quel degré est-il réglé sur ℃? S'il ne peut pas être réglé, combien de degrés C est-il?", inputType:"sel205", right:"", postfix:"", nodata:"", varType:"Number", min:"", max:"", defaultValue:"-1", d11t:"23",d11p:"0",d12t:"21",d12p:"1",d13t:"0",d13p:"2",d1w:"3",d1d:"0", d21t:"",d21p:"",d22t:"",d22p:"",d23t:"",d23p:"",d2w:"",d2d:"", d31t:"23",d31p:"0",d32t:"21",d32p:"1",d33t:"0",d33p:"2",d3w:"3",d3d:"0"}; </v>
      </c>
      <c r="DO67" s="88"/>
      <c r="DP67" s="88"/>
      <c r="DQ67" s="89" t="str">
        <f t="shared" si="4"/>
        <v>D6.scenario.defSelectValue["sel205"]= [ "18 ℃", " 19 ℃", " 20 ℃", " 21 ℃", " 22 ℃", " 23 ℃", " 24 ℃", " 25 ℃", " 26 ℃ ou plus ", "" ];</v>
      </c>
      <c r="DR67" s="90"/>
      <c r="DS67" s="90"/>
      <c r="DT67" s="90" t="str">
        <f t="shared" si="5"/>
        <v>D6.scenario.defSelectData['sel205']= [ '-1', '0', '18', '19', '20', '21', '22', '23', '24', '25', '26' ];</v>
      </c>
    </row>
    <row r="68" spans="1:124" s="85" customFormat="1" ht="43.5" customHeight="1">
      <c r="A68" s="73"/>
      <c r="B68" s="111" t="s">
        <v>1946</v>
      </c>
      <c r="C68" s="120" t="s">
        <v>3591</v>
      </c>
      <c r="D68" s="132" t="s">
        <v>2714</v>
      </c>
      <c r="E68" s="111" t="s">
        <v>3037</v>
      </c>
      <c r="F68" s="120" t="s">
        <v>3642</v>
      </c>
      <c r="G68" s="132" t="s">
        <v>812</v>
      </c>
      <c r="H68" s="120" t="s">
        <v>5107</v>
      </c>
      <c r="I68" s="132" t="s">
        <v>2714</v>
      </c>
      <c r="J68" s="120" t="str">
        <f t="shared" si="0"/>
        <v>sel206</v>
      </c>
      <c r="K68" s="132" t="str">
        <f t="shared" si="1"/>
        <v>sel206</v>
      </c>
      <c r="L68" s="112"/>
      <c r="M68" s="112"/>
      <c r="N68" s="112"/>
      <c r="O68" s="111" t="s">
        <v>1883</v>
      </c>
      <c r="P68" s="112"/>
      <c r="Q68" s="112"/>
      <c r="R68" s="111">
        <v>-1</v>
      </c>
      <c r="S68" s="73"/>
      <c r="T68" s="73"/>
      <c r="U68" s="114" t="str">
        <f t="shared" si="35"/>
        <v>sel206</v>
      </c>
      <c r="V68" s="120" t="s">
        <v>3806</v>
      </c>
      <c r="W68" s="120" t="s">
        <v>3807</v>
      </c>
      <c r="X68" s="122" t="s">
        <v>3808</v>
      </c>
      <c r="Y68" s="122" t="s">
        <v>3809</v>
      </c>
      <c r="Z68" s="120" t="s">
        <v>3810</v>
      </c>
      <c r="AA68" s="120" t="s">
        <v>3811</v>
      </c>
      <c r="AB68" s="120" t="s">
        <v>3812</v>
      </c>
      <c r="AC68" s="120" t="s">
        <v>3813</v>
      </c>
      <c r="AD68" s="120" t="s">
        <v>3814</v>
      </c>
      <c r="AE68" s="120" t="s">
        <v>3815</v>
      </c>
      <c r="AF68" s="120"/>
      <c r="AG68" s="120"/>
      <c r="AH68" s="120"/>
      <c r="AI68" s="120"/>
      <c r="AJ68" s="120"/>
      <c r="AK68" s="120"/>
      <c r="AL68" s="132" t="s">
        <v>2267</v>
      </c>
      <c r="AM68" s="132" t="s">
        <v>2719</v>
      </c>
      <c r="AN68" s="134" t="s">
        <v>2720</v>
      </c>
      <c r="AO68" s="134" t="s">
        <v>2707</v>
      </c>
      <c r="AP68" s="132" t="s">
        <v>2721</v>
      </c>
      <c r="AQ68" s="162" t="s">
        <v>2708</v>
      </c>
      <c r="AR68" s="162" t="s">
        <v>2722</v>
      </c>
      <c r="AS68" s="162" t="s">
        <v>2709</v>
      </c>
      <c r="AT68" s="132" t="s">
        <v>2710</v>
      </c>
      <c r="AU68" s="132" t="s">
        <v>2711</v>
      </c>
      <c r="AV68" s="132"/>
      <c r="AW68" s="132"/>
      <c r="AX68" s="132"/>
      <c r="AY68" s="132"/>
      <c r="AZ68" s="132"/>
      <c r="BA68" s="132"/>
      <c r="BB68" s="73"/>
      <c r="BC68" s="121">
        <v>-1</v>
      </c>
      <c r="BD68" s="120">
        <v>0</v>
      </c>
      <c r="BE68" s="120">
        <v>1</v>
      </c>
      <c r="BF68" s="120">
        <v>2</v>
      </c>
      <c r="BG68" s="120">
        <v>3</v>
      </c>
      <c r="BH68" s="120">
        <v>4</v>
      </c>
      <c r="BI68" s="120">
        <v>5</v>
      </c>
      <c r="BJ68" s="120">
        <v>6</v>
      </c>
      <c r="BK68" s="120">
        <v>8</v>
      </c>
      <c r="BL68" s="120">
        <v>10</v>
      </c>
      <c r="BM68" s="120"/>
      <c r="BN68" s="120"/>
      <c r="BO68" s="120"/>
      <c r="BP68" s="120"/>
      <c r="BQ68" s="120"/>
      <c r="BR68" s="120"/>
      <c r="BS68" s="133">
        <v>-1</v>
      </c>
      <c r="BT68" s="132">
        <v>0</v>
      </c>
      <c r="BU68" s="132">
        <v>1</v>
      </c>
      <c r="BV68" s="132">
        <v>2</v>
      </c>
      <c r="BW68" s="132">
        <v>3</v>
      </c>
      <c r="BX68" s="132">
        <v>4</v>
      </c>
      <c r="BY68" s="132">
        <v>5</v>
      </c>
      <c r="BZ68" s="132">
        <v>6</v>
      </c>
      <c r="CA68" s="132">
        <v>8</v>
      </c>
      <c r="CB68" s="132">
        <v>10</v>
      </c>
      <c r="CC68" s="132"/>
      <c r="CD68" s="132"/>
      <c r="CE68" s="132"/>
      <c r="CF68" s="132"/>
      <c r="CG68" s="132"/>
      <c r="CH68" s="132"/>
      <c r="CJ68" s="111"/>
      <c r="CK68" s="111"/>
      <c r="CL68" s="111"/>
      <c r="CM68" s="111"/>
      <c r="CN68" s="111"/>
      <c r="CO68" s="111"/>
      <c r="CP68" s="111"/>
      <c r="CQ68" s="111"/>
      <c r="CR68" s="111"/>
      <c r="CS68" s="111"/>
      <c r="CT68" s="111"/>
      <c r="CU68" s="111"/>
      <c r="CV68" s="111"/>
      <c r="CW68" s="111"/>
      <c r="CX68" s="111"/>
      <c r="CY68" s="111"/>
      <c r="CZ68" s="111"/>
      <c r="DA68" s="111"/>
      <c r="DB68" s="111"/>
      <c r="DC68" s="111"/>
      <c r="DD68" s="111"/>
      <c r="DE68" s="111"/>
      <c r="DF68" s="111"/>
      <c r="DG68" s="111"/>
      <c r="DL68" s="86"/>
      <c r="DM68" s="86"/>
      <c r="DN68" s="87" t="str">
        <f t="shared" si="3"/>
        <v xml:space="preserve">D6.scenario.defInput["i206"] = {  cons:"consHTsum",  title:"Période de chauffage",  unit:"Mois",  text:"Quelle est la durée de chauffage de la pièce en un an?", inputType:"sel206", right:"", postfix:"", nodata:"", varType:"Number", min:"", max:"", defaultValue:"-1", d11t:"",d11p:"",d12t:"",d12p:"",d13t:"",d13p:"",d1w:"",d1d:"", d21t:"",d21p:"",d22t:"",d22p:"",d23t:"",d23p:"",d2w:"",d2d:"", d31t:"",d31p:"",d32t:"",d32p:"",d33t:"",d33p:"",d3w:"",d3d:""}; </v>
      </c>
      <c r="DO68" s="88"/>
      <c r="DP68" s="88"/>
      <c r="DQ68" s="89" t="str">
        <f t="shared" si="4"/>
        <v>D6.scenario.defSelectValue["sel206"]= [ "Choisir", " ne pas chauffer", " 1 mois", " 2 mois", " 3 mois", " 4 mois", " 5 mois", " 6 mois", " 8 mois", " 10 mois", "" ];</v>
      </c>
      <c r="DR68" s="90"/>
      <c r="DS68" s="90"/>
      <c r="DT68" s="90" t="str">
        <f t="shared" si="5"/>
        <v>D6.scenario.defSelectData['sel206']= [ '-1', '0', '1', '2', '3', '4', '5', '6', '8', '10' ];</v>
      </c>
    </row>
    <row r="69" spans="1:124" s="85" customFormat="1" ht="43.5" customHeight="1">
      <c r="B69" s="111" t="s">
        <v>2559</v>
      </c>
      <c r="C69" s="120" t="s">
        <v>3592</v>
      </c>
      <c r="D69" s="132" t="s">
        <v>2992</v>
      </c>
      <c r="E69" s="111" t="s">
        <v>2772</v>
      </c>
      <c r="F69" s="120"/>
      <c r="G69" s="132"/>
      <c r="H69" s="120" t="s">
        <v>3592</v>
      </c>
      <c r="I69" s="132" t="s">
        <v>2992</v>
      </c>
      <c r="J69" s="120" t="str">
        <f t="shared" ref="J69:J132" si="36">IF(K69="","",K69)</f>
        <v/>
      </c>
      <c r="K69" s="132"/>
      <c r="L69" s="112"/>
      <c r="M69" s="112"/>
      <c r="N69" s="112"/>
      <c r="O69" s="111" t="s">
        <v>1882</v>
      </c>
      <c r="P69" s="112"/>
      <c r="Q69" s="112"/>
      <c r="R69" s="111"/>
      <c r="S69" s="73"/>
      <c r="T69" s="92"/>
      <c r="U69" s="114"/>
      <c r="V69" s="120"/>
      <c r="W69" s="120"/>
      <c r="X69" s="120"/>
      <c r="Y69" s="120"/>
      <c r="Z69" s="120"/>
      <c r="AA69" s="120"/>
      <c r="AB69" s="120"/>
      <c r="AC69" s="120"/>
      <c r="AD69" s="120"/>
      <c r="AE69" s="120"/>
      <c r="AF69" s="120"/>
      <c r="AG69" s="120"/>
      <c r="AH69" s="120"/>
      <c r="AI69" s="120"/>
      <c r="AJ69" s="120"/>
      <c r="AK69" s="120"/>
      <c r="AL69" s="132"/>
      <c r="AM69" s="132"/>
      <c r="AN69" s="132"/>
      <c r="AO69" s="132"/>
      <c r="AP69" s="132"/>
      <c r="AQ69" s="132"/>
      <c r="AR69" s="132"/>
      <c r="AS69" s="132"/>
      <c r="AT69" s="132"/>
      <c r="AU69" s="132"/>
      <c r="AV69" s="132"/>
      <c r="AW69" s="132"/>
      <c r="AX69" s="132"/>
      <c r="AY69" s="132"/>
      <c r="AZ69" s="132"/>
      <c r="BA69" s="132"/>
      <c r="BB69" s="73"/>
      <c r="BC69" s="120"/>
      <c r="BD69" s="120"/>
      <c r="BE69" s="120"/>
      <c r="BF69" s="120"/>
      <c r="BG69" s="120"/>
      <c r="BH69" s="120"/>
      <c r="BI69" s="120"/>
      <c r="BJ69" s="120"/>
      <c r="BK69" s="120"/>
      <c r="BL69" s="120"/>
      <c r="BM69" s="120"/>
      <c r="BN69" s="120"/>
      <c r="BO69" s="120"/>
      <c r="BP69" s="120"/>
      <c r="BQ69" s="120"/>
      <c r="BR69" s="120"/>
      <c r="BS69" s="132"/>
      <c r="BT69" s="132"/>
      <c r="BU69" s="132"/>
      <c r="BV69" s="132"/>
      <c r="BW69" s="132"/>
      <c r="BX69" s="132"/>
      <c r="BY69" s="132"/>
      <c r="BZ69" s="132"/>
      <c r="CA69" s="132"/>
      <c r="CB69" s="132"/>
      <c r="CC69" s="132"/>
      <c r="CD69" s="132"/>
      <c r="CE69" s="132"/>
      <c r="CF69" s="132"/>
      <c r="CG69" s="132"/>
      <c r="CH69" s="132"/>
      <c r="CJ69" s="111"/>
      <c r="CK69" s="111"/>
      <c r="CL69" s="111"/>
      <c r="CM69" s="111"/>
      <c r="CN69" s="111"/>
      <c r="CO69" s="111"/>
      <c r="CP69" s="111"/>
      <c r="CQ69" s="111"/>
      <c r="CR69" s="111"/>
      <c r="CS69" s="111"/>
      <c r="CT69" s="111"/>
      <c r="CU69" s="111"/>
      <c r="CV69" s="111"/>
      <c r="CW69" s="111"/>
      <c r="CX69" s="111"/>
      <c r="CY69" s="111"/>
      <c r="CZ69" s="111"/>
      <c r="DA69" s="111"/>
      <c r="DB69" s="111"/>
      <c r="DC69" s="111"/>
      <c r="DD69" s="111"/>
      <c r="DE69" s="111"/>
      <c r="DF69" s="111"/>
      <c r="DG69" s="111"/>
      <c r="DL69" s="86"/>
      <c r="DM69" s="86"/>
      <c r="DN69" s="87" t="str">
        <f t="shared" ref="DN69:DN132" si="37">"D6.scenario.defInput["""&amp;B69&amp;"""] = {  "&amp;E$2&amp;":"""&amp;E69&amp;""",  "&amp;C$2&amp;":"""&amp;CLEAN(SUBSTITUTE(C69,"""",""""))&amp;""",  "&amp;F$2&amp;":"""&amp;F69&amp;""",  "&amp;H$2&amp;":"""&amp;CLEAN(SUBSTITUTE(H69,"""",""""))&amp;""", "&amp;J$2&amp;":"""&amp;J69&amp;""", "&amp;L$2&amp;":"""&amp;L69&amp;""", "&amp;M$2&amp;":"""&amp;M69&amp;""", "&amp;N$2&amp;":"""&amp;N69&amp;""", "&amp;O$2&amp;":"""&amp;O69&amp;""", "&amp;P$2&amp;":"""&amp;P69&amp;""", "&amp;Q$2&amp;":"""&amp;Q69&amp;""", "&amp;R$2&amp;":"""&amp;R69&amp;""", d11t:"""&amp;CJ69&amp;""",d11p:"""&amp;CK69&amp;""",d12t:"""&amp;CL69&amp;""",d12p:"""&amp;CM69&amp;""",d13t:"""&amp;CN69&amp;""",d13p:"""&amp;CO69&amp;""",d1w:"""&amp;CP69&amp;""",d1d:"""&amp;CQ69&amp;""", d21t:"""&amp;CR69&amp;""",d21p:"""&amp;CS69&amp;""",d22t:"""&amp;CT69&amp;""",d22p:"""&amp;CU69&amp;""",d23t:"""&amp;CV69&amp;""",d23p:"""&amp;CW69&amp;""",d2w:"""&amp;CX69&amp;""",d2d:"""&amp;CY69&amp;""", d31t:"""&amp;CZ69&amp;""",d31p:"""&amp;DA69&amp;""",d32t:"""&amp;DB69&amp;""",d32p:"""&amp;DC69&amp;""",d33t:"""&amp;DD69&amp;""",d33p:"""&amp;DE69&amp;""",d3w:"""&amp;DF69&amp;""",d3d:"""&amp;DG69&amp;"""}; "</f>
        <v xml:space="preserve">D6.scenario.defInput["i211"] = {  cons:"consACheat",  title:"Nom de la chambre",  unit:"",  text:"Nom de la chambre", inputType:"", right:"", postfix:"", nodata:"", varType:"String", min:"", max:"", defaultValue:"", d11t:"",d11p:"",d12t:"",d12p:"",d13t:"",d13p:"",d1w:"",d1d:"", d21t:"",d21p:"",d22t:"",d22p:"",d23t:"",d23p:"",d2w:"",d2d:"", d31t:"",d31p:"",d32t:"",d32p:"",d33t:"",d33p:"",d3w:"",d3d:""}; </v>
      </c>
      <c r="DO69" s="88"/>
      <c r="DP69" s="88"/>
      <c r="DQ69" s="89" t="str">
        <f t="shared" ref="DQ69:DQ132" si="38">"D6.scenario.defSelectValue["""&amp;U69&amp;"""]= [ """&amp;CLEAN(V69)&amp;""", """&amp;CLEAN(W69)&amp;IF(X69="","",""", """&amp;CLEAN(X69))&amp;IF(Y69="","",""", """&amp;CLEAN(Y69))&amp;IF(Z69="","",""", """&amp;CLEAN(Z69))&amp;IF(AA69="","",""", """&amp;CLEAN(AA69))&amp;IF(AB69="","",""", """&amp;CLEAN(AB69))&amp;IF(AC69="","",""", """&amp;CLEAN(AC69))&amp;IF(AD69="","",""", """&amp;CLEAN(AD69))&amp;IF(AE69="","",""", """&amp;CLEAN(AE69))&amp;IF(AF69="","",""", """&amp;CLEAN(AF69))&amp;IF(AG69="","",""", """&amp;CLEAN(AG69))&amp;IF(AH69="",""", """&amp;CLEAN(AH69))&amp;IF(AI69="","",""", """&amp;CLEAN(AI69))&amp;IF(AJ69="","",""", """&amp;CLEAN(AJ69))&amp;IF(AK69="","",""", """&amp;CLEAN(AK69))&amp;""" ];"</f>
        <v>D6.scenario.defSelectValue[""]= [ "", "", "" ];</v>
      </c>
      <c r="DR69" s="90"/>
      <c r="DS69" s="90"/>
      <c r="DT69" s="90" t="str">
        <f t="shared" ref="DT69:DT132" si="39">"D6.scenario.defSelectData['"&amp;U69&amp;"']= [ '"&amp;BC69&amp;"', '"&amp;BD69&amp;"', '"&amp;BE69&amp;IF(BF69="","","', '"&amp;BF69)&amp;IF(BG69="","","', '"&amp;BG69)&amp;IF(BH69="","","', '"&amp;BH69)&amp;IF(BI69="","","', '"&amp;BI69)&amp;IF(BJ69="","","', '"&amp;BJ69)&amp;IF(BK69="","","', '"&amp;BK69)&amp;IF(BL69="","","', '"&amp;BL69)&amp;IF(BM69="","","', '"&amp;BM69)&amp;IF(BN69="","","', '"&amp;BN69)&amp;IF(BO69="","","', '"&amp;BO69)&amp;IF(BP69="","","', '"&amp;BP69)&amp;IF(BQ69="","","', '"&amp;BQ69)&amp;IF(BR69="","","', '"&amp;BR69)&amp;"' ];"</f>
        <v>D6.scenario.defSelectData['']= [ '', '', '' ];</v>
      </c>
    </row>
    <row r="70" spans="1:124" s="85" customFormat="1" ht="43.5" customHeight="1">
      <c r="B70" s="111" t="s">
        <v>2936</v>
      </c>
      <c r="C70" s="120" t="s">
        <v>3593</v>
      </c>
      <c r="D70" s="132" t="s">
        <v>807</v>
      </c>
      <c r="E70" s="111" t="s">
        <v>2772</v>
      </c>
      <c r="F70" s="120" t="s">
        <v>1906</v>
      </c>
      <c r="G70" s="132" t="s">
        <v>514</v>
      </c>
      <c r="H70" s="120" t="s">
        <v>5108</v>
      </c>
      <c r="I70" s="132" t="s">
        <v>3107</v>
      </c>
      <c r="J70" s="120" t="str">
        <f t="shared" si="36"/>
        <v>sel212</v>
      </c>
      <c r="K70" s="132" t="str">
        <f t="shared" ref="K70:K133" si="40">"sel"&amp;MID($B70,2,5)</f>
        <v>sel212</v>
      </c>
      <c r="L70" s="112"/>
      <c r="M70" s="112"/>
      <c r="N70" s="112"/>
      <c r="O70" s="111" t="s">
        <v>1883</v>
      </c>
      <c r="P70" s="112"/>
      <c r="Q70" s="112"/>
      <c r="R70" s="111">
        <v>-1</v>
      </c>
      <c r="T70" s="73"/>
      <c r="U70" s="114" t="str">
        <f t="shared" ref="U70:U122" si="41">J70</f>
        <v>sel212</v>
      </c>
      <c r="V70" s="120" t="s">
        <v>4101</v>
      </c>
      <c r="W70" s="120" t="s">
        <v>5433</v>
      </c>
      <c r="X70" s="120" t="s">
        <v>5434</v>
      </c>
      <c r="Y70" s="120" t="s">
        <v>5435</v>
      </c>
      <c r="Z70" s="120" t="s">
        <v>5436</v>
      </c>
      <c r="AA70" s="120" t="s">
        <v>5437</v>
      </c>
      <c r="AB70" s="120" t="s">
        <v>5438</v>
      </c>
      <c r="AC70" s="120" t="s">
        <v>5439</v>
      </c>
      <c r="AD70" s="120" t="s">
        <v>5440</v>
      </c>
      <c r="AE70" s="120" t="s">
        <v>1972</v>
      </c>
      <c r="AF70" s="120" t="s">
        <v>5442</v>
      </c>
      <c r="AG70" s="120"/>
      <c r="AH70" s="120"/>
      <c r="AI70" s="120"/>
      <c r="AJ70" s="120"/>
      <c r="AK70" s="120"/>
      <c r="AL70" s="132" t="s">
        <v>2267</v>
      </c>
      <c r="AM70" s="162" t="s">
        <v>3097</v>
      </c>
      <c r="AN70" s="162" t="s">
        <v>3098</v>
      </c>
      <c r="AO70" s="162" t="s">
        <v>3099</v>
      </c>
      <c r="AP70" s="162" t="s">
        <v>3100</v>
      </c>
      <c r="AQ70" s="162" t="s">
        <v>3101</v>
      </c>
      <c r="AR70" s="162" t="s">
        <v>3102</v>
      </c>
      <c r="AS70" s="132" t="s">
        <v>3103</v>
      </c>
      <c r="AT70" s="132" t="s">
        <v>3104</v>
      </c>
      <c r="AU70" s="132" t="s">
        <v>3105</v>
      </c>
      <c r="AV70" s="132" t="s">
        <v>3106</v>
      </c>
      <c r="AW70" s="132"/>
      <c r="AX70" s="132"/>
      <c r="AY70" s="132"/>
      <c r="AZ70" s="132"/>
      <c r="BA70" s="132"/>
      <c r="BB70" s="73"/>
      <c r="BC70" s="120">
        <v>-1</v>
      </c>
      <c r="BD70" s="120">
        <v>7.3</v>
      </c>
      <c r="BE70" s="120">
        <v>10</v>
      </c>
      <c r="BF70" s="120">
        <v>13</v>
      </c>
      <c r="BG70" s="120">
        <v>16</v>
      </c>
      <c r="BH70" s="120">
        <v>19.5</v>
      </c>
      <c r="BI70" s="120">
        <v>24</v>
      </c>
      <c r="BJ70" s="120">
        <v>33</v>
      </c>
      <c r="BK70" s="120">
        <v>41</v>
      </c>
      <c r="BL70" s="120">
        <v>49</v>
      </c>
      <c r="BM70" s="120">
        <v>65</v>
      </c>
      <c r="BN70" s="120"/>
      <c r="BO70" s="120"/>
      <c r="BP70" s="120"/>
      <c r="BQ70" s="120"/>
      <c r="BR70" s="120"/>
      <c r="BS70" s="132">
        <v>-1</v>
      </c>
      <c r="BT70" s="132">
        <v>7.3</v>
      </c>
      <c r="BU70" s="132">
        <v>10</v>
      </c>
      <c r="BV70" s="132">
        <v>13</v>
      </c>
      <c r="BW70" s="132">
        <v>16</v>
      </c>
      <c r="BX70" s="132">
        <v>19.5</v>
      </c>
      <c r="BY70" s="132">
        <v>24</v>
      </c>
      <c r="BZ70" s="132">
        <v>33</v>
      </c>
      <c r="CA70" s="132">
        <v>41</v>
      </c>
      <c r="CB70" s="132">
        <v>49</v>
      </c>
      <c r="CC70" s="132">
        <v>65</v>
      </c>
      <c r="CD70" s="132"/>
      <c r="CE70" s="132"/>
      <c r="CF70" s="132"/>
      <c r="CG70" s="132"/>
      <c r="CH70" s="132"/>
      <c r="CJ70" s="111"/>
      <c r="CK70" s="111"/>
      <c r="CL70" s="111"/>
      <c r="CM70" s="111"/>
      <c r="CN70" s="111"/>
      <c r="CO70" s="111"/>
      <c r="CP70" s="111"/>
      <c r="CQ70" s="111"/>
      <c r="CR70" s="111"/>
      <c r="CS70" s="111"/>
      <c r="CT70" s="111"/>
      <c r="CU70" s="111"/>
      <c r="CV70" s="111"/>
      <c r="CW70" s="111"/>
      <c r="CX70" s="111"/>
      <c r="CY70" s="111"/>
      <c r="CZ70" s="111"/>
      <c r="DA70" s="111"/>
      <c r="DB70" s="111"/>
      <c r="DC70" s="111"/>
      <c r="DD70" s="111"/>
      <c r="DE70" s="111"/>
      <c r="DF70" s="111"/>
      <c r="DG70" s="111"/>
      <c r="DL70" s="86"/>
      <c r="DM70" s="86"/>
      <c r="DN70" s="87" t="str">
        <f t="shared" si="37"/>
        <v xml:space="preserve">D6.scenario.defInput["i212"] = {  cons:"consACheat",  title:"Taille de la pièce",  unit:"m2",  text:"Veuillez répondre à la taille de la pièce à chauffer / chauffer. S'il y a une cage d'escalier, veuillez la doubler.", inputType:"sel212", right:"", postfix:"", nodata:"", varType:"Number", min:"", max:"", defaultValue:"-1", d11t:"",d11p:"",d12t:"",d12p:"",d13t:"",d13p:"",d1w:"",d1d:"", d21t:"",d21p:"",d22t:"",d22p:"",d23t:"",d23p:"",d2w:"",d2d:"", d31t:"",d31p:"",d32t:"",d32p:"",d33t:"",d33p:"",d3w:"",d3d:""}; </v>
      </c>
      <c r="DO70" s="88"/>
      <c r="DP70" s="88"/>
      <c r="DQ70" s="89" t="str">
        <f t="shared" si="38"/>
        <v>D6.scenario.defSelectValue["sel212"]= [ "S'il vous plaît Choisir", "7m2", "10m2", "13m2", "16m2", "20m2", "24m2", "33m2", "40m2", "50m2", "Plus de 50m2", "" ];</v>
      </c>
      <c r="DR70" s="90"/>
      <c r="DS70" s="90"/>
      <c r="DT70" s="90" t="str">
        <f t="shared" si="39"/>
        <v>D6.scenario.defSelectData['sel212']= [ '-1', '7.3', '10', '13', '16', '19.5', '24', '33', '41', '49', '65' ];</v>
      </c>
    </row>
    <row r="71" spans="1:124" s="85" customFormat="1" ht="43.5" customHeight="1">
      <c r="B71" s="111" t="s">
        <v>2591</v>
      </c>
      <c r="C71" s="120" t="s">
        <v>3594</v>
      </c>
      <c r="D71" s="132" t="s">
        <v>2578</v>
      </c>
      <c r="E71" s="111" t="s">
        <v>2772</v>
      </c>
      <c r="F71" s="120" t="s">
        <v>1906</v>
      </c>
      <c r="G71" s="132" t="s">
        <v>514</v>
      </c>
      <c r="H71" s="120" t="s">
        <v>5109</v>
      </c>
      <c r="I71" s="132" t="s">
        <v>3108</v>
      </c>
      <c r="J71" s="120" t="str">
        <f t="shared" si="36"/>
        <v>sel213</v>
      </c>
      <c r="K71" s="132" t="str">
        <f t="shared" si="40"/>
        <v>sel213</v>
      </c>
      <c r="L71" s="112"/>
      <c r="M71" s="112"/>
      <c r="N71" s="112"/>
      <c r="O71" s="111" t="s">
        <v>1883</v>
      </c>
      <c r="P71" s="112"/>
      <c r="Q71" s="112"/>
      <c r="R71" s="111">
        <v>-1</v>
      </c>
      <c r="T71" s="73"/>
      <c r="U71" s="114" t="str">
        <f t="shared" si="41"/>
        <v>sel213</v>
      </c>
      <c r="V71" s="120" t="s">
        <v>3743</v>
      </c>
      <c r="W71" s="120" t="s">
        <v>5427</v>
      </c>
      <c r="X71" s="120" t="s">
        <v>5428</v>
      </c>
      <c r="Y71" s="120" t="s">
        <v>5429</v>
      </c>
      <c r="Z71" s="120" t="s">
        <v>5430</v>
      </c>
      <c r="AA71" s="120" t="s">
        <v>5431</v>
      </c>
      <c r="AB71" s="120" t="s">
        <v>5432</v>
      </c>
      <c r="AC71" s="120"/>
      <c r="AD71" s="120"/>
      <c r="AE71" s="120"/>
      <c r="AF71" s="120"/>
      <c r="AG71" s="120"/>
      <c r="AH71" s="120"/>
      <c r="AI71" s="120"/>
      <c r="AJ71" s="120"/>
      <c r="AK71" s="120"/>
      <c r="AL71" s="132" t="s">
        <v>2267</v>
      </c>
      <c r="AM71" s="162" t="s">
        <v>2579</v>
      </c>
      <c r="AN71" s="162" t="s">
        <v>2580</v>
      </c>
      <c r="AO71" s="162" t="s">
        <v>2581</v>
      </c>
      <c r="AP71" s="162" t="s">
        <v>2582</v>
      </c>
      <c r="AQ71" s="132" t="s">
        <v>2583</v>
      </c>
      <c r="AR71" s="132" t="s">
        <v>2584</v>
      </c>
      <c r="AS71" s="132"/>
      <c r="AT71" s="132"/>
      <c r="AU71" s="132"/>
      <c r="AV71" s="132"/>
      <c r="AW71" s="132"/>
      <c r="AX71" s="132"/>
      <c r="AY71" s="132"/>
      <c r="AZ71" s="132"/>
      <c r="BA71" s="132"/>
      <c r="BB71" s="73"/>
      <c r="BC71" s="120">
        <v>-1</v>
      </c>
      <c r="BD71" s="120">
        <v>1.1000000000000001</v>
      </c>
      <c r="BE71" s="120">
        <v>2.2000000000000002</v>
      </c>
      <c r="BF71" s="120">
        <v>3.3</v>
      </c>
      <c r="BG71" s="120">
        <v>6.5</v>
      </c>
      <c r="BH71" s="120">
        <v>9.6999999999999993</v>
      </c>
      <c r="BI71" s="120">
        <v>13</v>
      </c>
      <c r="BJ71" s="120"/>
      <c r="BK71" s="120"/>
      <c r="BL71" s="120"/>
      <c r="BM71" s="120"/>
      <c r="BN71" s="120"/>
      <c r="BO71" s="120"/>
      <c r="BP71" s="120"/>
      <c r="BQ71" s="120"/>
      <c r="BR71" s="120"/>
      <c r="BS71" s="132">
        <v>-1</v>
      </c>
      <c r="BT71" s="132">
        <v>1.1000000000000001</v>
      </c>
      <c r="BU71" s="132">
        <v>2.2000000000000002</v>
      </c>
      <c r="BV71" s="132">
        <v>3.3</v>
      </c>
      <c r="BW71" s="132">
        <v>6.5</v>
      </c>
      <c r="BX71" s="132">
        <v>9.6999999999999993</v>
      </c>
      <c r="BY71" s="132">
        <v>13</v>
      </c>
      <c r="BZ71" s="132"/>
      <c r="CA71" s="132"/>
      <c r="CB71" s="132"/>
      <c r="CC71" s="132"/>
      <c r="CD71" s="132"/>
      <c r="CE71" s="132"/>
      <c r="CF71" s="132"/>
      <c r="CG71" s="132"/>
      <c r="CH71" s="132"/>
      <c r="CJ71" s="111"/>
      <c r="CK71" s="111"/>
      <c r="CL71" s="111"/>
      <c r="CM71" s="111"/>
      <c r="CN71" s="111"/>
      <c r="CO71" s="111"/>
      <c r="CP71" s="111"/>
      <c r="CQ71" s="111"/>
      <c r="CR71" s="111"/>
      <c r="CS71" s="111"/>
      <c r="CT71" s="111"/>
      <c r="CU71" s="111"/>
      <c r="CV71" s="111"/>
      <c r="CW71" s="111"/>
      <c r="CX71" s="111"/>
      <c r="CY71" s="111"/>
      <c r="CZ71" s="111"/>
      <c r="DA71" s="111"/>
      <c r="DB71" s="111"/>
      <c r="DC71" s="111"/>
      <c r="DD71" s="111"/>
      <c r="DE71" s="111"/>
      <c r="DF71" s="111"/>
      <c r="DG71" s="111"/>
      <c r="DL71" s="86"/>
      <c r="DM71" s="86"/>
      <c r="DN71" s="87" t="str">
        <f t="shared" si="37"/>
        <v xml:space="preserve">D6.scenario.defInput["i213"] = {  cons:"consACheat",  title:"Taille de la fenêtre",  unit:"m2",  text:"S'il vous plaît répondre à la taille de la vitre et de la fenêtre, comme la somme de la pièce.", inputType:"sel213", right:"", postfix:"", nodata:"", varType:"Number", min:"", max:"", defaultValue:"-1", d11t:"",d11p:"",d12t:"",d12p:"",d13t:"",d13p:"",d1w:"",d1d:"", d21t:"",d21p:"",d22t:"",d22p:"",d23t:"",d23p:"",d2w:"",d2d:"", d31t:"",d31p:"",d32t:"",d32p:"",d33t:"",d33p:"",d3w:"",d3d:""}; </v>
      </c>
      <c r="DO71" s="88"/>
      <c r="DP71" s="88"/>
      <c r="DQ71" s="89" t="str">
        <f t="shared" si="38"/>
        <v>D6.scenario.defSelectValue["sel213"]= [ "S'il vous plaît choisir", "90 X 120cm", "120 x 180cm", "180 x 180 cm", "180 x 360cm", "180 x 540cm", "180 x 720cm", "" ];</v>
      </c>
      <c r="DR71" s="90"/>
      <c r="DS71" s="90"/>
      <c r="DT71" s="90" t="str">
        <f t="shared" si="39"/>
        <v>D6.scenario.defSelectData['sel213']= [ '-1', '1.1', '2.2', '3.3', '6.5', '9.7', '13' ];</v>
      </c>
    </row>
    <row r="72" spans="1:124" s="85" customFormat="1" ht="43.5" customHeight="1">
      <c r="B72" s="111" t="s">
        <v>2937</v>
      </c>
      <c r="C72" s="120" t="s">
        <v>5011</v>
      </c>
      <c r="D72" s="132" t="s">
        <v>2577</v>
      </c>
      <c r="E72" s="111" t="s">
        <v>2772</v>
      </c>
      <c r="F72" s="120" t="s">
        <v>3643</v>
      </c>
      <c r="G72" s="132" t="s">
        <v>2590</v>
      </c>
      <c r="H72" s="120" t="s">
        <v>5011</v>
      </c>
      <c r="I72" s="132" t="s">
        <v>2577</v>
      </c>
      <c r="J72" s="120" t="str">
        <f t="shared" si="36"/>
        <v>sel214</v>
      </c>
      <c r="K72" s="132" t="str">
        <f t="shared" si="40"/>
        <v>sel214</v>
      </c>
      <c r="L72" s="112"/>
      <c r="M72" s="112"/>
      <c r="N72" s="112"/>
      <c r="O72" s="111" t="s">
        <v>1883</v>
      </c>
      <c r="P72" s="112"/>
      <c r="Q72" s="112"/>
      <c r="R72" s="111">
        <v>-1</v>
      </c>
      <c r="T72" s="73"/>
      <c r="U72" s="114" t="str">
        <f t="shared" si="41"/>
        <v>sel214</v>
      </c>
      <c r="V72" s="120" t="s">
        <v>3743</v>
      </c>
      <c r="W72" s="120" t="s">
        <v>4117</v>
      </c>
      <c r="X72" s="120" t="s">
        <v>4118</v>
      </c>
      <c r="Y72" s="120" t="s">
        <v>4119</v>
      </c>
      <c r="Z72" s="120" t="s">
        <v>4120</v>
      </c>
      <c r="AA72" s="120" t="s">
        <v>4121</v>
      </c>
      <c r="AB72" s="120"/>
      <c r="AC72" s="120"/>
      <c r="AD72" s="120"/>
      <c r="AE72" s="120"/>
      <c r="AF72" s="120"/>
      <c r="AG72" s="120"/>
      <c r="AH72" s="120"/>
      <c r="AI72" s="120"/>
      <c r="AJ72" s="120"/>
      <c r="AK72" s="120"/>
      <c r="AL72" s="132" t="s">
        <v>2267</v>
      </c>
      <c r="AM72" s="162" t="s">
        <v>2585</v>
      </c>
      <c r="AN72" s="162" t="s">
        <v>2586</v>
      </c>
      <c r="AO72" s="162" t="s">
        <v>2587</v>
      </c>
      <c r="AP72" s="162" t="s">
        <v>2588</v>
      </c>
      <c r="AQ72" s="162" t="s">
        <v>2589</v>
      </c>
      <c r="AR72" s="132"/>
      <c r="AS72" s="132"/>
      <c r="AT72" s="132"/>
      <c r="AU72" s="132"/>
      <c r="AV72" s="132"/>
      <c r="AW72" s="132"/>
      <c r="AX72" s="132"/>
      <c r="AY72" s="132"/>
      <c r="AZ72" s="132"/>
      <c r="BA72" s="132"/>
      <c r="BB72" s="73"/>
      <c r="BC72" s="120">
        <v>-1</v>
      </c>
      <c r="BD72" s="120">
        <v>6</v>
      </c>
      <c r="BE72" s="120">
        <v>3.5</v>
      </c>
      <c r="BF72" s="120">
        <v>2.5</v>
      </c>
      <c r="BG72" s="120">
        <v>2.5</v>
      </c>
      <c r="BH72" s="120">
        <v>1.5</v>
      </c>
      <c r="BI72" s="120"/>
      <c r="BJ72" s="120"/>
      <c r="BK72" s="120"/>
      <c r="BL72" s="120"/>
      <c r="BM72" s="120"/>
      <c r="BN72" s="120"/>
      <c r="BO72" s="120"/>
      <c r="BP72" s="120"/>
      <c r="BQ72" s="120"/>
      <c r="BR72" s="120"/>
      <c r="BS72" s="132">
        <v>-1</v>
      </c>
      <c r="BT72" s="132">
        <v>6</v>
      </c>
      <c r="BU72" s="132">
        <v>3.5</v>
      </c>
      <c r="BV72" s="132">
        <v>2.5</v>
      </c>
      <c r="BW72" s="132">
        <v>2.5</v>
      </c>
      <c r="BX72" s="132">
        <v>1.5</v>
      </c>
      <c r="BY72" s="132"/>
      <c r="BZ72" s="132"/>
      <c r="CA72" s="132"/>
      <c r="CB72" s="132"/>
      <c r="CC72" s="132"/>
      <c r="CD72" s="132"/>
      <c r="CE72" s="132"/>
      <c r="CF72" s="132"/>
      <c r="CG72" s="132"/>
      <c r="CH72" s="132"/>
      <c r="CJ72" s="111"/>
      <c r="CK72" s="111"/>
      <c r="CL72" s="111"/>
      <c r="CM72" s="111"/>
      <c r="CN72" s="111"/>
      <c r="CO72" s="111"/>
      <c r="CP72" s="111"/>
      <c r="CQ72" s="111"/>
      <c r="CR72" s="111">
        <v>4</v>
      </c>
      <c r="CS72" s="111">
        <v>2</v>
      </c>
      <c r="CT72" s="111">
        <v>3</v>
      </c>
      <c r="CU72" s="111">
        <v>1</v>
      </c>
      <c r="CV72" s="111"/>
      <c r="CW72" s="111"/>
      <c r="CX72" s="111">
        <v>1</v>
      </c>
      <c r="CY72" s="111">
        <v>1</v>
      </c>
      <c r="CZ72" s="111"/>
      <c r="DA72" s="111"/>
      <c r="DB72" s="111"/>
      <c r="DC72" s="111"/>
      <c r="DD72" s="111"/>
      <c r="DE72" s="111"/>
      <c r="DF72" s="111"/>
      <c r="DG72" s="111"/>
      <c r="DL72" s="86"/>
      <c r="DM72" s="86"/>
      <c r="DN72" s="87" t="str">
        <f t="shared" si="37"/>
        <v xml:space="preserve">D6.scenario.defInput["i214"] = {  cons:"consACheat",  title:"Type de vitre",  unit:"w / m 2 K",  text:"Type de vitre", inputType:"sel214", right:"", postfix:"", nodata:"", varType:"Number", min:"", max:"", defaultValue:"-1", d11t:"",d11p:"",d12t:"",d12p:"",d13t:"",d13p:"",d1w:"",d1d:"", d21t:"4",d21p:"2",d22t:"3",d22p:"1",d23t:"",d23p:"",d2w:"1",d2d:"1", d31t:"",d31p:"",d32t:"",d32p:"",d33t:"",d33p:"",d3w:"",d3d:""}; </v>
      </c>
      <c r="DO72" s="88"/>
      <c r="DP72" s="88"/>
      <c r="DQ72" s="89" t="str">
        <f t="shared" si="38"/>
        <v>D6.scenario.defSelectValue["sel214"]= [ "S'il vous plaît choisir", " un verre", " aluminium verre double couche", " aluminium non cadre en verre multicouche", " fenêtres à double vitrage", " à faible e verre double vitrage ", "" ];</v>
      </c>
      <c r="DR72" s="90"/>
      <c r="DS72" s="90"/>
      <c r="DT72" s="90" t="str">
        <f t="shared" si="39"/>
        <v>D6.scenario.defSelectData['sel214']= [ '-1', '6', '3.5', '2.5', '2.5', '1.5' ];</v>
      </c>
    </row>
    <row r="73" spans="1:124" s="85" customFormat="1" ht="43.5" customHeight="1">
      <c r="A73" s="73"/>
      <c r="B73" s="111" t="s">
        <v>2592</v>
      </c>
      <c r="C73" s="120" t="s">
        <v>5012</v>
      </c>
      <c r="D73" s="132" t="s">
        <v>2388</v>
      </c>
      <c r="E73" s="111" t="s">
        <v>3068</v>
      </c>
      <c r="F73" s="120" t="s">
        <v>3656</v>
      </c>
      <c r="G73" s="132" t="s">
        <v>828</v>
      </c>
      <c r="H73" s="120" t="s">
        <v>5012</v>
      </c>
      <c r="I73" s="132" t="s">
        <v>2388</v>
      </c>
      <c r="J73" s="120" t="str">
        <f t="shared" si="36"/>
        <v>sel215</v>
      </c>
      <c r="K73" s="132" t="str">
        <f t="shared" si="40"/>
        <v>sel215</v>
      </c>
      <c r="L73" s="112"/>
      <c r="M73" s="112"/>
      <c r="N73" s="112"/>
      <c r="O73" s="111" t="s">
        <v>1883</v>
      </c>
      <c r="P73" s="112"/>
      <c r="Q73" s="112"/>
      <c r="R73" s="111">
        <v>-1</v>
      </c>
      <c r="S73" s="73"/>
      <c r="T73" s="73"/>
      <c r="U73" s="114" t="str">
        <f t="shared" si="41"/>
        <v>sel215</v>
      </c>
      <c r="V73" s="120" t="s">
        <v>3733</v>
      </c>
      <c r="W73" s="120" t="s">
        <v>5419</v>
      </c>
      <c r="X73" s="120" t="s">
        <v>5420</v>
      </c>
      <c r="Y73" s="120" t="s">
        <v>5421</v>
      </c>
      <c r="Z73" s="120" t="s">
        <v>5422</v>
      </c>
      <c r="AA73" s="120" t="s">
        <v>5423</v>
      </c>
      <c r="AB73" s="120" t="s">
        <v>5424</v>
      </c>
      <c r="AC73" s="120" t="s">
        <v>5425</v>
      </c>
      <c r="AD73" s="120" t="s">
        <v>5426</v>
      </c>
      <c r="AE73" s="120" t="s">
        <v>5441</v>
      </c>
      <c r="AF73" s="120"/>
      <c r="AG73" s="120"/>
      <c r="AH73" s="120"/>
      <c r="AI73" s="120"/>
      <c r="AJ73" s="120"/>
      <c r="AK73" s="120"/>
      <c r="AL73" s="132" t="s">
        <v>2267</v>
      </c>
      <c r="AM73" s="162" t="s">
        <v>2047</v>
      </c>
      <c r="AN73" s="163" t="s">
        <v>2401</v>
      </c>
      <c r="AO73" s="162" t="s">
        <v>2402</v>
      </c>
      <c r="AP73" s="162" t="s">
        <v>2403</v>
      </c>
      <c r="AQ73" s="162" t="s">
        <v>2404</v>
      </c>
      <c r="AR73" s="162" t="s">
        <v>2405</v>
      </c>
      <c r="AS73" s="162" t="s">
        <v>2406</v>
      </c>
      <c r="AT73" s="132" t="s">
        <v>2407</v>
      </c>
      <c r="AU73" s="132" t="s">
        <v>2408</v>
      </c>
      <c r="AV73" s="132"/>
      <c r="AW73" s="132"/>
      <c r="AX73" s="132"/>
      <c r="AY73" s="132"/>
      <c r="AZ73" s="132"/>
      <c r="BA73" s="132"/>
      <c r="BB73" s="73"/>
      <c r="BC73" s="120">
        <v>-1</v>
      </c>
      <c r="BD73" s="120">
        <v>0</v>
      </c>
      <c r="BE73" s="120">
        <v>1</v>
      </c>
      <c r="BF73" s="120">
        <v>2</v>
      </c>
      <c r="BG73" s="120">
        <v>4</v>
      </c>
      <c r="BH73" s="120">
        <v>6</v>
      </c>
      <c r="BI73" s="120">
        <v>9</v>
      </c>
      <c r="BJ73" s="120">
        <v>13</v>
      </c>
      <c r="BK73" s="120">
        <v>18</v>
      </c>
      <c r="BL73" s="120">
        <v>25</v>
      </c>
      <c r="BM73" s="120"/>
      <c r="BN73" s="120"/>
      <c r="BO73" s="120"/>
      <c r="BP73" s="120"/>
      <c r="BQ73" s="120"/>
      <c r="BR73" s="120"/>
      <c r="BS73" s="132">
        <v>-1</v>
      </c>
      <c r="BT73" s="132">
        <v>0</v>
      </c>
      <c r="BU73" s="132">
        <v>1</v>
      </c>
      <c r="BV73" s="132">
        <v>2</v>
      </c>
      <c r="BW73" s="132">
        <v>4</v>
      </c>
      <c r="BX73" s="132">
        <v>6</v>
      </c>
      <c r="BY73" s="132">
        <v>9</v>
      </c>
      <c r="BZ73" s="132">
        <v>13</v>
      </c>
      <c r="CA73" s="132">
        <v>18</v>
      </c>
      <c r="CB73" s="132">
        <v>25</v>
      </c>
      <c r="CC73" s="132"/>
      <c r="CD73" s="132"/>
      <c r="CE73" s="132"/>
      <c r="CF73" s="132"/>
      <c r="CG73" s="132"/>
      <c r="CH73" s="132"/>
      <c r="CJ73" s="111"/>
      <c r="CK73" s="111"/>
      <c r="CL73" s="111"/>
      <c r="CM73" s="111"/>
      <c r="CN73" s="111"/>
      <c r="CO73" s="111"/>
      <c r="CP73" s="111"/>
      <c r="CQ73" s="111"/>
      <c r="CR73" s="111"/>
      <c r="CS73" s="111"/>
      <c r="CT73" s="111"/>
      <c r="CU73" s="111"/>
      <c r="CV73" s="111"/>
      <c r="CW73" s="111"/>
      <c r="CX73" s="111"/>
      <c r="CY73" s="111"/>
      <c r="CZ73" s="111"/>
      <c r="DA73" s="111"/>
      <c r="DB73" s="111"/>
      <c r="DC73" s="111"/>
      <c r="DD73" s="111"/>
      <c r="DE73" s="111"/>
      <c r="DF73" s="111"/>
      <c r="DG73" s="111"/>
      <c r="DL73" s="86"/>
      <c r="DM73" s="86"/>
      <c r="DN73" s="87" t="str">
        <f t="shared" si="37"/>
        <v xml:space="preserve">D6.scenario.defInput["i215"] = {  cons:"consACcool",  title:"Nombre d'années d'utilisation du climatiseur",  unit:"ans",  text:"Nombre d'années d'utilisation du climatiseur", inputType:"sel215", right:"", postfix:"", nodata:"", varType:"Number", min:"", max:"", defaultValue:"-1", d11t:"",d11p:"",d12t:"",d12p:"",d13t:"",d13p:"",d1w:"",d1d:"", d21t:"",d21p:"",d22t:"",d22p:"",d23t:"",d23p:"",d2w:"",d2d:"", d31t:"",d31p:"",d32t:"",d32p:"",d33t:"",d33p:"",d3w:"",d3d:""}; </v>
      </c>
      <c r="DO73" s="88"/>
      <c r="DP73" s="88"/>
      <c r="DQ73" s="89" t="str">
        <f t="shared" si="38"/>
        <v>D6.scenario.defSelectValue["sel215"]= [ "Veuillez choisir", "Je ne l'ai pas", "Moins d'un an", "Moins de trois ans", "Moins de 5 ans", "Moins de 7 ans", "Moins de 10 ans", "Moins de 15 ans", "Moins de 20 ans", "Plus de 20 ans", "" ];</v>
      </c>
      <c r="DR73" s="90"/>
      <c r="DS73" s="90"/>
      <c r="DT73" s="90" t="str">
        <f t="shared" si="39"/>
        <v>D6.scenario.defSelectData['sel215']= [ '-1', '0', '1', '2', '4', '6', '9', '13', '18', '25' ];</v>
      </c>
    </row>
    <row r="74" spans="1:124" s="85" customFormat="1" ht="43.5" customHeight="1">
      <c r="A74" s="73"/>
      <c r="B74" s="111" t="s">
        <v>2593</v>
      </c>
      <c r="C74" s="120" t="s">
        <v>5013</v>
      </c>
      <c r="D74" s="132" t="s">
        <v>2597</v>
      </c>
      <c r="E74" s="111" t="s">
        <v>3068</v>
      </c>
      <c r="F74" s="120"/>
      <c r="G74" s="132"/>
      <c r="H74" s="120" t="s">
        <v>5110</v>
      </c>
      <c r="I74" s="132" t="s">
        <v>3109</v>
      </c>
      <c r="J74" s="120" t="str">
        <f t="shared" si="36"/>
        <v>sel216</v>
      </c>
      <c r="K74" s="132" t="str">
        <f t="shared" si="40"/>
        <v>sel216</v>
      </c>
      <c r="L74" s="112"/>
      <c r="M74" s="112"/>
      <c r="N74" s="112"/>
      <c r="O74" s="111" t="s">
        <v>1883</v>
      </c>
      <c r="P74" s="112"/>
      <c r="Q74" s="112"/>
      <c r="R74" s="111">
        <v>-1</v>
      </c>
      <c r="S74" s="73"/>
      <c r="T74" s="73"/>
      <c r="U74" s="114" t="str">
        <f t="shared" si="41"/>
        <v>sel216</v>
      </c>
      <c r="V74" s="120" t="s">
        <v>3702</v>
      </c>
      <c r="W74" s="120" t="s">
        <v>3770</v>
      </c>
      <c r="X74" s="122" t="s">
        <v>3914</v>
      </c>
      <c r="Y74" s="120" t="s">
        <v>3742</v>
      </c>
      <c r="Z74" s="120"/>
      <c r="AA74" s="120"/>
      <c r="AB74" s="120"/>
      <c r="AC74" s="120"/>
      <c r="AD74" s="120"/>
      <c r="AE74" s="120"/>
      <c r="AF74" s="120"/>
      <c r="AG74" s="120"/>
      <c r="AH74" s="120"/>
      <c r="AI74" s="120"/>
      <c r="AJ74" s="120"/>
      <c r="AK74" s="120"/>
      <c r="AL74" s="132" t="s">
        <v>2267</v>
      </c>
      <c r="AM74" s="162" t="s">
        <v>2480</v>
      </c>
      <c r="AN74" s="163" t="s">
        <v>2481</v>
      </c>
      <c r="AO74" s="162" t="s">
        <v>294</v>
      </c>
      <c r="AP74" s="132"/>
      <c r="AQ74" s="132"/>
      <c r="AR74" s="132"/>
      <c r="AS74" s="132"/>
      <c r="AT74" s="132"/>
      <c r="AU74" s="132"/>
      <c r="AV74" s="132"/>
      <c r="AW74" s="132"/>
      <c r="AX74" s="132"/>
      <c r="AY74" s="132"/>
      <c r="AZ74" s="132"/>
      <c r="BA74" s="132"/>
      <c r="BB74" s="73"/>
      <c r="BC74" s="120">
        <v>-1</v>
      </c>
      <c r="BD74" s="120">
        <v>1</v>
      </c>
      <c r="BE74" s="120">
        <v>2</v>
      </c>
      <c r="BF74" s="120">
        <v>3</v>
      </c>
      <c r="BG74" s="120"/>
      <c r="BH74" s="120"/>
      <c r="BI74" s="120"/>
      <c r="BJ74" s="120"/>
      <c r="BK74" s="120"/>
      <c r="BL74" s="120"/>
      <c r="BM74" s="120"/>
      <c r="BN74" s="120"/>
      <c r="BO74" s="120"/>
      <c r="BP74" s="120"/>
      <c r="BQ74" s="120"/>
      <c r="BR74" s="120"/>
      <c r="BS74" s="132">
        <v>-1</v>
      </c>
      <c r="BT74" s="132">
        <v>1</v>
      </c>
      <c r="BU74" s="132">
        <v>2</v>
      </c>
      <c r="BV74" s="132">
        <v>3</v>
      </c>
      <c r="BW74" s="132"/>
      <c r="BX74" s="132"/>
      <c r="BY74" s="132"/>
      <c r="BZ74" s="132"/>
      <c r="CA74" s="132"/>
      <c r="CB74" s="132"/>
      <c r="CC74" s="132"/>
      <c r="CD74" s="132"/>
      <c r="CE74" s="132"/>
      <c r="CF74" s="132"/>
      <c r="CG74" s="132"/>
      <c r="CH74" s="132"/>
      <c r="CJ74" s="111">
        <v>2</v>
      </c>
      <c r="CK74" s="111">
        <v>0</v>
      </c>
      <c r="CL74" s="111">
        <v>1</v>
      </c>
      <c r="CM74" s="111">
        <v>2</v>
      </c>
      <c r="CN74" s="111"/>
      <c r="CO74" s="111"/>
      <c r="CP74" s="111">
        <v>2</v>
      </c>
      <c r="CQ74" s="111">
        <v>0</v>
      </c>
      <c r="CR74" s="111">
        <v>2</v>
      </c>
      <c r="CS74" s="111">
        <v>0</v>
      </c>
      <c r="CT74" s="111">
        <v>1</v>
      </c>
      <c r="CU74" s="111">
        <v>2</v>
      </c>
      <c r="CV74" s="111"/>
      <c r="CW74" s="111"/>
      <c r="CX74" s="111">
        <v>2</v>
      </c>
      <c r="CY74" s="111">
        <v>0</v>
      </c>
      <c r="CZ74" s="111"/>
      <c r="DA74" s="111"/>
      <c r="DB74" s="111"/>
      <c r="DC74" s="111"/>
      <c r="DD74" s="111"/>
      <c r="DE74" s="111"/>
      <c r="DF74" s="111"/>
      <c r="DG74" s="111"/>
      <c r="DL74" s="86"/>
      <c r="DM74" s="86"/>
      <c r="DN74" s="87" t="str">
        <f t="shared" si="37"/>
        <v xml:space="preserve">D6.scenario.defInput["i216"] = {  cons:"consACcool",  title:"Performance de climatisation",  unit:"",  text:"Lors de l'achat du climatiseur, avez-vous choisi le type d'économie d'énergie", inputType:"sel216", right:"", postfix:"", nodata:"", varType:"Number", min:"", max:"", defaultValue:"-1", d11t:"2",d11p:"0",d12t:"1",d12p:"2",d13t:"",d13p:"",d1w:"2",d1d:"0", d21t:"2",d21p:"0",d22t:"1",d22p:"2",d23t:"",d23p:"",d2w:"2",d2d:"0", d31t:"",d31p:"",d32t:"",d32p:"",d33t:"",d33p:"",d3w:"",d3d:""}; </v>
      </c>
      <c r="DO74" s="88"/>
      <c r="DP74" s="88"/>
      <c r="DQ74" s="89" t="str">
        <f t="shared" si="38"/>
        <v>D6.scenario.defSelectValue["sel216"]= [ "Veuillez sélectionner", " oui", " non", " ne sais pas ", "" ];</v>
      </c>
      <c r="DR74" s="90"/>
      <c r="DS74" s="90"/>
      <c r="DT74" s="90" t="str">
        <f t="shared" si="39"/>
        <v>D6.scenario.defSelectData['sel216']= [ '-1', '1', '2', '3' ];</v>
      </c>
    </row>
    <row r="75" spans="1:124" s="85" customFormat="1" ht="43.5" customHeight="1">
      <c r="B75" s="111" t="s">
        <v>2596</v>
      </c>
      <c r="C75" s="120" t="s">
        <v>5014</v>
      </c>
      <c r="D75" s="132" t="s">
        <v>2556</v>
      </c>
      <c r="E75" s="111" t="s">
        <v>3068</v>
      </c>
      <c r="F75" s="120"/>
      <c r="G75" s="132"/>
      <c r="H75" s="120" t="s">
        <v>5111</v>
      </c>
      <c r="I75" s="132" t="s">
        <v>2557</v>
      </c>
      <c r="J75" s="120" t="str">
        <f t="shared" si="36"/>
        <v>sel217</v>
      </c>
      <c r="K75" s="132" t="str">
        <f t="shared" si="40"/>
        <v>sel217</v>
      </c>
      <c r="L75" s="112"/>
      <c r="M75" s="112"/>
      <c r="N75" s="112"/>
      <c r="O75" s="111" t="s">
        <v>1883</v>
      </c>
      <c r="P75" s="112"/>
      <c r="Q75" s="112"/>
      <c r="R75" s="111">
        <v>-1</v>
      </c>
      <c r="T75" s="73"/>
      <c r="U75" s="114" t="str">
        <f t="shared" si="41"/>
        <v>sel217</v>
      </c>
      <c r="V75" s="120" t="s">
        <v>3702</v>
      </c>
      <c r="W75" s="120" t="s">
        <v>3818</v>
      </c>
      <c r="X75" s="120" t="s">
        <v>4122</v>
      </c>
      <c r="Y75" s="120" t="s">
        <v>3750</v>
      </c>
      <c r="Z75" s="120"/>
      <c r="AA75" s="120"/>
      <c r="AB75" s="120"/>
      <c r="AC75" s="120"/>
      <c r="AD75" s="120"/>
      <c r="AE75" s="120"/>
      <c r="AF75" s="120"/>
      <c r="AG75" s="120"/>
      <c r="AH75" s="120"/>
      <c r="AI75" s="120"/>
      <c r="AJ75" s="120"/>
      <c r="AK75" s="120"/>
      <c r="AL75" s="132" t="s">
        <v>2267</v>
      </c>
      <c r="AM75" s="162" t="s">
        <v>2558</v>
      </c>
      <c r="AN75" s="162" t="s">
        <v>2313</v>
      </c>
      <c r="AO75" s="162" t="s">
        <v>294</v>
      </c>
      <c r="AP75" s="132"/>
      <c r="AQ75" s="132"/>
      <c r="AR75" s="132"/>
      <c r="AS75" s="132"/>
      <c r="AT75" s="132"/>
      <c r="AU75" s="132"/>
      <c r="AV75" s="132"/>
      <c r="AW75" s="132"/>
      <c r="AX75" s="132"/>
      <c r="AY75" s="132"/>
      <c r="AZ75" s="132"/>
      <c r="BA75" s="132"/>
      <c r="BB75" s="73"/>
      <c r="BC75" s="120">
        <v>-1</v>
      </c>
      <c r="BD75" s="120">
        <v>1</v>
      </c>
      <c r="BE75" s="120">
        <v>2</v>
      </c>
      <c r="BF75" s="120">
        <v>3</v>
      </c>
      <c r="BG75" s="120"/>
      <c r="BH75" s="120"/>
      <c r="BI75" s="120"/>
      <c r="BJ75" s="120"/>
      <c r="BK75" s="120"/>
      <c r="BL75" s="120"/>
      <c r="BM75" s="120"/>
      <c r="BN75" s="120"/>
      <c r="BO75" s="120"/>
      <c r="BP75" s="120"/>
      <c r="BQ75" s="120"/>
      <c r="BR75" s="120"/>
      <c r="BS75" s="132">
        <v>-1</v>
      </c>
      <c r="BT75" s="132">
        <v>1</v>
      </c>
      <c r="BU75" s="132">
        <v>2</v>
      </c>
      <c r="BV75" s="132">
        <v>3</v>
      </c>
      <c r="BW75" s="132"/>
      <c r="BX75" s="132"/>
      <c r="BY75" s="132"/>
      <c r="BZ75" s="132"/>
      <c r="CA75" s="132"/>
      <c r="CB75" s="132"/>
      <c r="CC75" s="132"/>
      <c r="CD75" s="132"/>
      <c r="CE75" s="132"/>
      <c r="CF75" s="132"/>
      <c r="CG75" s="132"/>
      <c r="CH75" s="132"/>
      <c r="CJ75" s="111"/>
      <c r="CK75" s="111"/>
      <c r="CL75" s="111"/>
      <c r="CM75" s="111"/>
      <c r="CN75" s="111"/>
      <c r="CO75" s="111"/>
      <c r="CP75" s="111"/>
      <c r="CQ75" s="111"/>
      <c r="CR75" s="111"/>
      <c r="CS75" s="111"/>
      <c r="CT75" s="111"/>
      <c r="CU75" s="111"/>
      <c r="CV75" s="111"/>
      <c r="CW75" s="111"/>
      <c r="CX75" s="111"/>
      <c r="CY75" s="111"/>
      <c r="CZ75" s="111">
        <v>2</v>
      </c>
      <c r="DA75" s="111">
        <v>0</v>
      </c>
      <c r="DB75" s="111">
        <v>1</v>
      </c>
      <c r="DC75" s="111">
        <v>2</v>
      </c>
      <c r="DD75" s="111"/>
      <c r="DE75" s="111"/>
      <c r="DF75" s="111">
        <v>1</v>
      </c>
      <c r="DG75" s="111">
        <v>0</v>
      </c>
      <c r="DL75" s="86"/>
      <c r="DM75" s="86"/>
      <c r="DN75" s="87" t="str">
        <f t="shared" si="37"/>
        <v xml:space="preserve">D6.scenario.defInput["i217"] = {  cons:"consACcool",  title:"Filtre de climatiseur propre",  unit:"",  text:"Est-ce que vous nettoyez les filtres des climatiseurs", inputType:"sel217", right:"", postfix:"", nodata:"", varType:"Number", min:"", max:"", defaultValue:"-1", d11t:"",d11p:"",d12t:"",d12p:"",d13t:"",d13p:"",d1w:"",d1d:"", d21t:"",d21p:"",d22t:"",d22p:"",d23t:"",d23p:"",d2w:"",d2d:"", d31t:"2",d31p:"0",d32t:"1",d32p:"2",d33t:"",d33p:"",d3w:"1",d3d:"0"}; </v>
      </c>
      <c r="DO75" s="88"/>
      <c r="DP75" s="88"/>
      <c r="DQ75" s="89" t="str">
        <f t="shared" si="38"/>
        <v>D6.scenario.defSelectValue["sel217"]= [ "Veuillez sélectionner", " je le fais", " je ne sais pas", " je ne sais pas ", "" ];</v>
      </c>
      <c r="DR75" s="90"/>
      <c r="DS75" s="90"/>
      <c r="DT75" s="90" t="str">
        <f t="shared" si="39"/>
        <v>D6.scenario.defSelectData['sel217']= [ '-1', '1', '2', '3' ];</v>
      </c>
    </row>
    <row r="76" spans="1:124" s="85" customFormat="1" ht="43.5" customHeight="1">
      <c r="A76" s="73"/>
      <c r="B76" s="111" t="s">
        <v>2385</v>
      </c>
      <c r="C76" s="120" t="s">
        <v>5008</v>
      </c>
      <c r="D76" s="132" t="s">
        <v>2384</v>
      </c>
      <c r="E76" s="111" t="s">
        <v>2905</v>
      </c>
      <c r="F76" s="120"/>
      <c r="G76" s="132"/>
      <c r="H76" s="120" t="s">
        <v>5103</v>
      </c>
      <c r="I76" s="132" t="s">
        <v>2328</v>
      </c>
      <c r="J76" s="120" t="str">
        <f t="shared" si="36"/>
        <v>sel231</v>
      </c>
      <c r="K76" s="132" t="str">
        <f t="shared" si="40"/>
        <v>sel231</v>
      </c>
      <c r="L76" s="112"/>
      <c r="M76" s="112"/>
      <c r="N76" s="112"/>
      <c r="O76" s="111" t="s">
        <v>1883</v>
      </c>
      <c r="P76" s="112"/>
      <c r="Q76" s="112"/>
      <c r="R76" s="111">
        <v>-1</v>
      </c>
      <c r="S76" s="73"/>
      <c r="T76" s="73"/>
      <c r="U76" s="114" t="str">
        <f t="shared" si="41"/>
        <v>sel231</v>
      </c>
      <c r="V76" s="120" t="s">
        <v>4099</v>
      </c>
      <c r="W76" s="120" t="s">
        <v>4154</v>
      </c>
      <c r="X76" s="120" t="s">
        <v>4155</v>
      </c>
      <c r="Y76" s="120" t="s">
        <v>3896</v>
      </c>
      <c r="Z76" s="120" t="s">
        <v>3893</v>
      </c>
      <c r="AA76" s="120" t="s">
        <v>4156</v>
      </c>
      <c r="AB76" s="120" t="s">
        <v>4157</v>
      </c>
      <c r="AC76" s="120" t="s">
        <v>4100</v>
      </c>
      <c r="AD76" s="120"/>
      <c r="AE76" s="120"/>
      <c r="AF76" s="120"/>
      <c r="AG76" s="120"/>
      <c r="AH76" s="120"/>
      <c r="AI76" s="120"/>
      <c r="AJ76" s="120"/>
      <c r="AK76" s="120"/>
      <c r="AL76" s="132" t="s">
        <v>2267</v>
      </c>
      <c r="AM76" s="162" t="s">
        <v>4</v>
      </c>
      <c r="AN76" s="162" t="s">
        <v>2010</v>
      </c>
      <c r="AO76" s="162" t="s">
        <v>2011</v>
      </c>
      <c r="AP76" s="162" t="s">
        <v>2012</v>
      </c>
      <c r="AQ76" s="132" t="s">
        <v>2013</v>
      </c>
      <c r="AR76" s="162" t="s">
        <v>2014</v>
      </c>
      <c r="AS76" s="132"/>
      <c r="AT76" s="132"/>
      <c r="AU76" s="132"/>
      <c r="AV76" s="132"/>
      <c r="AW76" s="132"/>
      <c r="AX76" s="132"/>
      <c r="AY76" s="132"/>
      <c r="AZ76" s="132"/>
      <c r="BA76" s="132"/>
      <c r="BB76" s="73"/>
      <c r="BC76" s="120">
        <v>-1</v>
      </c>
      <c r="BD76" s="120">
        <v>1</v>
      </c>
      <c r="BE76" s="120">
        <v>2</v>
      </c>
      <c r="BF76" s="120">
        <v>3</v>
      </c>
      <c r="BG76" s="120">
        <v>4</v>
      </c>
      <c r="BH76" s="120">
        <v>5</v>
      </c>
      <c r="BI76" s="120">
        <v>6</v>
      </c>
      <c r="BJ76" s="120"/>
      <c r="BK76" s="120"/>
      <c r="BL76" s="120"/>
      <c r="BM76" s="120"/>
      <c r="BN76" s="120"/>
      <c r="BO76" s="120"/>
      <c r="BP76" s="120"/>
      <c r="BQ76" s="120"/>
      <c r="BR76" s="120"/>
      <c r="BS76" s="132">
        <v>-1</v>
      </c>
      <c r="BT76" s="132">
        <v>1</v>
      </c>
      <c r="BU76" s="132">
        <v>2</v>
      </c>
      <c r="BV76" s="132">
        <v>3</v>
      </c>
      <c r="BW76" s="132">
        <v>4</v>
      </c>
      <c r="BX76" s="132">
        <v>5</v>
      </c>
      <c r="BY76" s="132">
        <v>6</v>
      </c>
      <c r="BZ76" s="132"/>
      <c r="CA76" s="132"/>
      <c r="CB76" s="132"/>
      <c r="CC76" s="132"/>
      <c r="CD76" s="132"/>
      <c r="CE76" s="132"/>
      <c r="CF76" s="132"/>
      <c r="CG76" s="132"/>
      <c r="CH76" s="132"/>
      <c r="CJ76" s="111"/>
      <c r="CK76" s="111"/>
      <c r="CL76" s="111"/>
      <c r="CM76" s="111"/>
      <c r="CN76" s="111"/>
      <c r="CO76" s="111"/>
      <c r="CP76" s="111"/>
      <c r="CQ76" s="111"/>
      <c r="CR76" s="111"/>
      <c r="CS76" s="111"/>
      <c r="CT76" s="111"/>
      <c r="CU76" s="111"/>
      <c r="CV76" s="111"/>
      <c r="CW76" s="111"/>
      <c r="CX76" s="111"/>
      <c r="CY76" s="111"/>
      <c r="CZ76" s="111"/>
      <c r="DA76" s="111"/>
      <c r="DB76" s="111"/>
      <c r="DC76" s="111"/>
      <c r="DD76" s="111"/>
      <c r="DE76" s="111"/>
      <c r="DF76" s="111"/>
      <c r="DG76" s="111"/>
      <c r="DL76" s="86"/>
      <c r="DM76" s="86"/>
      <c r="DN76" s="87" t="str">
        <f t="shared" si="37"/>
        <v xml:space="preserve">D6.scenario.defInput["i231"] = {  cons:"consACheat",  title:"Équipement de chauffage principalement utilisé",  unit:"",  text:"Quelle est la source d'énergie des appareils de chauffage les plus couramment utilisés pour chauffer la pièce? Pour le chauffage par le sol, veuillez sélectionner par source de chaleur.", inputType:"sel231", right:"", postfix:"", nodata:"", varType:"Number", min:"", max:"", defaultValue:"-1", d11t:"",d11p:"",d12t:"",d12p:"",d13t:"",d13p:"",d1w:"",d1d:"", d21t:"",d21p:"",d22t:"",d22p:"",d23t:"",d23p:"",d2w:"",d2d:"", d31t:"",d31p:"",d32t:"",d32p:"",d33t:"",d33p:"",d3w:"",d3d:""}; </v>
      </c>
      <c r="DO76" s="88"/>
      <c r="DP76" s="88"/>
      <c r="DQ76" s="89" t="str">
        <f t="shared" si="38"/>
        <v>D6.scenario.defSelectValue["sel231"]= [ "Climatisation", " chauffage ", " chauffage électrique", " gaz", " kérosène", " poêle à bois ", " granulés", " uniquement pour kotatsu et tapis à chaud ", "" ];</v>
      </c>
      <c r="DR76" s="90"/>
      <c r="DS76" s="90"/>
      <c r="DT76" s="90" t="str">
        <f t="shared" si="39"/>
        <v>D6.scenario.defSelectData['sel231']= [ '-1', '1', '2', '3', '4', '5', '6' ];</v>
      </c>
    </row>
    <row r="77" spans="1:124" s="85" customFormat="1" ht="43.5" customHeight="1">
      <c r="A77" s="73"/>
      <c r="B77" s="112" t="s">
        <v>2908</v>
      </c>
      <c r="C77" s="120" t="s">
        <v>5009</v>
      </c>
      <c r="D77" s="132" t="s">
        <v>2386</v>
      </c>
      <c r="E77" s="111" t="s">
        <v>2905</v>
      </c>
      <c r="F77" s="120"/>
      <c r="G77" s="132"/>
      <c r="H77" s="120" t="s">
        <v>5104</v>
      </c>
      <c r="I77" s="132" t="s">
        <v>2386</v>
      </c>
      <c r="J77" s="120" t="str">
        <f t="shared" si="36"/>
        <v>sel232</v>
      </c>
      <c r="K77" s="132" t="str">
        <f t="shared" si="40"/>
        <v>sel232</v>
      </c>
      <c r="L77" s="112"/>
      <c r="M77" s="112"/>
      <c r="N77" s="112"/>
      <c r="O77" s="111" t="s">
        <v>1883</v>
      </c>
      <c r="P77" s="112"/>
      <c r="Q77" s="112"/>
      <c r="R77" s="111">
        <v>-1</v>
      </c>
      <c r="S77" s="73"/>
      <c r="T77" s="73"/>
      <c r="U77" s="114" t="str">
        <f t="shared" si="41"/>
        <v>sel232</v>
      </c>
      <c r="V77" s="120" t="s">
        <v>4099</v>
      </c>
      <c r="W77" s="120" t="s">
        <v>4154</v>
      </c>
      <c r="X77" s="122" t="s">
        <v>4155</v>
      </c>
      <c r="Y77" s="120" t="s">
        <v>3896</v>
      </c>
      <c r="Z77" s="120" t="s">
        <v>3893</v>
      </c>
      <c r="AA77" s="120" t="s">
        <v>4156</v>
      </c>
      <c r="AB77" s="120" t="s">
        <v>4157</v>
      </c>
      <c r="AC77" s="120" t="s">
        <v>4100</v>
      </c>
      <c r="AD77" s="120"/>
      <c r="AE77" s="120"/>
      <c r="AF77" s="120"/>
      <c r="AG77" s="120"/>
      <c r="AH77" s="120"/>
      <c r="AI77" s="120"/>
      <c r="AJ77" s="120"/>
      <c r="AK77" s="120"/>
      <c r="AL77" s="132" t="s">
        <v>2267</v>
      </c>
      <c r="AM77" s="132" t="s">
        <v>1362</v>
      </c>
      <c r="AN77" s="163" t="s">
        <v>2010</v>
      </c>
      <c r="AO77" s="132" t="s">
        <v>2011</v>
      </c>
      <c r="AP77" s="132" t="s">
        <v>2012</v>
      </c>
      <c r="AQ77" s="132" t="s">
        <v>2013</v>
      </c>
      <c r="AR77" s="162" t="s">
        <v>2014</v>
      </c>
      <c r="AS77" s="132"/>
      <c r="AT77" s="132"/>
      <c r="AU77" s="132"/>
      <c r="AV77" s="132"/>
      <c r="AW77" s="132"/>
      <c r="AX77" s="132"/>
      <c r="AY77" s="132"/>
      <c r="AZ77" s="132"/>
      <c r="BA77" s="132"/>
      <c r="BB77" s="73"/>
      <c r="BC77" s="120">
        <v>-1</v>
      </c>
      <c r="BD77" s="120">
        <v>0</v>
      </c>
      <c r="BE77" s="120">
        <v>18</v>
      </c>
      <c r="BF77" s="120">
        <v>19</v>
      </c>
      <c r="BG77" s="120">
        <v>20</v>
      </c>
      <c r="BH77" s="120">
        <v>21</v>
      </c>
      <c r="BI77" s="120">
        <v>22</v>
      </c>
      <c r="BJ77" s="120">
        <v>23</v>
      </c>
      <c r="BK77" s="120">
        <v>24</v>
      </c>
      <c r="BL77" s="120">
        <v>25</v>
      </c>
      <c r="BM77" s="120">
        <v>26</v>
      </c>
      <c r="BN77" s="120"/>
      <c r="BO77" s="120"/>
      <c r="BP77" s="120"/>
      <c r="BQ77" s="120"/>
      <c r="BR77" s="120"/>
      <c r="BS77" s="132">
        <v>-1</v>
      </c>
      <c r="BT77" s="132">
        <v>0</v>
      </c>
      <c r="BU77" s="132">
        <v>18</v>
      </c>
      <c r="BV77" s="132">
        <v>19</v>
      </c>
      <c r="BW77" s="132">
        <v>20</v>
      </c>
      <c r="BX77" s="132">
        <v>21</v>
      </c>
      <c r="BY77" s="132">
        <v>22</v>
      </c>
      <c r="BZ77" s="132">
        <v>23</v>
      </c>
      <c r="CA77" s="132">
        <v>24</v>
      </c>
      <c r="CB77" s="132">
        <v>25</v>
      </c>
      <c r="CC77" s="132">
        <v>26</v>
      </c>
      <c r="CD77" s="132"/>
      <c r="CE77" s="132"/>
      <c r="CF77" s="132"/>
      <c r="CG77" s="132"/>
      <c r="CH77" s="132"/>
      <c r="CJ77" s="111"/>
      <c r="CK77" s="111"/>
      <c r="CL77" s="111"/>
      <c r="CM77" s="111"/>
      <c r="CN77" s="111"/>
      <c r="CO77" s="111"/>
      <c r="CP77" s="111"/>
      <c r="CQ77" s="111"/>
      <c r="CR77" s="111"/>
      <c r="CS77" s="111"/>
      <c r="CT77" s="111"/>
      <c r="CU77" s="111"/>
      <c r="CV77" s="111"/>
      <c r="CW77" s="111"/>
      <c r="CX77" s="111"/>
      <c r="CY77" s="111"/>
      <c r="CZ77" s="111"/>
      <c r="DA77" s="111"/>
      <c r="DB77" s="111"/>
      <c r="DC77" s="111"/>
      <c r="DD77" s="111"/>
      <c r="DE77" s="111"/>
      <c r="DF77" s="111"/>
      <c r="DG77" s="111"/>
      <c r="DL77" s="86"/>
      <c r="DM77" s="86"/>
      <c r="DN77" s="87" t="str">
        <f t="shared" si="37"/>
        <v xml:space="preserve">D6.scenario.defInput["i232"] = {  cons:"consACheat",  title:"Equipement de chauffage à utiliser de manière complémentaire",  unit:"",  text:"Y a-t-il des appareils de chauffage auxiliaires", inputType:"sel232", right:"", postfix:"", nodata:"", varType:"Number", min:"", max:"", defaultValue:"-1", d11t:"",d11p:"",d12t:"",d12p:"",d13t:"",d13p:"",d1w:"",d1d:"", d21t:"",d21p:"",d22t:"",d22p:"",d23t:"",d23p:"",d2w:"",d2d:"", d31t:"",d31p:"",d32t:"",d32p:"",d33t:"",d33p:"",d3w:"",d3d:""}; </v>
      </c>
      <c r="DO77" s="88"/>
      <c r="DP77" s="88"/>
      <c r="DQ77" s="89" t="str">
        <f t="shared" si="38"/>
        <v>D6.scenario.defSelectValue["sel232"]= [ "Climatisation", " chauffage ", " chauffage électrique", " gaz", " kérosène", " poêle à bois ", " granulés", " uniquement pour kotatsu et tapis à chaud ", "" ];</v>
      </c>
      <c r="DR77" s="90"/>
      <c r="DS77" s="90"/>
      <c r="DT77" s="90" t="str">
        <f t="shared" si="39"/>
        <v>D6.scenario.defSelectData['sel232']= [ '-1', '0', '18', '19', '20', '21', '22', '23', '24', '25', '26' ];</v>
      </c>
    </row>
    <row r="78" spans="1:124" s="85" customFormat="1" ht="43.5" customHeight="1">
      <c r="A78" s="73"/>
      <c r="B78" s="111" t="s">
        <v>2715</v>
      </c>
      <c r="C78" s="120" t="s">
        <v>3590</v>
      </c>
      <c r="D78" s="132" t="s">
        <v>1922</v>
      </c>
      <c r="E78" s="111" t="s">
        <v>2905</v>
      </c>
      <c r="F78" s="120" t="s">
        <v>3651</v>
      </c>
      <c r="G78" s="132" t="s">
        <v>1918</v>
      </c>
      <c r="H78" s="120" t="s">
        <v>5105</v>
      </c>
      <c r="I78" s="132" t="s">
        <v>1923</v>
      </c>
      <c r="J78" s="120" t="str">
        <f t="shared" si="36"/>
        <v>sel233</v>
      </c>
      <c r="K78" s="132" t="str">
        <f t="shared" si="40"/>
        <v>sel233</v>
      </c>
      <c r="L78" s="112"/>
      <c r="M78" s="112"/>
      <c r="N78" s="112"/>
      <c r="O78" s="111" t="s">
        <v>1883</v>
      </c>
      <c r="P78" s="112"/>
      <c r="Q78" s="112"/>
      <c r="R78" s="111">
        <v>-1</v>
      </c>
      <c r="S78" s="73"/>
      <c r="T78" s="73"/>
      <c r="U78" s="114" t="str">
        <f t="shared" si="41"/>
        <v>sel233</v>
      </c>
      <c r="V78" s="120" t="s">
        <v>3702</v>
      </c>
      <c r="W78" s="120" t="s">
        <v>3828</v>
      </c>
      <c r="X78" s="120" t="s">
        <v>3829</v>
      </c>
      <c r="Y78" s="120" t="s">
        <v>3830</v>
      </c>
      <c r="Z78" s="120" t="s">
        <v>3831</v>
      </c>
      <c r="AA78" s="120" t="s">
        <v>3832</v>
      </c>
      <c r="AB78" s="120" t="s">
        <v>3833</v>
      </c>
      <c r="AC78" s="120" t="s">
        <v>3834</v>
      </c>
      <c r="AD78" s="120" t="s">
        <v>3835</v>
      </c>
      <c r="AE78" s="120" t="s">
        <v>3836</v>
      </c>
      <c r="AF78" s="120" t="s">
        <v>3837</v>
      </c>
      <c r="AG78" s="120"/>
      <c r="AH78" s="120"/>
      <c r="AI78" s="120"/>
      <c r="AJ78" s="120"/>
      <c r="AK78" s="120"/>
      <c r="AL78" s="132" t="s">
        <v>2267</v>
      </c>
      <c r="AM78" s="132" t="s">
        <v>1992</v>
      </c>
      <c r="AN78" s="132" t="s">
        <v>1950</v>
      </c>
      <c r="AO78" s="132" t="s">
        <v>1951</v>
      </c>
      <c r="AP78" s="132" t="s">
        <v>1952</v>
      </c>
      <c r="AQ78" s="162" t="s">
        <v>1953</v>
      </c>
      <c r="AR78" s="162" t="s">
        <v>1954</v>
      </c>
      <c r="AS78" s="162" t="s">
        <v>1955</v>
      </c>
      <c r="AT78" s="162" t="s">
        <v>1956</v>
      </c>
      <c r="AU78" s="132" t="s">
        <v>1957</v>
      </c>
      <c r="AV78" s="132" t="s">
        <v>1958</v>
      </c>
      <c r="AW78" s="132"/>
      <c r="AX78" s="132"/>
      <c r="AY78" s="132"/>
      <c r="AZ78" s="132"/>
      <c r="BA78" s="132"/>
      <c r="BB78" s="73"/>
      <c r="BC78" s="120">
        <v>-1</v>
      </c>
      <c r="BD78" s="120">
        <v>0</v>
      </c>
      <c r="BE78" s="120">
        <v>1</v>
      </c>
      <c r="BF78" s="120">
        <v>2</v>
      </c>
      <c r="BG78" s="120">
        <v>3</v>
      </c>
      <c r="BH78" s="120">
        <v>4</v>
      </c>
      <c r="BI78" s="120">
        <v>6</v>
      </c>
      <c r="BJ78" s="120">
        <v>8</v>
      </c>
      <c r="BK78" s="120">
        <v>12</v>
      </c>
      <c r="BL78" s="120">
        <v>16</v>
      </c>
      <c r="BM78" s="120">
        <v>24</v>
      </c>
      <c r="BN78" s="120"/>
      <c r="BO78" s="120"/>
      <c r="BP78" s="120"/>
      <c r="BQ78" s="120"/>
      <c r="BR78" s="120"/>
      <c r="BS78" s="132">
        <v>-1</v>
      </c>
      <c r="BT78" s="132">
        <v>0</v>
      </c>
      <c r="BU78" s="132">
        <v>1</v>
      </c>
      <c r="BV78" s="132">
        <v>2</v>
      </c>
      <c r="BW78" s="132">
        <v>3</v>
      </c>
      <c r="BX78" s="132">
        <v>4</v>
      </c>
      <c r="BY78" s="132">
        <v>6</v>
      </c>
      <c r="BZ78" s="132">
        <v>8</v>
      </c>
      <c r="CA78" s="132">
        <v>12</v>
      </c>
      <c r="CB78" s="132">
        <v>16</v>
      </c>
      <c r="CC78" s="132">
        <v>24</v>
      </c>
      <c r="CD78" s="132"/>
      <c r="CE78" s="132"/>
      <c r="CF78" s="132"/>
      <c r="CG78" s="132"/>
      <c r="CH78" s="132"/>
      <c r="CJ78" s="111"/>
      <c r="CK78" s="111"/>
      <c r="CL78" s="111"/>
      <c r="CM78" s="111"/>
      <c r="CN78" s="111"/>
      <c r="CO78" s="111"/>
      <c r="CP78" s="111"/>
      <c r="CQ78" s="111"/>
      <c r="CR78" s="111"/>
      <c r="CS78" s="111"/>
      <c r="CT78" s="111"/>
      <c r="CU78" s="111"/>
      <c r="CV78" s="111"/>
      <c r="CW78" s="111"/>
      <c r="CX78" s="111"/>
      <c r="CY78" s="111"/>
      <c r="CZ78" s="111"/>
      <c r="DA78" s="111"/>
      <c r="DB78" s="111"/>
      <c r="DC78" s="111"/>
      <c r="DD78" s="111"/>
      <c r="DE78" s="111"/>
      <c r="DF78" s="111"/>
      <c r="DG78" s="111"/>
      <c r="DL78" s="86"/>
      <c r="DM78" s="86"/>
      <c r="DN78" s="87" t="str">
        <f t="shared" si="37"/>
        <v xml:space="preserve">D6.scenario.defInput["i233"] = {  cons:"consACheat",  title:"Temps de chauffage",  unit:"heures",  text:"Combien d'heures de chauffage utilisez-vous par jour en hiver?", inputType:"sel233", right:"", postfix:"", nodata:"", varType:"Number", min:"", max:"", defaultValue:"-1", d11t:"",d11p:"",d12t:"",d12p:"",d13t:"",d13p:"",d1w:"",d1d:"", d21t:"",d21p:"",d22t:"",d22p:"",d23t:"",d23p:"",d2w:"",d2d:"", d31t:"",d31p:"",d32t:"",d32p:"",d33t:"",d33p:"",d3w:"",d3d:""}; </v>
      </c>
      <c r="DO78" s="88"/>
      <c r="DP78" s="88"/>
      <c r="DQ78" s="89" t="str">
        <f t="shared" si="38"/>
        <v>D6.scenario.defSelectValue["sel233"]= [ "Veuillez sélectionner", " pas utilisé", " 1 heure", " 2 heures", " 3 heures", " 4 heures", " 6 heures", " 8 heures", " 12 heures", " 16 heures", " 24 heures", "" ];</v>
      </c>
      <c r="DR78" s="90"/>
      <c r="DS78" s="90"/>
      <c r="DT78" s="90" t="str">
        <f t="shared" si="39"/>
        <v>D6.scenario.defSelectData['sel233']= [ '-1', '0', '1', '2', '3', '4', '6', '8', '12', '16', '24' ];</v>
      </c>
    </row>
    <row r="79" spans="1:124" s="85" customFormat="1" ht="43.5" customHeight="1">
      <c r="A79" s="73"/>
      <c r="B79" s="112" t="s">
        <v>2717</v>
      </c>
      <c r="C79" s="120" t="s">
        <v>5010</v>
      </c>
      <c r="D79" s="132" t="s">
        <v>1925</v>
      </c>
      <c r="E79" s="111" t="s">
        <v>2905</v>
      </c>
      <c r="F79" s="120" t="s">
        <v>1926</v>
      </c>
      <c r="G79" s="132" t="s">
        <v>1926</v>
      </c>
      <c r="H79" s="120" t="s">
        <v>5106</v>
      </c>
      <c r="I79" s="132" t="s">
        <v>2329</v>
      </c>
      <c r="J79" s="120" t="str">
        <f t="shared" si="36"/>
        <v>sel234</v>
      </c>
      <c r="K79" s="132" t="str">
        <f t="shared" si="40"/>
        <v>sel234</v>
      </c>
      <c r="L79" s="112"/>
      <c r="M79" s="112"/>
      <c r="N79" s="112"/>
      <c r="O79" s="111" t="s">
        <v>1883</v>
      </c>
      <c r="P79" s="112"/>
      <c r="Q79" s="112"/>
      <c r="R79" s="111">
        <v>-1</v>
      </c>
      <c r="S79" s="73"/>
      <c r="T79" s="73"/>
      <c r="U79" s="114" t="str">
        <f t="shared" si="41"/>
        <v>sel234</v>
      </c>
      <c r="V79" s="120" t="s">
        <v>3702</v>
      </c>
      <c r="W79" s="120" t="s">
        <v>3807</v>
      </c>
      <c r="X79" s="120" t="s">
        <v>3797</v>
      </c>
      <c r="Y79" s="120" t="s">
        <v>3798</v>
      </c>
      <c r="Z79" s="122" t="s">
        <v>3799</v>
      </c>
      <c r="AA79" s="120" t="s">
        <v>3800</v>
      </c>
      <c r="AB79" s="120" t="s">
        <v>3801</v>
      </c>
      <c r="AC79" s="120" t="s">
        <v>3802</v>
      </c>
      <c r="AD79" s="120" t="s">
        <v>3803</v>
      </c>
      <c r="AE79" s="120" t="s">
        <v>3804</v>
      </c>
      <c r="AF79" s="120" t="s">
        <v>3805</v>
      </c>
      <c r="AG79" s="120"/>
      <c r="AH79" s="120"/>
      <c r="AI79" s="120"/>
      <c r="AJ79" s="120"/>
      <c r="AK79" s="120"/>
      <c r="AL79" s="132" t="s">
        <v>2267</v>
      </c>
      <c r="AM79" s="132" t="s">
        <v>1992</v>
      </c>
      <c r="AN79" s="134" t="s">
        <v>2015</v>
      </c>
      <c r="AO79" s="132" t="s">
        <v>2016</v>
      </c>
      <c r="AP79" s="162" t="s">
        <v>2017</v>
      </c>
      <c r="AQ79" s="162" t="s">
        <v>2018</v>
      </c>
      <c r="AR79" s="162" t="s">
        <v>2019</v>
      </c>
      <c r="AS79" s="162" t="s">
        <v>2020</v>
      </c>
      <c r="AT79" s="132" t="s">
        <v>2021</v>
      </c>
      <c r="AU79" s="132" t="s">
        <v>2022</v>
      </c>
      <c r="AV79" s="132" t="s">
        <v>2554</v>
      </c>
      <c r="AW79" s="132"/>
      <c r="AX79" s="132"/>
      <c r="AY79" s="132"/>
      <c r="AZ79" s="132"/>
      <c r="BA79" s="132"/>
      <c r="BB79" s="73"/>
      <c r="BC79" s="120">
        <v>-1</v>
      </c>
      <c r="BD79" s="120">
        <v>0</v>
      </c>
      <c r="BE79" s="120">
        <v>18</v>
      </c>
      <c r="BF79" s="120">
        <v>19</v>
      </c>
      <c r="BG79" s="120">
        <v>20</v>
      </c>
      <c r="BH79" s="120">
        <v>21</v>
      </c>
      <c r="BI79" s="120">
        <v>22</v>
      </c>
      <c r="BJ79" s="120">
        <v>23</v>
      </c>
      <c r="BK79" s="120">
        <v>24</v>
      </c>
      <c r="BL79" s="120">
        <v>25</v>
      </c>
      <c r="BM79" s="120">
        <v>26</v>
      </c>
      <c r="BN79" s="120"/>
      <c r="BO79" s="120"/>
      <c r="BP79" s="120"/>
      <c r="BQ79" s="120"/>
      <c r="BR79" s="120"/>
      <c r="BS79" s="132">
        <v>-1</v>
      </c>
      <c r="BT79" s="132">
        <v>0</v>
      </c>
      <c r="BU79" s="132">
        <v>18</v>
      </c>
      <c r="BV79" s="132">
        <v>19</v>
      </c>
      <c r="BW79" s="132">
        <v>20</v>
      </c>
      <c r="BX79" s="132">
        <v>21</v>
      </c>
      <c r="BY79" s="132">
        <v>22</v>
      </c>
      <c r="BZ79" s="132">
        <v>23</v>
      </c>
      <c r="CA79" s="132">
        <v>24</v>
      </c>
      <c r="CB79" s="132">
        <v>25</v>
      </c>
      <c r="CC79" s="132">
        <v>26</v>
      </c>
      <c r="CD79" s="132"/>
      <c r="CE79" s="132"/>
      <c r="CF79" s="132"/>
      <c r="CG79" s="132"/>
      <c r="CH79" s="132"/>
      <c r="CJ79" s="111"/>
      <c r="CK79" s="111"/>
      <c r="CL79" s="111"/>
      <c r="CM79" s="111"/>
      <c r="CN79" s="111"/>
      <c r="CO79" s="111"/>
      <c r="CP79" s="111"/>
      <c r="CQ79" s="111"/>
      <c r="CR79" s="111"/>
      <c r="CS79" s="111"/>
      <c r="CT79" s="111"/>
      <c r="CU79" s="111"/>
      <c r="CV79" s="111"/>
      <c r="CW79" s="111"/>
      <c r="CX79" s="111"/>
      <c r="CY79" s="111"/>
      <c r="CZ79" s="111"/>
      <c r="DA79" s="111"/>
      <c r="DB79" s="111"/>
      <c r="DC79" s="111"/>
      <c r="DD79" s="111"/>
      <c r="DE79" s="111"/>
      <c r="DF79" s="111"/>
      <c r="DG79" s="111"/>
      <c r="DL79" s="86"/>
      <c r="DM79" s="86"/>
      <c r="DN79" s="87" t="str">
        <f t="shared" si="37"/>
        <v xml:space="preserve">D6.scenario.defInput["i234"] = {  cons:"consACheat",  title:"Température de chauffage",  unit:"℃",  text:"Lors du réglage du chauffage, quel degré est-il réglé sur ℃? S'il ne peut pas être réglé, combien de degrés C est-il?", inputType:"sel234", right:"", postfix:"", nodata:"", varType:"Number", min:"", max:"", defaultValue:"-1", d11t:"",d11p:"",d12t:"",d12p:"",d13t:"",d13p:"",d1w:"",d1d:"", d21t:"",d21p:"",d22t:"",d22p:"",d23t:"",d23p:"",d2w:"",d2d:"", d31t:"",d31p:"",d32t:"",d32p:"",d33t:"",d33p:"",d3w:"",d3d:""}; </v>
      </c>
      <c r="DO79" s="88"/>
      <c r="DP79" s="88"/>
      <c r="DQ79" s="89" t="str">
        <f t="shared" si="38"/>
        <v>D6.scenario.defSelectValue["sel234"]= [ "Veuillez sélectionner", " ne pas chauffer", "18 ℃", " 19 ℃", " 20 ℃", " 21 ℃", " 22 ℃", " 23 ℃", " 24 ℃", " 25 ℃", " 26 ℃ ou plus ", "" ];</v>
      </c>
      <c r="DR79" s="90"/>
      <c r="DS79" s="90"/>
      <c r="DT79" s="90" t="str">
        <f t="shared" si="39"/>
        <v>D6.scenario.defSelectData['sel234']= [ '-1', '0', '18', '19', '20', '21', '22', '23', '24', '25', '26' ];</v>
      </c>
    </row>
    <row r="80" spans="1:124" s="85" customFormat="1" ht="43.5" customHeight="1">
      <c r="A80" s="73"/>
      <c r="B80" s="111" t="s">
        <v>2387</v>
      </c>
      <c r="C80" s="120" t="s">
        <v>3591</v>
      </c>
      <c r="D80" s="132" t="s">
        <v>2714</v>
      </c>
      <c r="E80" s="111" t="s">
        <v>2905</v>
      </c>
      <c r="F80" s="120" t="s">
        <v>3642</v>
      </c>
      <c r="G80" s="132" t="s">
        <v>812</v>
      </c>
      <c r="H80" s="120" t="s">
        <v>5107</v>
      </c>
      <c r="I80" s="132" t="s">
        <v>2714</v>
      </c>
      <c r="J80" s="120" t="str">
        <f t="shared" si="36"/>
        <v>sel235</v>
      </c>
      <c r="K80" s="132" t="str">
        <f t="shared" si="40"/>
        <v>sel235</v>
      </c>
      <c r="L80" s="112"/>
      <c r="M80" s="112"/>
      <c r="N80" s="112"/>
      <c r="O80" s="111" t="s">
        <v>1883</v>
      </c>
      <c r="P80" s="112"/>
      <c r="Q80" s="112"/>
      <c r="R80" s="111">
        <v>-1</v>
      </c>
      <c r="S80" s="73"/>
      <c r="T80" s="73"/>
      <c r="U80" s="114" t="str">
        <f t="shared" si="41"/>
        <v>sel235</v>
      </c>
      <c r="V80" s="120" t="s">
        <v>3702</v>
      </c>
      <c r="W80" s="120" t="s">
        <v>3807</v>
      </c>
      <c r="X80" s="122" t="s">
        <v>3808</v>
      </c>
      <c r="Y80" s="122" t="s">
        <v>3809</v>
      </c>
      <c r="Z80" s="120" t="s">
        <v>3810</v>
      </c>
      <c r="AA80" s="120" t="s">
        <v>3811</v>
      </c>
      <c r="AB80" s="120" t="s">
        <v>3812</v>
      </c>
      <c r="AC80" s="120" t="s">
        <v>3813</v>
      </c>
      <c r="AD80" s="120" t="s">
        <v>3814</v>
      </c>
      <c r="AE80" s="120" t="s">
        <v>3815</v>
      </c>
      <c r="AF80" s="120"/>
      <c r="AG80" s="120"/>
      <c r="AH80" s="120"/>
      <c r="AI80" s="120"/>
      <c r="AJ80" s="120"/>
      <c r="AK80" s="120"/>
      <c r="AL80" s="132" t="s">
        <v>2267</v>
      </c>
      <c r="AM80" s="132" t="s">
        <v>2719</v>
      </c>
      <c r="AN80" s="134" t="s">
        <v>2720</v>
      </c>
      <c r="AO80" s="134" t="s">
        <v>2707</v>
      </c>
      <c r="AP80" s="132" t="s">
        <v>2721</v>
      </c>
      <c r="AQ80" s="162" t="s">
        <v>2708</v>
      </c>
      <c r="AR80" s="162" t="s">
        <v>2722</v>
      </c>
      <c r="AS80" s="162" t="s">
        <v>2709</v>
      </c>
      <c r="AT80" s="132" t="s">
        <v>2710</v>
      </c>
      <c r="AU80" s="132" t="s">
        <v>2711</v>
      </c>
      <c r="AV80" s="132"/>
      <c r="AW80" s="132"/>
      <c r="AX80" s="132"/>
      <c r="AY80" s="132"/>
      <c r="AZ80" s="132"/>
      <c r="BA80" s="132"/>
      <c r="BB80" s="73"/>
      <c r="BC80" s="121">
        <v>-1</v>
      </c>
      <c r="BD80" s="120">
        <v>0</v>
      </c>
      <c r="BE80" s="120">
        <v>1</v>
      </c>
      <c r="BF80" s="120">
        <v>2</v>
      </c>
      <c r="BG80" s="120">
        <v>3</v>
      </c>
      <c r="BH80" s="120">
        <v>4</v>
      </c>
      <c r="BI80" s="120">
        <v>5</v>
      </c>
      <c r="BJ80" s="120">
        <v>6</v>
      </c>
      <c r="BK80" s="120">
        <v>8</v>
      </c>
      <c r="BL80" s="120">
        <v>10</v>
      </c>
      <c r="BM80" s="120"/>
      <c r="BN80" s="120"/>
      <c r="BO80" s="120"/>
      <c r="BP80" s="120"/>
      <c r="BQ80" s="120"/>
      <c r="BR80" s="120"/>
      <c r="BS80" s="133">
        <v>-1</v>
      </c>
      <c r="BT80" s="132">
        <v>0</v>
      </c>
      <c r="BU80" s="132">
        <v>1</v>
      </c>
      <c r="BV80" s="132">
        <v>2</v>
      </c>
      <c r="BW80" s="132">
        <v>3</v>
      </c>
      <c r="BX80" s="132">
        <v>4</v>
      </c>
      <c r="BY80" s="132">
        <v>5</v>
      </c>
      <c r="BZ80" s="132">
        <v>6</v>
      </c>
      <c r="CA80" s="132">
        <v>8</v>
      </c>
      <c r="CB80" s="132">
        <v>10</v>
      </c>
      <c r="CC80" s="132"/>
      <c r="CD80" s="132"/>
      <c r="CE80" s="132"/>
      <c r="CF80" s="132"/>
      <c r="CG80" s="132"/>
      <c r="CH80" s="132"/>
      <c r="CJ80" s="111"/>
      <c r="CK80" s="111"/>
      <c r="CL80" s="111"/>
      <c r="CM80" s="111"/>
      <c r="CN80" s="111"/>
      <c r="CO80" s="111"/>
      <c r="CP80" s="111"/>
      <c r="CQ80" s="111"/>
      <c r="CR80" s="111"/>
      <c r="CS80" s="111"/>
      <c r="CT80" s="111"/>
      <c r="CU80" s="111"/>
      <c r="CV80" s="111"/>
      <c r="CW80" s="111"/>
      <c r="CX80" s="111"/>
      <c r="CY80" s="111"/>
      <c r="CZ80" s="111"/>
      <c r="DA80" s="111"/>
      <c r="DB80" s="111"/>
      <c r="DC80" s="111"/>
      <c r="DD80" s="111"/>
      <c r="DE80" s="111"/>
      <c r="DF80" s="111"/>
      <c r="DG80" s="111"/>
      <c r="DL80" s="86"/>
      <c r="DM80" s="86"/>
      <c r="DN80" s="87" t="str">
        <f t="shared" si="37"/>
        <v xml:space="preserve">D6.scenario.defInput["i235"] = {  cons:"consACheat",  title:"Période de chauffage",  unit:"Mois",  text:"Quelle est la durée de chauffage de la pièce en un an?", inputType:"sel235", right:"", postfix:"", nodata:"", varType:"Number", min:"", max:"", defaultValue:"-1", d11t:"",d11p:"",d12t:"",d12p:"",d13t:"",d13p:"",d1w:"",d1d:"", d21t:"",d21p:"",d22t:"",d22p:"",d23t:"",d23p:"",d2w:"",d2d:"", d31t:"",d31p:"",d32t:"",d32p:"",d33t:"",d33p:"",d3w:"",d3d:""}; </v>
      </c>
      <c r="DO80" s="88"/>
      <c r="DP80" s="88"/>
      <c r="DQ80" s="89" t="str">
        <f t="shared" si="38"/>
        <v>D6.scenario.defSelectValue["sel235"]= [ "Veuillez sélectionner", " ne pas chauffer", " 1 mois", " 2 mois", " 3 mois", " 4 mois", " 5 mois", " 6 mois", " 8 mois", " 10 mois", "" ];</v>
      </c>
      <c r="DR80" s="90"/>
      <c r="DS80" s="90"/>
      <c r="DT80" s="90" t="str">
        <f t="shared" si="39"/>
        <v>D6.scenario.defSelectData['sel235']= [ '-1', '0', '1', '2', '3', '4', '5', '6', '8', '10' ];</v>
      </c>
    </row>
    <row r="81" spans="1:124" s="85" customFormat="1" ht="43.5" customHeight="1">
      <c r="A81" s="73"/>
      <c r="B81" s="112" t="s">
        <v>2906</v>
      </c>
      <c r="C81" s="120" t="s">
        <v>5015</v>
      </c>
      <c r="D81" s="132" t="s">
        <v>2716</v>
      </c>
      <c r="E81" s="111" t="s">
        <v>2905</v>
      </c>
      <c r="F81" s="120" t="s">
        <v>3642</v>
      </c>
      <c r="G81" s="132" t="s">
        <v>812</v>
      </c>
      <c r="H81" s="120" t="s">
        <v>5112</v>
      </c>
      <c r="I81" s="132" t="s">
        <v>2716</v>
      </c>
      <c r="J81" s="120" t="str">
        <f t="shared" si="36"/>
        <v>sel236</v>
      </c>
      <c r="K81" s="132" t="str">
        <f t="shared" si="40"/>
        <v>sel236</v>
      </c>
      <c r="L81" s="112"/>
      <c r="M81" s="112"/>
      <c r="N81" s="112"/>
      <c r="O81" s="111" t="s">
        <v>1883</v>
      </c>
      <c r="P81" s="112"/>
      <c r="Q81" s="112"/>
      <c r="R81" s="111">
        <v>-1</v>
      </c>
      <c r="S81" s="73"/>
      <c r="T81" s="73"/>
      <c r="U81" s="114" t="str">
        <f t="shared" si="41"/>
        <v>sel236</v>
      </c>
      <c r="V81" s="120" t="s">
        <v>3702</v>
      </c>
      <c r="W81" s="120" t="s">
        <v>3816</v>
      </c>
      <c r="X81" s="122" t="s">
        <v>3808</v>
      </c>
      <c r="Y81" s="120" t="s">
        <v>3809</v>
      </c>
      <c r="Z81" s="120" t="s">
        <v>3810</v>
      </c>
      <c r="AA81" s="120" t="s">
        <v>3811</v>
      </c>
      <c r="AB81" s="120" t="s">
        <v>3812</v>
      </c>
      <c r="AC81" s="120" t="s">
        <v>3817</v>
      </c>
      <c r="AD81" s="120"/>
      <c r="AE81" s="120"/>
      <c r="AF81" s="120"/>
      <c r="AG81" s="120"/>
      <c r="AH81" s="120"/>
      <c r="AI81" s="120"/>
      <c r="AJ81" s="120"/>
      <c r="AK81" s="120"/>
      <c r="AL81" s="132" t="s">
        <v>2267</v>
      </c>
      <c r="AM81" s="162" t="s">
        <v>2723</v>
      </c>
      <c r="AN81" s="134" t="s">
        <v>2720</v>
      </c>
      <c r="AO81" s="132" t="s">
        <v>2707</v>
      </c>
      <c r="AP81" s="162" t="s">
        <v>2721</v>
      </c>
      <c r="AQ81" s="162" t="s">
        <v>2708</v>
      </c>
      <c r="AR81" s="132" t="s">
        <v>2722</v>
      </c>
      <c r="AS81" s="132" t="s">
        <v>2709</v>
      </c>
      <c r="AT81" s="132"/>
      <c r="AU81" s="132"/>
      <c r="AV81" s="132"/>
      <c r="AW81" s="132"/>
      <c r="AX81" s="132"/>
      <c r="AY81" s="132"/>
      <c r="AZ81" s="132"/>
      <c r="BA81" s="132"/>
      <c r="BB81" s="73"/>
      <c r="BC81" s="121">
        <v>-1</v>
      </c>
      <c r="BD81" s="120">
        <v>0</v>
      </c>
      <c r="BE81" s="120">
        <v>1</v>
      </c>
      <c r="BF81" s="120">
        <v>2</v>
      </c>
      <c r="BG81" s="120">
        <v>3</v>
      </c>
      <c r="BH81" s="120">
        <v>4</v>
      </c>
      <c r="BI81" s="120">
        <v>5</v>
      </c>
      <c r="BJ81" s="120">
        <v>6</v>
      </c>
      <c r="BK81" s="120"/>
      <c r="BL81" s="120"/>
      <c r="BM81" s="120"/>
      <c r="BN81" s="120"/>
      <c r="BO81" s="120"/>
      <c r="BP81" s="120"/>
      <c r="BQ81" s="120"/>
      <c r="BR81" s="120"/>
      <c r="BS81" s="133">
        <v>-1</v>
      </c>
      <c r="BT81" s="132">
        <v>0</v>
      </c>
      <c r="BU81" s="132">
        <v>1</v>
      </c>
      <c r="BV81" s="132">
        <v>2</v>
      </c>
      <c r="BW81" s="132">
        <v>3</v>
      </c>
      <c r="BX81" s="132">
        <v>4</v>
      </c>
      <c r="BY81" s="132">
        <v>5</v>
      </c>
      <c r="BZ81" s="132">
        <v>6</v>
      </c>
      <c r="CA81" s="132"/>
      <c r="CB81" s="132"/>
      <c r="CC81" s="132"/>
      <c r="CD81" s="132"/>
      <c r="CE81" s="132"/>
      <c r="CF81" s="132"/>
      <c r="CG81" s="132"/>
      <c r="CH81" s="132"/>
      <c r="CJ81" s="111"/>
      <c r="CK81" s="111"/>
      <c r="CL81" s="111"/>
      <c r="CM81" s="111"/>
      <c r="CN81" s="111"/>
      <c r="CO81" s="111"/>
      <c r="CP81" s="111"/>
      <c r="CQ81" s="111"/>
      <c r="CR81" s="111"/>
      <c r="CS81" s="111"/>
      <c r="CT81" s="111"/>
      <c r="CU81" s="111"/>
      <c r="CV81" s="111"/>
      <c r="CW81" s="111"/>
      <c r="CX81" s="111"/>
      <c r="CY81" s="111"/>
      <c r="CZ81" s="111"/>
      <c r="DA81" s="111"/>
      <c r="DB81" s="111"/>
      <c r="DC81" s="111"/>
      <c r="DD81" s="111"/>
      <c r="DE81" s="111"/>
      <c r="DF81" s="111"/>
      <c r="DG81" s="111"/>
      <c r="DL81" s="86"/>
      <c r="DM81" s="86"/>
      <c r="DN81" s="87" t="str">
        <f t="shared" si="37"/>
        <v xml:space="preserve">D6.scenario.defInput["i236"] = {  cons:"consACheat",  title:"Utiliser la période de l'humidificateur",  unit:"Mois",  text:"Combien de mois utilisez-vous l'humidificateur pendant un an?", inputType:"sel236", right:"", postfix:"", nodata:"", varType:"Number", min:"", max:"", defaultValue:"-1", d11t:"",d11p:"",d12t:"",d12p:"",d13t:"",d13p:"",d1w:"",d1d:"", d21t:"",d21p:"",d22t:"",d22p:"",d23t:"",d23p:"",d2w:"",d2d:"", d31t:"",d31p:"",d32t:"",d32p:"",d33t:"",d33p:"",d3w:"",d3d:""}; </v>
      </c>
      <c r="DO81" s="88"/>
      <c r="DP81" s="88"/>
      <c r="DQ81" s="89" t="str">
        <f t="shared" si="38"/>
        <v>D6.scenario.defSelectValue["sel236"]= [ "Veuillez sélectionner", " ne pas humidifier", " 1 mois", " 2 mois", " 3 mois", " 4 mois", " 5 mois", " 6 mois ", "" ];</v>
      </c>
      <c r="DR81" s="90"/>
      <c r="DS81" s="90"/>
      <c r="DT81" s="90" t="str">
        <f t="shared" si="39"/>
        <v>D6.scenario.defSelectData['sel236']= [ '-1', '0', '1', '2', '3', '4', '5', '6' ];</v>
      </c>
    </row>
    <row r="82" spans="1:124" s="85" customFormat="1" ht="43.5" customHeight="1">
      <c r="B82" s="111" t="s">
        <v>2907</v>
      </c>
      <c r="C82" s="120" t="s">
        <v>5016</v>
      </c>
      <c r="D82" s="132" t="s">
        <v>3056</v>
      </c>
      <c r="E82" s="111" t="s">
        <v>2772</v>
      </c>
      <c r="F82" s="120"/>
      <c r="G82" s="132"/>
      <c r="H82" s="120" t="s">
        <v>5113</v>
      </c>
      <c r="I82" s="132" t="s">
        <v>2594</v>
      </c>
      <c r="J82" s="120" t="str">
        <f t="shared" si="36"/>
        <v>sel237</v>
      </c>
      <c r="K82" s="132" t="str">
        <f t="shared" si="40"/>
        <v>sel237</v>
      </c>
      <c r="L82" s="112"/>
      <c r="M82" s="112"/>
      <c r="N82" s="112"/>
      <c r="O82" s="111" t="s">
        <v>1883</v>
      </c>
      <c r="P82" s="112"/>
      <c r="Q82" s="112"/>
      <c r="R82" s="111">
        <v>-1</v>
      </c>
      <c r="T82" s="73"/>
      <c r="U82" s="114" t="str">
        <f t="shared" si="41"/>
        <v>sel237</v>
      </c>
      <c r="V82" s="120" t="s">
        <v>3702</v>
      </c>
      <c r="W82" s="120" t="s">
        <v>3818</v>
      </c>
      <c r="X82" s="120" t="s">
        <v>3819</v>
      </c>
      <c r="Y82" s="120"/>
      <c r="Z82" s="120"/>
      <c r="AA82" s="120"/>
      <c r="AB82" s="120"/>
      <c r="AC82" s="120"/>
      <c r="AD82" s="120"/>
      <c r="AE82" s="120"/>
      <c r="AF82" s="120"/>
      <c r="AG82" s="120"/>
      <c r="AH82" s="120"/>
      <c r="AI82" s="120"/>
      <c r="AJ82" s="120"/>
      <c r="AK82" s="120"/>
      <c r="AL82" s="132" t="s">
        <v>2267</v>
      </c>
      <c r="AM82" s="162" t="s">
        <v>2558</v>
      </c>
      <c r="AN82" s="162" t="s">
        <v>2313</v>
      </c>
      <c r="AO82" s="132"/>
      <c r="AP82" s="132"/>
      <c r="AQ82" s="132"/>
      <c r="AR82" s="132"/>
      <c r="AS82" s="132"/>
      <c r="AT82" s="132"/>
      <c r="AU82" s="132"/>
      <c r="AV82" s="132"/>
      <c r="AW82" s="132"/>
      <c r="AX82" s="132"/>
      <c r="AY82" s="132"/>
      <c r="AZ82" s="132"/>
      <c r="BA82" s="132"/>
      <c r="BB82" s="73"/>
      <c r="BC82" s="120">
        <v>-1</v>
      </c>
      <c r="BD82" s="120">
        <v>1</v>
      </c>
      <c r="BE82" s="120">
        <v>2</v>
      </c>
      <c r="BF82" s="120"/>
      <c r="BG82" s="120"/>
      <c r="BH82" s="120"/>
      <c r="BI82" s="120"/>
      <c r="BJ82" s="120"/>
      <c r="BK82" s="120"/>
      <c r="BL82" s="120"/>
      <c r="BM82" s="120"/>
      <c r="BN82" s="120"/>
      <c r="BO82" s="120"/>
      <c r="BP82" s="120"/>
      <c r="BQ82" s="120"/>
      <c r="BR82" s="120"/>
      <c r="BS82" s="132">
        <v>-1</v>
      </c>
      <c r="BT82" s="132">
        <v>1</v>
      </c>
      <c r="BU82" s="132">
        <v>2</v>
      </c>
      <c r="BV82" s="132"/>
      <c r="BW82" s="132"/>
      <c r="BX82" s="132"/>
      <c r="BY82" s="132"/>
      <c r="BZ82" s="132"/>
      <c r="CA82" s="132"/>
      <c r="CB82" s="132"/>
      <c r="CC82" s="132"/>
      <c r="CD82" s="132"/>
      <c r="CE82" s="132"/>
      <c r="CF82" s="132"/>
      <c r="CG82" s="132"/>
      <c r="CH82" s="132"/>
      <c r="CJ82" s="111"/>
      <c r="CK82" s="111"/>
      <c r="CL82" s="111"/>
      <c r="CM82" s="111"/>
      <c r="CN82" s="111"/>
      <c r="CO82" s="111"/>
      <c r="CP82" s="111"/>
      <c r="CQ82" s="111"/>
      <c r="CR82" s="111"/>
      <c r="CS82" s="111"/>
      <c r="CT82" s="111"/>
      <c r="CU82" s="111"/>
      <c r="CV82" s="111"/>
      <c r="CW82" s="111"/>
      <c r="CX82" s="111"/>
      <c r="CY82" s="111"/>
      <c r="CZ82" s="111"/>
      <c r="DA82" s="111"/>
      <c r="DB82" s="111"/>
      <c r="DC82" s="111"/>
      <c r="DD82" s="111"/>
      <c r="DE82" s="111"/>
      <c r="DF82" s="111"/>
      <c r="DG82" s="111"/>
      <c r="DL82" s="86"/>
      <c r="DM82" s="86"/>
      <c r="DN82" s="87" t="str">
        <f t="shared" si="37"/>
        <v xml:space="preserve">D6.scenario.defInput["i237"] = {  cons:"consACheat",  title:"Installation de la feuille d'isolation",  unit:"",  text:"Installation d'un rideau épais et d'une feuille d'isolation thermique en hiver", inputType:"sel237", right:"", postfix:"", nodata:"", varType:"Number", min:"", max:"", defaultValue:"-1", d11t:"",d11p:"",d12t:"",d12p:"",d13t:"",d13p:"",d1w:"",d1d:"", d21t:"",d21p:"",d22t:"",d22p:"",d23t:"",d23p:"",d2w:"",d2d:"", d31t:"",d31p:"",d32t:"",d32p:"",d33t:"",d33p:"",d3w:"",d3d:""}; </v>
      </c>
      <c r="DO82" s="88"/>
      <c r="DP82" s="88"/>
      <c r="DQ82" s="89" t="str">
        <f t="shared" si="38"/>
        <v>D6.scenario.defSelectValue["sel237"]= [ "Veuillez sélectionner", " je le fais", " je ne l'ai pas fait ", "" ];</v>
      </c>
      <c r="DR82" s="90"/>
      <c r="DS82" s="90"/>
      <c r="DT82" s="90" t="str">
        <f t="shared" si="39"/>
        <v>D6.scenario.defSelectData['sel237']= [ '-1', '1', '2' ];</v>
      </c>
    </row>
    <row r="83" spans="1:124" s="85" customFormat="1" ht="43.5" customHeight="1">
      <c r="B83" s="112" t="s">
        <v>2909</v>
      </c>
      <c r="C83" s="120" t="s">
        <v>3595</v>
      </c>
      <c r="D83" s="132" t="s">
        <v>2840</v>
      </c>
      <c r="E83" s="111" t="s">
        <v>2905</v>
      </c>
      <c r="F83" s="120"/>
      <c r="G83" s="132"/>
      <c r="H83" s="120" t="s">
        <v>3595</v>
      </c>
      <c r="I83" s="132" t="s">
        <v>2840</v>
      </c>
      <c r="J83" s="120" t="str">
        <f t="shared" si="36"/>
        <v>sel238</v>
      </c>
      <c r="K83" s="132" t="str">
        <f t="shared" si="40"/>
        <v>sel238</v>
      </c>
      <c r="L83" s="112"/>
      <c r="M83" s="112"/>
      <c r="N83" s="112"/>
      <c r="O83" s="111" t="s">
        <v>1883</v>
      </c>
      <c r="P83" s="112"/>
      <c r="Q83" s="112"/>
      <c r="R83" s="111">
        <v>-1</v>
      </c>
      <c r="T83" s="73"/>
      <c r="U83" s="114" t="str">
        <f t="shared" si="41"/>
        <v>sel238</v>
      </c>
      <c r="V83" s="120" t="s">
        <v>3702</v>
      </c>
      <c r="W83" s="120" t="s">
        <v>4159</v>
      </c>
      <c r="X83" s="120" t="s">
        <v>3820</v>
      </c>
      <c r="Y83" s="120" t="s">
        <v>3821</v>
      </c>
      <c r="Z83" s="120"/>
      <c r="AA83" s="120"/>
      <c r="AB83" s="120"/>
      <c r="AC83" s="120"/>
      <c r="AD83" s="120"/>
      <c r="AE83" s="120"/>
      <c r="AF83" s="120"/>
      <c r="AG83" s="120"/>
      <c r="AH83" s="120"/>
      <c r="AI83" s="120"/>
      <c r="AJ83" s="120"/>
      <c r="AK83" s="120"/>
      <c r="AL83" s="132" t="s">
        <v>2267</v>
      </c>
      <c r="AM83" s="162" t="s">
        <v>3392</v>
      </c>
      <c r="AN83" s="162" t="s">
        <v>3393</v>
      </c>
      <c r="AO83" s="132"/>
      <c r="AP83" s="132"/>
      <c r="AQ83" s="132"/>
      <c r="AR83" s="132"/>
      <c r="AS83" s="132"/>
      <c r="AT83" s="132"/>
      <c r="AU83" s="132"/>
      <c r="AV83" s="132"/>
      <c r="AW83" s="132"/>
      <c r="AX83" s="132"/>
      <c r="AY83" s="132"/>
      <c r="AZ83" s="132"/>
      <c r="BA83" s="132"/>
      <c r="BB83" s="73"/>
      <c r="BC83" s="120">
        <v>-1</v>
      </c>
      <c r="BD83" s="120">
        <v>1</v>
      </c>
      <c r="BE83" s="120">
        <v>2</v>
      </c>
      <c r="BF83" s="120"/>
      <c r="BG83" s="120"/>
      <c r="BH83" s="120"/>
      <c r="BI83" s="120"/>
      <c r="BJ83" s="120"/>
      <c r="BK83" s="120"/>
      <c r="BL83" s="120"/>
      <c r="BM83" s="120"/>
      <c r="BN83" s="120"/>
      <c r="BO83" s="120"/>
      <c r="BP83" s="120"/>
      <c r="BQ83" s="120"/>
      <c r="BR83" s="120"/>
      <c r="BS83" s="132">
        <v>-1</v>
      </c>
      <c r="BT83" s="132">
        <v>1</v>
      </c>
      <c r="BU83" s="132">
        <v>2</v>
      </c>
      <c r="BV83" s="132"/>
      <c r="BW83" s="132"/>
      <c r="BX83" s="132"/>
      <c r="BY83" s="132"/>
      <c r="BZ83" s="132"/>
      <c r="CA83" s="132"/>
      <c r="CB83" s="132"/>
      <c r="CC83" s="132"/>
      <c r="CD83" s="132"/>
      <c r="CE83" s="132"/>
      <c r="CF83" s="132"/>
      <c r="CG83" s="132"/>
      <c r="CH83" s="132"/>
      <c r="CJ83" s="111"/>
      <c r="CK83" s="111"/>
      <c r="CL83" s="111"/>
      <c r="CM83" s="111"/>
      <c r="CN83" s="111"/>
      <c r="CO83" s="111"/>
      <c r="CP83" s="111"/>
      <c r="CQ83" s="111"/>
      <c r="CR83" s="111"/>
      <c r="CS83" s="111"/>
      <c r="CT83" s="111"/>
      <c r="CU83" s="111"/>
      <c r="CV83" s="111"/>
      <c r="CW83" s="111"/>
      <c r="CX83" s="111"/>
      <c r="CY83" s="111"/>
      <c r="CZ83" s="111"/>
      <c r="DA83" s="111"/>
      <c r="DB83" s="111"/>
      <c r="DC83" s="111"/>
      <c r="DD83" s="111"/>
      <c r="DE83" s="111"/>
      <c r="DF83" s="111"/>
      <c r="DG83" s="111"/>
      <c r="DL83" s="86"/>
      <c r="DM83" s="86"/>
      <c r="DN83" s="87" t="str">
        <f t="shared" si="37"/>
        <v xml:space="preserve">D6.scenario.defInput["i238"] = {  cons:"consACheat",  title:"Pouvez-vous fermer la pièce avec une porte",  unit:"",  text:"Pouvez-vous fermer la pièce avec une porte", inputType:"sel238", right:"", postfix:"", nodata:"", varType:"Number", min:"", max:"", defaultValue:"-1", d11t:"",d11p:"",d12t:"",d12p:"",d13t:"",d13p:"",d1w:"",d1d:"", d21t:"",d21p:"",d22t:"",d22p:"",d23t:"",d23p:"",d2w:"",d2d:"", d31t:"",d31p:"",d32t:"",d32p:"",d33t:"",d33p:"",d3w:"",d3d:""}; </v>
      </c>
      <c r="DO83" s="88"/>
      <c r="DP83" s="88"/>
      <c r="DQ83" s="89" t="str">
        <f t="shared" si="38"/>
        <v>D6.scenario.defSelectValue["sel238"]= [ "Veuillez sélectionner", " Oui", " Non", " ne peut pas être fait ", "" ];</v>
      </c>
      <c r="DR83" s="90"/>
      <c r="DS83" s="90"/>
      <c r="DT83" s="90" t="str">
        <f t="shared" si="39"/>
        <v>D6.scenario.defSelectData['sel238']= [ '-1', '1', '2' ];</v>
      </c>
    </row>
    <row r="84" spans="1:124" s="85" customFormat="1" ht="43.5" customHeight="1">
      <c r="B84" s="111" t="s">
        <v>2910</v>
      </c>
      <c r="C84" s="120" t="s">
        <v>3596</v>
      </c>
      <c r="D84" s="132" t="s">
        <v>2842</v>
      </c>
      <c r="E84" s="111" t="s">
        <v>2905</v>
      </c>
      <c r="F84" s="120"/>
      <c r="G84" s="132"/>
      <c r="H84" s="120" t="s">
        <v>5114</v>
      </c>
      <c r="I84" s="132" t="s">
        <v>2841</v>
      </c>
      <c r="J84" s="120" t="str">
        <f t="shared" si="36"/>
        <v>sel239</v>
      </c>
      <c r="K84" s="132" t="str">
        <f t="shared" si="40"/>
        <v>sel239</v>
      </c>
      <c r="L84" s="112"/>
      <c r="M84" s="112"/>
      <c r="N84" s="112"/>
      <c r="O84" s="111" t="s">
        <v>1883</v>
      </c>
      <c r="P84" s="112"/>
      <c r="Q84" s="112"/>
      <c r="R84" s="111">
        <v>-1</v>
      </c>
      <c r="T84" s="73"/>
      <c r="U84" s="114" t="str">
        <f t="shared" si="41"/>
        <v>sel239</v>
      </c>
      <c r="V84" s="120" t="s">
        <v>3702</v>
      </c>
      <c r="W84" s="120" t="s">
        <v>3822</v>
      </c>
      <c r="X84" s="120"/>
      <c r="Y84" s="120"/>
      <c r="Z84" s="120"/>
      <c r="AA84" s="120"/>
      <c r="AB84" s="120"/>
      <c r="AC84" s="120"/>
      <c r="AD84" s="120"/>
      <c r="AE84" s="120"/>
      <c r="AF84" s="120"/>
      <c r="AG84" s="120"/>
      <c r="AH84" s="120"/>
      <c r="AI84" s="120"/>
      <c r="AJ84" s="120"/>
      <c r="AK84" s="120"/>
      <c r="AL84" s="132" t="s">
        <v>2267</v>
      </c>
      <c r="AM84" s="162" t="s">
        <v>3556</v>
      </c>
      <c r="AN84" s="162" t="s">
        <v>3557</v>
      </c>
      <c r="AO84" s="132"/>
      <c r="AP84" s="132"/>
      <c r="AQ84" s="132"/>
      <c r="AR84" s="132"/>
      <c r="AS84" s="132"/>
      <c r="AT84" s="132"/>
      <c r="AU84" s="132"/>
      <c r="AV84" s="132"/>
      <c r="AW84" s="132"/>
      <c r="AX84" s="132"/>
      <c r="AY84" s="132"/>
      <c r="AZ84" s="132"/>
      <c r="BA84" s="132"/>
      <c r="BB84" s="73"/>
      <c r="BC84" s="120">
        <v>-1</v>
      </c>
      <c r="BD84" s="120">
        <v>1</v>
      </c>
      <c r="BE84" s="120">
        <v>2</v>
      </c>
      <c r="BF84" s="120"/>
      <c r="BG84" s="120"/>
      <c r="BH84" s="120"/>
      <c r="BI84" s="120"/>
      <c r="BJ84" s="120"/>
      <c r="BK84" s="120"/>
      <c r="BL84" s="120"/>
      <c r="BM84" s="120"/>
      <c r="BN84" s="120"/>
      <c r="BO84" s="120"/>
      <c r="BP84" s="120"/>
      <c r="BQ84" s="120"/>
      <c r="BR84" s="120"/>
      <c r="BS84" s="132">
        <v>-1</v>
      </c>
      <c r="BT84" s="132">
        <v>1</v>
      </c>
      <c r="BU84" s="132">
        <v>2</v>
      </c>
      <c r="BV84" s="132"/>
      <c r="BW84" s="132"/>
      <c r="BX84" s="132"/>
      <c r="BY84" s="132"/>
      <c r="BZ84" s="132"/>
      <c r="CA84" s="132"/>
      <c r="CB84" s="132"/>
      <c r="CC84" s="132"/>
      <c r="CD84" s="132"/>
      <c r="CE84" s="132"/>
      <c r="CF84" s="132"/>
      <c r="CG84" s="132"/>
      <c r="CH84" s="132"/>
      <c r="CJ84" s="111"/>
      <c r="CK84" s="111"/>
      <c r="CL84" s="111"/>
      <c r="CM84" s="111"/>
      <c r="CN84" s="111"/>
      <c r="CO84" s="111"/>
      <c r="CP84" s="111"/>
      <c r="CQ84" s="111"/>
      <c r="CR84" s="111"/>
      <c r="CS84" s="111"/>
      <c r="CT84" s="111"/>
      <c r="CU84" s="111"/>
      <c r="CV84" s="111"/>
      <c r="CW84" s="111"/>
      <c r="CX84" s="111"/>
      <c r="CY84" s="111"/>
      <c r="CZ84" s="111"/>
      <c r="DA84" s="111"/>
      <c r="DB84" s="111"/>
      <c r="DC84" s="111"/>
      <c r="DD84" s="111"/>
      <c r="DE84" s="111"/>
      <c r="DF84" s="111"/>
      <c r="DG84" s="111"/>
      <c r="DL84" s="86"/>
      <c r="DM84" s="86"/>
      <c r="DN84" s="87" t="str">
        <f t="shared" si="37"/>
        <v xml:space="preserve">D6.scenario.defInput["i239"] = {  cons:"consACheat",  title:"Escalier",  unit:"",  text:"Pouvez-vous monter ou monter de la pièce à l'étage supérieur", inputType:"sel239", right:"", postfix:"", nodata:"", varType:"Number", min:"", max:"", defaultValue:"-1", d11t:"",d11p:"",d12t:"",d12p:"",d13t:"",d13p:"",d1w:"",d1d:"", d21t:"",d21p:"",d22t:"",d22p:"",d23t:"",d23p:"",d2w:"",d2d:"", d31t:"",d31p:"",d32t:"",d32p:"",d33t:"",d33p:"",d3w:"",d3d:""}; </v>
      </c>
      <c r="DO84" s="88"/>
      <c r="DP84" s="88"/>
      <c r="DQ84" s="89" t="str">
        <f t="shared" si="38"/>
        <v>D6.scenario.defSelectValue["sel239"]= [ "Veuillez sélectionner", " il n'y a pas de ", "" ];</v>
      </c>
      <c r="DR84" s="90"/>
      <c r="DS84" s="90"/>
      <c r="DT84" s="90" t="str">
        <f t="shared" si="39"/>
        <v>D6.scenario.defSelectData['sel239']= [ '-1', '1', '2' ];</v>
      </c>
    </row>
    <row r="85" spans="1:124" s="85" customFormat="1" ht="43.5" customHeight="1">
      <c r="B85" s="112" t="s">
        <v>2911</v>
      </c>
      <c r="C85" s="120" t="s">
        <v>5017</v>
      </c>
      <c r="D85" s="132" t="s">
        <v>2598</v>
      </c>
      <c r="E85" s="111" t="s">
        <v>2905</v>
      </c>
      <c r="F85" s="120"/>
      <c r="G85" s="132"/>
      <c r="H85" s="120" t="s">
        <v>5017</v>
      </c>
      <c r="I85" s="132" t="s">
        <v>2598</v>
      </c>
      <c r="J85" s="120" t="str">
        <f t="shared" si="36"/>
        <v>sel240</v>
      </c>
      <c r="K85" s="132" t="str">
        <f t="shared" si="40"/>
        <v>sel240</v>
      </c>
      <c r="L85" s="112"/>
      <c r="M85" s="112"/>
      <c r="N85" s="112"/>
      <c r="O85" s="111" t="s">
        <v>1883</v>
      </c>
      <c r="P85" s="112"/>
      <c r="Q85" s="112"/>
      <c r="R85" s="111">
        <v>-1</v>
      </c>
      <c r="T85" s="73"/>
      <c r="U85" s="114" t="str">
        <f t="shared" si="41"/>
        <v>sel240</v>
      </c>
      <c r="V85" s="120" t="s">
        <v>3702</v>
      </c>
      <c r="W85" s="120" t="s">
        <v>3823</v>
      </c>
      <c r="X85" s="120" t="s">
        <v>3824</v>
      </c>
      <c r="Y85" s="120" t="s">
        <v>3825</v>
      </c>
      <c r="Z85" s="120" t="s">
        <v>3826</v>
      </c>
      <c r="AA85" s="120" t="s">
        <v>3827</v>
      </c>
      <c r="AB85" s="120"/>
      <c r="AC85" s="120"/>
      <c r="AD85" s="120"/>
      <c r="AE85" s="120"/>
      <c r="AF85" s="120"/>
      <c r="AG85" s="120"/>
      <c r="AH85" s="120"/>
      <c r="AI85" s="120"/>
      <c r="AJ85" s="120"/>
      <c r="AK85" s="120"/>
      <c r="AL85" s="132" t="s">
        <v>2267</v>
      </c>
      <c r="AM85" s="162" t="s">
        <v>2572</v>
      </c>
      <c r="AN85" s="132" t="s">
        <v>2573</v>
      </c>
      <c r="AO85" s="132" t="s">
        <v>2574</v>
      </c>
      <c r="AP85" s="132" t="s">
        <v>2575</v>
      </c>
      <c r="AQ85" s="132" t="s">
        <v>2576</v>
      </c>
      <c r="AR85" s="132"/>
      <c r="AS85" s="132"/>
      <c r="AT85" s="132"/>
      <c r="AU85" s="132"/>
      <c r="AV85" s="132"/>
      <c r="AW85" s="132"/>
      <c r="AX85" s="132"/>
      <c r="AY85" s="132"/>
      <c r="AZ85" s="132"/>
      <c r="BA85" s="132"/>
      <c r="BB85" s="73"/>
      <c r="BC85" s="120">
        <v>-1</v>
      </c>
      <c r="BD85" s="120">
        <v>0</v>
      </c>
      <c r="BE85" s="120">
        <v>2</v>
      </c>
      <c r="BF85" s="120">
        <v>3</v>
      </c>
      <c r="BG85" s="120">
        <v>5</v>
      </c>
      <c r="BH85" s="120">
        <v>7</v>
      </c>
      <c r="BI85" s="120"/>
      <c r="BJ85" s="120"/>
      <c r="BK85" s="120"/>
      <c r="BL85" s="120"/>
      <c r="BM85" s="120"/>
      <c r="BN85" s="120"/>
      <c r="BO85" s="120"/>
      <c r="BP85" s="120"/>
      <c r="BQ85" s="120"/>
      <c r="BR85" s="120"/>
      <c r="BS85" s="132">
        <v>-1</v>
      </c>
      <c r="BT85" s="132">
        <v>0</v>
      </c>
      <c r="BU85" s="132">
        <v>2</v>
      </c>
      <c r="BV85" s="132">
        <v>3</v>
      </c>
      <c r="BW85" s="132">
        <v>5</v>
      </c>
      <c r="BX85" s="132">
        <v>7</v>
      </c>
      <c r="BY85" s="132"/>
      <c r="BZ85" s="132"/>
      <c r="CA85" s="132"/>
      <c r="CB85" s="132"/>
      <c r="CC85" s="132"/>
      <c r="CD85" s="132"/>
      <c r="CE85" s="132"/>
      <c r="CF85" s="132"/>
      <c r="CG85" s="132"/>
      <c r="CH85" s="132"/>
      <c r="CJ85" s="111"/>
      <c r="CK85" s="111"/>
      <c r="CL85" s="111"/>
      <c r="CM85" s="111"/>
      <c r="CN85" s="111"/>
      <c r="CO85" s="111"/>
      <c r="CP85" s="111"/>
      <c r="CQ85" s="111"/>
      <c r="CR85" s="111"/>
      <c r="CS85" s="111"/>
      <c r="CT85" s="111"/>
      <c r="CU85" s="111"/>
      <c r="CV85" s="111"/>
      <c r="CW85" s="111"/>
      <c r="CX85" s="111"/>
      <c r="CY85" s="111"/>
      <c r="CZ85" s="111"/>
      <c r="DA85" s="111"/>
      <c r="DB85" s="111"/>
      <c r="DC85" s="111"/>
      <c r="DD85" s="111"/>
      <c r="DE85" s="111"/>
      <c r="DF85" s="111"/>
      <c r="DG85" s="111"/>
      <c r="DL85" s="86"/>
      <c r="DM85" s="86"/>
      <c r="DN85" s="87" t="str">
        <f t="shared" si="37"/>
        <v xml:space="preserve">D6.scenario.defInput["i240"] = {  cons:"consACheat",  title:"Réduction de la surface de chauffe due à la création de la pièce",  unit:"",  text:"Réduction de la surface de chauffe due à la création de la pièce", inputType:"sel240", right:"", postfix:"", nodata:"", varType:"Number", min:"", max:"", defaultValue:"-1", d11t:"",d11p:"",d12t:"",d12p:"",d13t:"",d13p:"",d1w:"",d1d:"", d21t:"",d21p:"",d22t:"",d22p:"",d23t:"",d23p:"",d2w:"",d2d:"", d31t:"",d31p:"",d32t:"",d32p:"",d33t:"",d33p:"",d3w:"",d3d:""}; </v>
      </c>
      <c r="DO85" s="88"/>
      <c r="DP85" s="88"/>
      <c r="DQ85" s="89" t="str">
        <f t="shared" si="38"/>
        <v>D6.scenario.defSelectValue["sel240"]= [ "Veuillez sélectionner", " ne peut pas", " réduction de 20%", " réduction de 3 à 40%", " réduction à moitié", " réduction de 6 à 70% ", "" ];</v>
      </c>
      <c r="DR85" s="90"/>
      <c r="DS85" s="90"/>
      <c r="DT85" s="90" t="str">
        <f t="shared" si="39"/>
        <v>D6.scenario.defSelectData['sel240']= [ '-1', '0', '2', '3', '5', '7' ];</v>
      </c>
    </row>
    <row r="86" spans="1:124" s="85" customFormat="1" ht="43.5" customHeight="1">
      <c r="B86" s="111" t="s">
        <v>2912</v>
      </c>
      <c r="C86" s="120" t="s">
        <v>3597</v>
      </c>
      <c r="D86" s="132" t="s">
        <v>2595</v>
      </c>
      <c r="E86" s="111" t="s">
        <v>2905</v>
      </c>
      <c r="F86" s="120"/>
      <c r="G86" s="132"/>
      <c r="H86" s="120" t="s">
        <v>5115</v>
      </c>
      <c r="I86" s="132" t="s">
        <v>2846</v>
      </c>
      <c r="J86" s="120" t="str">
        <f t="shared" si="36"/>
        <v>sel241</v>
      </c>
      <c r="K86" s="132" t="str">
        <f t="shared" si="40"/>
        <v>sel241</v>
      </c>
      <c r="L86" s="112"/>
      <c r="M86" s="112"/>
      <c r="N86" s="112"/>
      <c r="O86" s="111" t="s">
        <v>1883</v>
      </c>
      <c r="P86" s="112"/>
      <c r="Q86" s="112"/>
      <c r="R86" s="111">
        <v>-1</v>
      </c>
      <c r="T86" s="73"/>
      <c r="U86" s="114" t="str">
        <f t="shared" si="41"/>
        <v>sel241</v>
      </c>
      <c r="V86" s="120" t="s">
        <v>3702</v>
      </c>
      <c r="W86" s="120" t="s">
        <v>3828</v>
      </c>
      <c r="X86" s="120" t="s">
        <v>3829</v>
      </c>
      <c r="Y86" s="120" t="s">
        <v>3830</v>
      </c>
      <c r="Z86" s="120" t="s">
        <v>3831</v>
      </c>
      <c r="AA86" s="120" t="s">
        <v>3832</v>
      </c>
      <c r="AB86" s="120" t="s">
        <v>3833</v>
      </c>
      <c r="AC86" s="120" t="s">
        <v>3834</v>
      </c>
      <c r="AD86" s="120" t="s">
        <v>3835</v>
      </c>
      <c r="AE86" s="120" t="s">
        <v>3836</v>
      </c>
      <c r="AF86" s="120" t="s">
        <v>3837</v>
      </c>
      <c r="AG86" s="120"/>
      <c r="AH86" s="120"/>
      <c r="AI86" s="120"/>
      <c r="AJ86" s="120"/>
      <c r="AK86" s="120"/>
      <c r="AL86" s="132" t="s">
        <v>2267</v>
      </c>
      <c r="AM86" s="162" t="s">
        <v>2528</v>
      </c>
      <c r="AN86" s="162" t="s">
        <v>2599</v>
      </c>
      <c r="AO86" s="162" t="s">
        <v>2600</v>
      </c>
      <c r="AP86" s="162" t="s">
        <v>2601</v>
      </c>
      <c r="AQ86" s="162" t="s">
        <v>2602</v>
      </c>
      <c r="AR86" s="132" t="s">
        <v>2603</v>
      </c>
      <c r="AS86" s="132" t="s">
        <v>2604</v>
      </c>
      <c r="AT86" s="132" t="s">
        <v>2605</v>
      </c>
      <c r="AU86" s="132" t="s">
        <v>2606</v>
      </c>
      <c r="AV86" s="132" t="s">
        <v>2607</v>
      </c>
      <c r="AW86" s="132"/>
      <c r="AX86" s="132"/>
      <c r="AY86" s="132"/>
      <c r="AZ86" s="132"/>
      <c r="BA86" s="132"/>
      <c r="BB86" s="73"/>
      <c r="BC86" s="120">
        <v>-1</v>
      </c>
      <c r="BD86" s="120">
        <v>0</v>
      </c>
      <c r="BE86" s="120">
        <v>1</v>
      </c>
      <c r="BF86" s="120">
        <v>2</v>
      </c>
      <c r="BG86" s="120">
        <v>3</v>
      </c>
      <c r="BH86" s="120">
        <v>4</v>
      </c>
      <c r="BI86" s="120">
        <v>6</v>
      </c>
      <c r="BJ86" s="120">
        <v>8</v>
      </c>
      <c r="BK86" s="120">
        <v>12</v>
      </c>
      <c r="BL86" s="120">
        <v>16</v>
      </c>
      <c r="BM86" s="120">
        <v>24</v>
      </c>
      <c r="BN86" s="120"/>
      <c r="BO86" s="120"/>
      <c r="BP86" s="120"/>
      <c r="BQ86" s="120"/>
      <c r="BR86" s="120"/>
      <c r="BS86" s="132">
        <v>-1</v>
      </c>
      <c r="BT86" s="132">
        <v>0</v>
      </c>
      <c r="BU86" s="132">
        <v>1</v>
      </c>
      <c r="BV86" s="132">
        <v>2</v>
      </c>
      <c r="BW86" s="132">
        <v>3</v>
      </c>
      <c r="BX86" s="132">
        <v>4</v>
      </c>
      <c r="BY86" s="132">
        <v>6</v>
      </c>
      <c r="BZ86" s="132">
        <v>8</v>
      </c>
      <c r="CA86" s="132">
        <v>12</v>
      </c>
      <c r="CB86" s="132">
        <v>16</v>
      </c>
      <c r="CC86" s="132">
        <v>24</v>
      </c>
      <c r="CD86" s="132"/>
      <c r="CE86" s="132"/>
      <c r="CF86" s="132"/>
      <c r="CG86" s="132"/>
      <c r="CH86" s="132"/>
      <c r="CJ86" s="111"/>
      <c r="CK86" s="111"/>
      <c r="CL86" s="111"/>
      <c r="CM86" s="111"/>
      <c r="CN86" s="111"/>
      <c r="CO86" s="111"/>
      <c r="CP86" s="111"/>
      <c r="CQ86" s="111"/>
      <c r="CR86" s="111"/>
      <c r="CS86" s="111"/>
      <c r="CT86" s="111"/>
      <c r="CU86" s="111"/>
      <c r="CV86" s="111"/>
      <c r="CW86" s="111"/>
      <c r="CX86" s="111"/>
      <c r="CY86" s="111"/>
      <c r="CZ86" s="111"/>
      <c r="DA86" s="111"/>
      <c r="DB86" s="111"/>
      <c r="DC86" s="111"/>
      <c r="DD86" s="111"/>
      <c r="DE86" s="111"/>
      <c r="DF86" s="111"/>
      <c r="DG86" s="111"/>
      <c r="DL86" s="86"/>
      <c r="DM86" s="86"/>
      <c r="DN86" s="87" t="str">
        <f t="shared" si="37"/>
        <v xml:space="preserve">D6.scenario.defInput["i241"] = {  cons:"consACheat",  title:"Temps d'utilisation des poêles électriques",  unit:"",  text:"Utilisez l'heure de la cuisinière électrique / chauffe-huile", inputType:"sel241", right:"", postfix:"", nodata:"", varType:"Number", min:"", max:"", defaultValue:"-1", d11t:"",d11p:"",d12t:"",d12p:"",d13t:"",d13p:"",d1w:"",d1d:"", d21t:"",d21p:"",d22t:"",d22p:"",d23t:"",d23p:"",d2w:"",d2d:"", d31t:"",d31p:"",d32t:"",d32p:"",d33t:"",d33p:"",d3w:"",d3d:""}; </v>
      </c>
      <c r="DO86" s="88"/>
      <c r="DP86" s="88"/>
      <c r="DQ86" s="89" t="str">
        <f t="shared" si="38"/>
        <v>D6.scenario.defSelectValue["sel241"]= [ "Veuillez sélectionner", " pas utilisé", " 1 heure", " 2 heures", " 3 heures", " 4 heures", " 6 heures", " 8 heures", " 12 heures", " 16 heures", " 24 heures", "" ];</v>
      </c>
      <c r="DR86" s="90"/>
      <c r="DS86" s="90"/>
      <c r="DT86" s="90" t="str">
        <f t="shared" si="39"/>
        <v>D6.scenario.defSelectData['sel241']= [ '-1', '0', '1', '2', '3', '4', '6', '8', '12', '16', '24' ];</v>
      </c>
    </row>
    <row r="87" spans="1:124" s="85" customFormat="1" ht="43.5" customHeight="1">
      <c r="B87" s="112" t="s">
        <v>2913</v>
      </c>
      <c r="C87" s="120" t="s">
        <v>5018</v>
      </c>
      <c r="D87" s="132" t="s">
        <v>3148</v>
      </c>
      <c r="E87" s="111" t="s">
        <v>2772</v>
      </c>
      <c r="F87" s="120"/>
      <c r="G87" s="132"/>
      <c r="H87" s="120" t="s">
        <v>5116</v>
      </c>
      <c r="I87" s="132" t="s">
        <v>2786</v>
      </c>
      <c r="J87" s="120" t="str">
        <f t="shared" si="36"/>
        <v>sel242</v>
      </c>
      <c r="K87" s="132" t="str">
        <f t="shared" si="40"/>
        <v>sel242</v>
      </c>
      <c r="L87" s="112"/>
      <c r="M87" s="112"/>
      <c r="N87" s="112"/>
      <c r="O87" s="111" t="s">
        <v>1883</v>
      </c>
      <c r="P87" s="112"/>
      <c r="Q87" s="112"/>
      <c r="R87" s="111">
        <v>-1</v>
      </c>
      <c r="T87" s="73"/>
      <c r="U87" s="114" t="str">
        <f t="shared" si="41"/>
        <v>sel242</v>
      </c>
      <c r="V87" s="120" t="s">
        <v>3838</v>
      </c>
      <c r="W87" s="120" t="s">
        <v>3839</v>
      </c>
      <c r="X87" s="120" t="s">
        <v>3840</v>
      </c>
      <c r="Y87" s="120" t="s">
        <v>3841</v>
      </c>
      <c r="Z87" s="120" t="s">
        <v>3842</v>
      </c>
      <c r="AA87" s="120" t="s">
        <v>3843</v>
      </c>
      <c r="AB87" s="120"/>
      <c r="AC87" s="120"/>
      <c r="AD87" s="120"/>
      <c r="AE87" s="120"/>
      <c r="AF87" s="120"/>
      <c r="AG87" s="120"/>
      <c r="AH87" s="120"/>
      <c r="AI87" s="120"/>
      <c r="AJ87" s="120"/>
      <c r="AK87" s="120"/>
      <c r="AL87" s="132" t="s">
        <v>2267</v>
      </c>
      <c r="AM87" s="162" t="s">
        <v>2790</v>
      </c>
      <c r="AN87" s="162" t="s">
        <v>2789</v>
      </c>
      <c r="AO87" s="162" t="s">
        <v>2787</v>
      </c>
      <c r="AP87" s="162" t="s">
        <v>2785</v>
      </c>
      <c r="AQ87" s="162" t="s">
        <v>2788</v>
      </c>
      <c r="AR87" s="132"/>
      <c r="AS87" s="132"/>
      <c r="AT87" s="132"/>
      <c r="AU87" s="132"/>
      <c r="AV87" s="132"/>
      <c r="AW87" s="132"/>
      <c r="AX87" s="132"/>
      <c r="AY87" s="132"/>
      <c r="AZ87" s="132"/>
      <c r="BA87" s="132"/>
      <c r="BB87" s="73"/>
      <c r="BC87" s="120">
        <v>-1</v>
      </c>
      <c r="BD87" s="120">
        <v>1</v>
      </c>
      <c r="BE87" s="120">
        <v>2</v>
      </c>
      <c r="BF87" s="120">
        <v>3</v>
      </c>
      <c r="BG87" s="120">
        <v>4</v>
      </c>
      <c r="BH87" s="120">
        <v>5</v>
      </c>
      <c r="BI87" s="120"/>
      <c r="BJ87" s="120"/>
      <c r="BK87" s="120"/>
      <c r="BL87" s="120"/>
      <c r="BM87" s="120"/>
      <c r="BN87" s="120"/>
      <c r="BO87" s="120"/>
      <c r="BP87" s="120"/>
      <c r="BQ87" s="120"/>
      <c r="BR87" s="120"/>
      <c r="BS87" s="132">
        <v>-1</v>
      </c>
      <c r="BT87" s="132">
        <v>1</v>
      </c>
      <c r="BU87" s="132">
        <v>2</v>
      </c>
      <c r="BV87" s="132">
        <v>3</v>
      </c>
      <c r="BW87" s="132">
        <v>4</v>
      </c>
      <c r="BX87" s="132">
        <v>5</v>
      </c>
      <c r="BY87" s="132"/>
      <c r="BZ87" s="132"/>
      <c r="CA87" s="132"/>
      <c r="CB87" s="132"/>
      <c r="CC87" s="132"/>
      <c r="CD87" s="132"/>
      <c r="CE87" s="132"/>
      <c r="CF87" s="132"/>
      <c r="CG87" s="132"/>
      <c r="CH87" s="132"/>
      <c r="CJ87" s="111"/>
      <c r="CK87" s="111"/>
      <c r="CL87" s="111"/>
      <c r="CM87" s="111"/>
      <c r="CN87" s="111"/>
      <c r="CO87" s="111"/>
      <c r="CP87" s="111"/>
      <c r="CQ87" s="111"/>
      <c r="CR87" s="111"/>
      <c r="CS87" s="111"/>
      <c r="CT87" s="111"/>
      <c r="CU87" s="111"/>
      <c r="CV87" s="111"/>
      <c r="CW87" s="111"/>
      <c r="CX87" s="111"/>
      <c r="CY87" s="111"/>
      <c r="CZ87" s="111"/>
      <c r="DA87" s="111"/>
      <c r="DB87" s="111"/>
      <c r="DC87" s="111"/>
      <c r="DD87" s="111"/>
      <c r="DE87" s="111"/>
      <c r="DF87" s="111"/>
      <c r="DG87" s="111"/>
      <c r="DL87" s="86"/>
      <c r="DM87" s="86"/>
      <c r="DN87" s="87" t="str">
        <f t="shared" si="37"/>
        <v xml:space="preserve">D6.scenario.defInput["i242"] = {  cons:"consACheat",  title:"La froideur de la pièce",  unit:"",  text:"Est-ce que la pièce fonctionne avec le chauffage?", inputType:"sel242", right:"", postfix:"", nodata:"", varType:"Number", min:"", max:"", defaultValue:"-1", d11t:"",d11p:"",d12t:"",d12p:"",d13t:"",d13p:"",d1w:"",d1d:"", d21t:"",d21p:"",d22t:"",d22p:"",d23t:"",d23p:"",d2w:"",d2d:"", d31t:"",d31p:"",d32t:"",d32p:"",d33t:"",d33p:"",d3w:"",d3d:""}; </v>
      </c>
      <c r="DO87" s="88"/>
      <c r="DP87" s="88"/>
      <c r="DQ87" s="89" t="str">
        <f t="shared" si="38"/>
        <v>D6.scenario.defSelectValue["sel242"]= [ "S'il vous plaît sélectionnez", " le chauffage ne se sent pas froid", " un peu froid", " chauffe à peine", " le froid même s'il est chauffé", " pas de chauffage ", "" ];</v>
      </c>
      <c r="DR87" s="90"/>
      <c r="DS87" s="90"/>
      <c r="DT87" s="90" t="str">
        <f t="shared" si="39"/>
        <v>D6.scenario.defSelectData['sel242']= [ '-1', '1', '2', '3', '4', '5' ];</v>
      </c>
    </row>
    <row r="88" spans="1:124" s="85" customFormat="1" ht="43.5" customHeight="1">
      <c r="B88" s="111" t="s">
        <v>2914</v>
      </c>
      <c r="C88" s="120" t="s">
        <v>3598</v>
      </c>
      <c r="D88" s="132" t="s">
        <v>3116</v>
      </c>
      <c r="E88" s="111" t="s">
        <v>3037</v>
      </c>
      <c r="F88" s="120"/>
      <c r="G88" s="132"/>
      <c r="H88" s="120" t="s">
        <v>5117</v>
      </c>
      <c r="I88" s="132" t="s">
        <v>2847</v>
      </c>
      <c r="J88" s="120" t="str">
        <f t="shared" si="36"/>
        <v>sel243</v>
      </c>
      <c r="K88" s="132" t="str">
        <f t="shared" si="40"/>
        <v>sel243</v>
      </c>
      <c r="L88" s="112"/>
      <c r="M88" s="112"/>
      <c r="N88" s="112"/>
      <c r="O88" s="111" t="s">
        <v>1883</v>
      </c>
      <c r="P88" s="112"/>
      <c r="Q88" s="112"/>
      <c r="R88" s="111">
        <v>-1</v>
      </c>
      <c r="T88" s="73"/>
      <c r="U88" s="114" t="str">
        <f t="shared" si="41"/>
        <v>sel243</v>
      </c>
      <c r="V88" s="120" t="s">
        <v>3702</v>
      </c>
      <c r="W88" s="120" t="s">
        <v>4160</v>
      </c>
      <c r="X88" s="120" t="s">
        <v>3844</v>
      </c>
      <c r="Y88" s="120" t="s">
        <v>3845</v>
      </c>
      <c r="Z88" s="120" t="s">
        <v>3846</v>
      </c>
      <c r="AA88" s="120" t="s">
        <v>3847</v>
      </c>
      <c r="AB88" s="120"/>
      <c r="AC88" s="120"/>
      <c r="AD88" s="120"/>
      <c r="AE88" s="120"/>
      <c r="AF88" s="120"/>
      <c r="AG88" s="120"/>
      <c r="AH88" s="120"/>
      <c r="AI88" s="120"/>
      <c r="AJ88" s="120"/>
      <c r="AK88" s="120"/>
      <c r="AL88" s="132" t="s">
        <v>2267</v>
      </c>
      <c r="AM88" s="162" t="s">
        <v>3120</v>
      </c>
      <c r="AN88" s="162" t="s">
        <v>3121</v>
      </c>
      <c r="AO88" s="162" t="s">
        <v>3122</v>
      </c>
      <c r="AP88" s="132" t="s">
        <v>3123</v>
      </c>
      <c r="AQ88" s="132" t="s">
        <v>294</v>
      </c>
      <c r="AR88" s="132"/>
      <c r="AS88" s="132"/>
      <c r="AT88" s="132"/>
      <c r="AU88" s="132"/>
      <c r="AV88" s="132"/>
      <c r="AW88" s="132"/>
      <c r="AX88" s="132"/>
      <c r="AY88" s="132"/>
      <c r="AZ88" s="132"/>
      <c r="BA88" s="132"/>
      <c r="BB88" s="73"/>
      <c r="BC88" s="120">
        <v>-1</v>
      </c>
      <c r="BD88" s="120">
        <v>1</v>
      </c>
      <c r="BE88" s="120">
        <v>2</v>
      </c>
      <c r="BF88" s="120">
        <v>3</v>
      </c>
      <c r="BG88" s="120">
        <v>4</v>
      </c>
      <c r="BH88" s="120">
        <v>5</v>
      </c>
      <c r="BI88" s="120"/>
      <c r="BJ88" s="120"/>
      <c r="BK88" s="120"/>
      <c r="BL88" s="120"/>
      <c r="BM88" s="120"/>
      <c r="BN88" s="120"/>
      <c r="BO88" s="120"/>
      <c r="BP88" s="120"/>
      <c r="BQ88" s="120"/>
      <c r="BR88" s="120"/>
      <c r="BS88" s="132">
        <v>-1</v>
      </c>
      <c r="BT88" s="132">
        <v>1</v>
      </c>
      <c r="BU88" s="132">
        <v>2</v>
      </c>
      <c r="BV88" s="132">
        <v>3</v>
      </c>
      <c r="BW88" s="132">
        <v>4</v>
      </c>
      <c r="BX88" s="132">
        <v>5</v>
      </c>
      <c r="BY88" s="132"/>
      <c r="BZ88" s="132"/>
      <c r="CA88" s="132"/>
      <c r="CB88" s="132"/>
      <c r="CC88" s="132"/>
      <c r="CD88" s="132"/>
      <c r="CE88" s="132"/>
      <c r="CF88" s="132"/>
      <c r="CG88" s="132"/>
      <c r="CH88" s="132"/>
      <c r="CJ88" s="111"/>
      <c r="CK88" s="111"/>
      <c r="CL88" s="111"/>
      <c r="CM88" s="111"/>
      <c r="CN88" s="111"/>
      <c r="CO88" s="111"/>
      <c r="CP88" s="111"/>
      <c r="CQ88" s="111"/>
      <c r="CR88" s="111"/>
      <c r="CS88" s="111"/>
      <c r="CT88" s="111"/>
      <c r="CU88" s="111"/>
      <c r="CV88" s="111"/>
      <c r="CW88" s="111"/>
      <c r="CX88" s="111"/>
      <c r="CY88" s="111"/>
      <c r="CZ88" s="111"/>
      <c r="DA88" s="111"/>
      <c r="DB88" s="111"/>
      <c r="DC88" s="111"/>
      <c r="DD88" s="111"/>
      <c r="DE88" s="111"/>
      <c r="DF88" s="111"/>
      <c r="DG88" s="111"/>
      <c r="DL88" s="86"/>
      <c r="DM88" s="86"/>
      <c r="DN88" s="87" t="str">
        <f t="shared" si="37"/>
        <v xml:space="preserve">D6.scenario.defInput["i243"] = {  cons:"consHTsum",  title:"Présence de condensation de rosée dans la fenêtre",  unit:"",  text:"Y a-t-il de la condensation sur la fenêtre", inputType:"sel243", right:"", postfix:"", nodata:"", varType:"Number", min:"", max:"", defaultValue:"-1", d11t:"",d11p:"",d12t:"",d12p:"",d13t:"",d13p:"",d1w:"",d1d:"", d21t:"",d21p:"",d22t:"",d22p:"",d23t:"",d23p:"",d2w:"",d2d:"", d31t:"",d31p:"",d32t:"",d32p:"",d33t:"",d33p:"",d3w:"",d3d:""}; </v>
      </c>
      <c r="DO88" s="88"/>
      <c r="DP88" s="88"/>
      <c r="DQ88" s="89" t="str">
        <f t="shared" si="38"/>
        <v>D6.scenario.defSelectValue["sel243"]= [ "Veuillez sélectionner", " condensation d'humidité", " légère condensation", " presque aucune condensation", " pas de condensation", " ne pas savoir ", "" ];</v>
      </c>
      <c r="DR88" s="90"/>
      <c r="DS88" s="90"/>
      <c r="DT88" s="90" t="str">
        <f t="shared" si="39"/>
        <v>D6.scenario.defSelectData['sel243']= [ '-1', '1', '2', '3', '4', '5' ];</v>
      </c>
    </row>
    <row r="89" spans="1:124" s="85" customFormat="1" ht="43.5" customHeight="1">
      <c r="B89" s="112" t="s">
        <v>2915</v>
      </c>
      <c r="C89" s="120" t="s">
        <v>5019</v>
      </c>
      <c r="D89" s="132" t="s">
        <v>3115</v>
      </c>
      <c r="E89" s="111" t="s">
        <v>3037</v>
      </c>
      <c r="F89" s="120"/>
      <c r="G89" s="132"/>
      <c r="H89" s="120" t="s">
        <v>5118</v>
      </c>
      <c r="I89" s="132" t="s">
        <v>2848</v>
      </c>
      <c r="J89" s="120" t="str">
        <f t="shared" si="36"/>
        <v>sel244</v>
      </c>
      <c r="K89" s="132" t="str">
        <f t="shared" si="40"/>
        <v>sel244</v>
      </c>
      <c r="L89" s="112"/>
      <c r="M89" s="112"/>
      <c r="N89" s="112"/>
      <c r="O89" s="111" t="s">
        <v>1883</v>
      </c>
      <c r="P89" s="112"/>
      <c r="Q89" s="112"/>
      <c r="R89" s="111">
        <v>-1</v>
      </c>
      <c r="T89" s="73"/>
      <c r="U89" s="114" t="str">
        <f t="shared" si="41"/>
        <v>sel244</v>
      </c>
      <c r="V89" s="120" t="s">
        <v>3702</v>
      </c>
      <c r="W89" s="120" t="s">
        <v>4160</v>
      </c>
      <c r="X89" s="120" t="s">
        <v>3844</v>
      </c>
      <c r="Y89" s="120" t="s">
        <v>3845</v>
      </c>
      <c r="Z89" s="120" t="s">
        <v>3846</v>
      </c>
      <c r="AA89" s="120" t="s">
        <v>3847</v>
      </c>
      <c r="AB89" s="120"/>
      <c r="AC89" s="120"/>
      <c r="AD89" s="120"/>
      <c r="AE89" s="120"/>
      <c r="AF89" s="120"/>
      <c r="AG89" s="120"/>
      <c r="AH89" s="120"/>
      <c r="AI89" s="120"/>
      <c r="AJ89" s="120"/>
      <c r="AK89" s="120"/>
      <c r="AL89" s="132" t="s">
        <v>2267</v>
      </c>
      <c r="AM89" s="132" t="s">
        <v>3120</v>
      </c>
      <c r="AN89" s="162" t="s">
        <v>3121</v>
      </c>
      <c r="AO89" s="132" t="s">
        <v>3122</v>
      </c>
      <c r="AP89" s="162" t="s">
        <v>3123</v>
      </c>
      <c r="AQ89" s="132" t="s">
        <v>294</v>
      </c>
      <c r="AR89" s="132"/>
      <c r="AS89" s="132"/>
      <c r="AT89" s="132"/>
      <c r="AU89" s="132"/>
      <c r="AV89" s="132"/>
      <c r="AW89" s="132"/>
      <c r="AX89" s="132"/>
      <c r="AY89" s="132"/>
      <c r="AZ89" s="132"/>
      <c r="BA89" s="132"/>
      <c r="BB89" s="73"/>
      <c r="BC89" s="120">
        <v>-1</v>
      </c>
      <c r="BD89" s="120">
        <v>1</v>
      </c>
      <c r="BE89" s="120">
        <v>2</v>
      </c>
      <c r="BF89" s="120">
        <v>3</v>
      </c>
      <c r="BG89" s="120">
        <v>4</v>
      </c>
      <c r="BH89" s="120">
        <v>5</v>
      </c>
      <c r="BI89" s="120"/>
      <c r="BJ89" s="120"/>
      <c r="BK89" s="120"/>
      <c r="BL89" s="120"/>
      <c r="BM89" s="120"/>
      <c r="BN89" s="120"/>
      <c r="BO89" s="120"/>
      <c r="BP89" s="120"/>
      <c r="BQ89" s="120"/>
      <c r="BR89" s="120"/>
      <c r="BS89" s="132">
        <v>-1</v>
      </c>
      <c r="BT89" s="132">
        <v>1</v>
      </c>
      <c r="BU89" s="132">
        <v>2</v>
      </c>
      <c r="BV89" s="132">
        <v>3</v>
      </c>
      <c r="BW89" s="132">
        <v>4</v>
      </c>
      <c r="BX89" s="132">
        <v>5</v>
      </c>
      <c r="BY89" s="132"/>
      <c r="BZ89" s="132"/>
      <c r="CA89" s="132"/>
      <c r="CB89" s="132"/>
      <c r="CC89" s="132"/>
      <c r="CD89" s="132"/>
      <c r="CE89" s="132"/>
      <c r="CF89" s="132"/>
      <c r="CG89" s="132"/>
      <c r="CH89" s="132"/>
      <c r="CJ89" s="111"/>
      <c r="CK89" s="111"/>
      <c r="CL89" s="111"/>
      <c r="CM89" s="111"/>
      <c r="CN89" s="111"/>
      <c r="CO89" s="111"/>
      <c r="CP89" s="111"/>
      <c r="CQ89" s="111"/>
      <c r="CR89" s="111"/>
      <c r="CS89" s="111"/>
      <c r="CT89" s="111"/>
      <c r="CU89" s="111"/>
      <c r="CV89" s="111"/>
      <c r="CW89" s="111"/>
      <c r="CX89" s="111"/>
      <c r="CY89" s="111"/>
      <c r="CZ89" s="111"/>
      <c r="DA89" s="111"/>
      <c r="DB89" s="111"/>
      <c r="DC89" s="111"/>
      <c r="DD89" s="111"/>
      <c r="DE89" s="111"/>
      <c r="DF89" s="111"/>
      <c r="DG89" s="111"/>
      <c r="DL89" s="86"/>
      <c r="DM89" s="86"/>
      <c r="DN89" s="87" t="str">
        <f t="shared" si="37"/>
        <v xml:space="preserve">D6.scenario.defInput["i244"] = {  cons:"consHTsum",  title:"Condensation sur le mur comme un placard",  unit:"",  text:"Y a-t-il de la condensation sur le mur comme un placard?", inputType:"sel244", right:"", postfix:"", nodata:"", varType:"Number", min:"", max:"", defaultValue:"-1", d11t:"",d11p:"",d12t:"",d12p:"",d13t:"",d13p:"",d1w:"",d1d:"", d21t:"",d21p:"",d22t:"",d22p:"",d23t:"",d23p:"",d2w:"",d2d:"", d31t:"",d31p:"",d32t:"",d32p:"",d33t:"",d33p:"",d3w:"",d3d:""}; </v>
      </c>
      <c r="DO89" s="88"/>
      <c r="DP89" s="88"/>
      <c r="DQ89" s="89" t="str">
        <f t="shared" si="38"/>
        <v>D6.scenario.defSelectValue["sel244"]= [ "Veuillez sélectionner", " condensation d'humidité", " légère condensation", " presque aucune condensation", " pas de condensation", " ne pas savoir ", "" ];</v>
      </c>
      <c r="DR89" s="90"/>
      <c r="DS89" s="90"/>
      <c r="DT89" s="90" t="str">
        <f t="shared" si="39"/>
        <v>D6.scenario.defSelectData['sel244']= [ '-1', '1', '2', '3', '4', '5' ];</v>
      </c>
    </row>
    <row r="90" spans="1:124" s="85" customFormat="1" ht="43.5" customHeight="1">
      <c r="A90" s="73"/>
      <c r="B90" s="111" t="s">
        <v>2916</v>
      </c>
      <c r="C90" s="120" t="s">
        <v>5020</v>
      </c>
      <c r="D90" s="132" t="s">
        <v>3117</v>
      </c>
      <c r="E90" s="111" t="s">
        <v>3037</v>
      </c>
      <c r="F90" s="120" t="s">
        <v>3642</v>
      </c>
      <c r="G90" s="132" t="s">
        <v>812</v>
      </c>
      <c r="H90" s="120" t="s">
        <v>5119</v>
      </c>
      <c r="I90" s="132" t="s">
        <v>2791</v>
      </c>
      <c r="J90" s="120" t="str">
        <f t="shared" si="36"/>
        <v>sel245</v>
      </c>
      <c r="K90" s="132" t="str">
        <f t="shared" si="40"/>
        <v>sel245</v>
      </c>
      <c r="L90" s="112"/>
      <c r="M90" s="112"/>
      <c r="N90" s="112"/>
      <c r="O90" s="111" t="s">
        <v>1883</v>
      </c>
      <c r="P90" s="112"/>
      <c r="Q90" s="112"/>
      <c r="R90" s="111">
        <v>-1</v>
      </c>
      <c r="S90" s="73"/>
      <c r="T90" s="73"/>
      <c r="U90" s="114" t="str">
        <f t="shared" si="41"/>
        <v>sel245</v>
      </c>
      <c r="V90" s="120" t="s">
        <v>3743</v>
      </c>
      <c r="W90" s="120" t="s">
        <v>3848</v>
      </c>
      <c r="X90" s="122" t="s">
        <v>3849</v>
      </c>
      <c r="Y90" s="120" t="s">
        <v>3850</v>
      </c>
      <c r="Z90" s="120" t="s">
        <v>3851</v>
      </c>
      <c r="AA90" s="120"/>
      <c r="AB90" s="120"/>
      <c r="AC90" s="120"/>
      <c r="AD90" s="120"/>
      <c r="AE90" s="120"/>
      <c r="AF90" s="120"/>
      <c r="AG90" s="120"/>
      <c r="AH90" s="120"/>
      <c r="AI90" s="120"/>
      <c r="AJ90" s="120"/>
      <c r="AK90" s="120"/>
      <c r="AL90" s="132" t="s">
        <v>2267</v>
      </c>
      <c r="AM90" s="162" t="s">
        <v>2792</v>
      </c>
      <c r="AN90" s="134" t="s">
        <v>2793</v>
      </c>
      <c r="AO90" s="132" t="s">
        <v>2794</v>
      </c>
      <c r="AP90" s="132" t="s">
        <v>2795</v>
      </c>
      <c r="AQ90" s="132"/>
      <c r="AR90" s="132"/>
      <c r="AS90" s="132"/>
      <c r="AT90" s="132"/>
      <c r="AU90" s="132"/>
      <c r="AV90" s="132"/>
      <c r="AW90" s="132"/>
      <c r="AX90" s="132"/>
      <c r="AY90" s="132"/>
      <c r="AZ90" s="132"/>
      <c r="BA90" s="132"/>
      <c r="BB90" s="73"/>
      <c r="BC90" s="121">
        <v>-1</v>
      </c>
      <c r="BD90" s="120">
        <v>1</v>
      </c>
      <c r="BE90" s="120">
        <v>2</v>
      </c>
      <c r="BF90" s="120">
        <v>3</v>
      </c>
      <c r="BG90" s="120">
        <v>4</v>
      </c>
      <c r="BH90" s="120">
        <v>5</v>
      </c>
      <c r="BI90" s="120"/>
      <c r="BJ90" s="120"/>
      <c r="BK90" s="120"/>
      <c r="BL90" s="120"/>
      <c r="BM90" s="120"/>
      <c r="BN90" s="120"/>
      <c r="BO90" s="120"/>
      <c r="BP90" s="120"/>
      <c r="BQ90" s="120"/>
      <c r="BR90" s="120"/>
      <c r="BS90" s="133">
        <v>-1</v>
      </c>
      <c r="BT90" s="132">
        <v>1</v>
      </c>
      <c r="BU90" s="132">
        <v>2</v>
      </c>
      <c r="BV90" s="132">
        <v>3</v>
      </c>
      <c r="BW90" s="132">
        <v>4</v>
      </c>
      <c r="BX90" s="132">
        <v>5</v>
      </c>
      <c r="BY90" s="132"/>
      <c r="BZ90" s="132"/>
      <c r="CA90" s="132"/>
      <c r="CB90" s="132"/>
      <c r="CC90" s="132"/>
      <c r="CD90" s="132"/>
      <c r="CE90" s="132"/>
      <c r="CF90" s="132"/>
      <c r="CG90" s="132"/>
      <c r="CH90" s="132"/>
      <c r="CJ90" s="111"/>
      <c r="CK90" s="111"/>
      <c r="CL90" s="111"/>
      <c r="CM90" s="111"/>
      <c r="CN90" s="111"/>
      <c r="CO90" s="111"/>
      <c r="CP90" s="111"/>
      <c r="CQ90" s="111"/>
      <c r="CR90" s="111"/>
      <c r="CS90" s="111"/>
      <c r="CT90" s="111"/>
      <c r="CU90" s="111"/>
      <c r="CV90" s="111"/>
      <c r="CW90" s="111"/>
      <c r="CX90" s="111"/>
      <c r="CY90" s="111"/>
      <c r="CZ90" s="111"/>
      <c r="DA90" s="111"/>
      <c r="DB90" s="111"/>
      <c r="DC90" s="111"/>
      <c r="DD90" s="111"/>
      <c r="DE90" s="111"/>
      <c r="DF90" s="111"/>
      <c r="DG90" s="111"/>
      <c r="DL90" s="86"/>
      <c r="DM90" s="86"/>
      <c r="DN90" s="87" t="str">
        <f t="shared" si="37"/>
        <v xml:space="preserve">D6.scenario.defInput["i245"] = {  cons:"consHTsum",  title:"Avoir froid le matin",  unit:"Mois",  text:"S'il vous plaît choisissez le rhume que vous pouvez sentir le plus", inputType:"sel245", right:"", postfix:"", nodata:"", varType:"Number", min:"", max:"", defaultValue:"-1", d11t:"",d11p:"",d12t:"",d12p:"",d13t:"",d13p:"",d1w:"",d1d:"", d21t:"",d21p:"",d22t:"",d22p:"",d23t:"",d23p:"",d2w:"",d2d:"", d31t:"",d31p:"",d32t:"",d32p:"",d33t:"",d33p:"",d3w:"",d3d:""}; </v>
      </c>
      <c r="DO90" s="88"/>
      <c r="DP90" s="88"/>
      <c r="DQ90" s="89" t="str">
        <f t="shared" si="38"/>
        <v>D6.scenario.defSelectValue["sel245"]= [ "S'il vous plaît choisir", " de se lever le matin dans le froid est difficile", " les mains et les pieds sont froids", " se givre sur la fenêtre", " souffle dans la salle est nuageux ", "" ];</v>
      </c>
      <c r="DR90" s="90"/>
      <c r="DS90" s="90"/>
      <c r="DT90" s="90" t="str">
        <f t="shared" si="39"/>
        <v>D6.scenario.defSelectData['sel245']= [ '-1', '1', '2', '3', '4', '5' ];</v>
      </c>
    </row>
    <row r="91" spans="1:124" s="85" customFormat="1" ht="43.5" customHeight="1">
      <c r="A91" s="73"/>
      <c r="B91" s="112" t="s">
        <v>2917</v>
      </c>
      <c r="C91" s="120" t="s">
        <v>5021</v>
      </c>
      <c r="D91" s="132" t="s">
        <v>3118</v>
      </c>
      <c r="E91" s="111" t="s">
        <v>3037</v>
      </c>
      <c r="F91" s="120"/>
      <c r="G91" s="132"/>
      <c r="H91" s="120" t="s">
        <v>5120</v>
      </c>
      <c r="I91" s="132" t="s">
        <v>2796</v>
      </c>
      <c r="J91" s="120" t="str">
        <f t="shared" si="36"/>
        <v>sel246</v>
      </c>
      <c r="K91" s="132" t="str">
        <f t="shared" si="40"/>
        <v>sel246</v>
      </c>
      <c r="L91" s="112"/>
      <c r="M91" s="112"/>
      <c r="N91" s="112"/>
      <c r="O91" s="111" t="s">
        <v>1883</v>
      </c>
      <c r="P91" s="112"/>
      <c r="Q91" s="112"/>
      <c r="R91" s="111">
        <v>-1</v>
      </c>
      <c r="S91" s="73"/>
      <c r="T91" s="73"/>
      <c r="U91" s="114" t="str">
        <f t="shared" si="41"/>
        <v>sel246</v>
      </c>
      <c r="V91" s="120" t="s">
        <v>3702</v>
      </c>
      <c r="W91" s="120" t="s">
        <v>4161</v>
      </c>
      <c r="X91" s="122" t="s">
        <v>3853</v>
      </c>
      <c r="Y91" s="120" t="s">
        <v>3854</v>
      </c>
      <c r="Z91" s="120" t="s">
        <v>3855</v>
      </c>
      <c r="AA91" s="120" t="s">
        <v>3856</v>
      </c>
      <c r="AB91" s="120" t="s">
        <v>3857</v>
      </c>
      <c r="AC91" s="120" t="s">
        <v>3858</v>
      </c>
      <c r="AD91" s="120" t="s">
        <v>3859</v>
      </c>
      <c r="AE91" s="120"/>
      <c r="AF91" s="120"/>
      <c r="AG91" s="120"/>
      <c r="AH91" s="120"/>
      <c r="AI91" s="120"/>
      <c r="AJ91" s="120"/>
      <c r="AK91" s="120"/>
      <c r="AL91" s="132" t="s">
        <v>2267</v>
      </c>
      <c r="AM91" s="132" t="s">
        <v>2798</v>
      </c>
      <c r="AN91" s="134" t="s">
        <v>2799</v>
      </c>
      <c r="AO91" s="162" t="s">
        <v>2800</v>
      </c>
      <c r="AP91" s="162" t="s">
        <v>2801</v>
      </c>
      <c r="AQ91" s="162" t="s">
        <v>2802</v>
      </c>
      <c r="AR91" s="132" t="s">
        <v>2803</v>
      </c>
      <c r="AS91" s="132" t="s">
        <v>2804</v>
      </c>
      <c r="AT91" s="132" t="s">
        <v>2805</v>
      </c>
      <c r="AU91" s="132"/>
      <c r="AV91" s="132"/>
      <c r="AW91" s="132"/>
      <c r="AX91" s="132"/>
      <c r="AY91" s="132"/>
      <c r="AZ91" s="132"/>
      <c r="BA91" s="132"/>
      <c r="BB91" s="73"/>
      <c r="BC91" s="121">
        <v>-1</v>
      </c>
      <c r="BD91" s="120">
        <v>1</v>
      </c>
      <c r="BE91" s="120">
        <v>2</v>
      </c>
      <c r="BF91" s="120">
        <v>3</v>
      </c>
      <c r="BG91" s="120">
        <v>4</v>
      </c>
      <c r="BH91" s="120">
        <v>5</v>
      </c>
      <c r="BI91" s="120">
        <v>6</v>
      </c>
      <c r="BJ91" s="120">
        <v>7</v>
      </c>
      <c r="BK91" s="120">
        <v>8</v>
      </c>
      <c r="BL91" s="120"/>
      <c r="BM91" s="120"/>
      <c r="BN91" s="120"/>
      <c r="BO91" s="120"/>
      <c r="BP91" s="120"/>
      <c r="BQ91" s="120"/>
      <c r="BR91" s="120"/>
      <c r="BS91" s="133">
        <v>-1</v>
      </c>
      <c r="BT91" s="132">
        <v>1</v>
      </c>
      <c r="BU91" s="132">
        <v>2</v>
      </c>
      <c r="BV91" s="132">
        <v>3</v>
      </c>
      <c r="BW91" s="132">
        <v>4</v>
      </c>
      <c r="BX91" s="132">
        <v>5</v>
      </c>
      <c r="BY91" s="132">
        <v>6</v>
      </c>
      <c r="BZ91" s="132">
        <v>7</v>
      </c>
      <c r="CA91" s="132">
        <v>8</v>
      </c>
      <c r="CB91" s="132"/>
      <c r="CC91" s="132"/>
      <c r="CD91" s="132"/>
      <c r="CE91" s="132"/>
      <c r="CF91" s="132"/>
      <c r="CG91" s="132"/>
      <c r="CH91" s="132"/>
      <c r="CJ91" s="111"/>
      <c r="CK91" s="111"/>
      <c r="CL91" s="111"/>
      <c r="CM91" s="111"/>
      <c r="CN91" s="111"/>
      <c r="CO91" s="111"/>
      <c r="CP91" s="111"/>
      <c r="CQ91" s="111"/>
      <c r="CR91" s="111"/>
      <c r="CS91" s="111"/>
      <c r="CT91" s="111"/>
      <c r="CU91" s="111"/>
      <c r="CV91" s="111"/>
      <c r="CW91" s="111"/>
      <c r="CX91" s="111"/>
      <c r="CY91" s="111"/>
      <c r="CZ91" s="111"/>
      <c r="DA91" s="111"/>
      <c r="DB91" s="111"/>
      <c r="DC91" s="111"/>
      <c r="DD91" s="111"/>
      <c r="DE91" s="111"/>
      <c r="DF91" s="111"/>
      <c r="DG91" s="111"/>
      <c r="DL91" s="86"/>
      <c r="DM91" s="86"/>
      <c r="DN91" s="87" t="str">
        <f t="shared" si="37"/>
        <v xml:space="preserve">D6.scenario.defInput["i246"] = {  cons:"consHTsum",  title:"Quand la froideur commence le matin",  unit:"",  text:"Depuis quand le froid est-il le matin?", inputType:"sel246", right:"", postfix:"", nodata:"", varType:"Number", min:"", max:"", defaultValue:"-1", d11t:"",d11p:"",d12t:"",d12p:"",d13t:"",d13p:"",d1w:"",d1d:"", d21t:"",d21p:"",d22t:"",d22p:"",d23t:"",d23p:"",d2w:"",d2d:"", d31t:"",d31p:"",d32t:"",d32p:"",d33t:"",d33p:"",d3w:"",d3d:""}; </v>
      </c>
      <c r="DO91" s="88"/>
      <c r="DP91" s="88"/>
      <c r="DQ91" s="89" t="str">
        <f t="shared" si="38"/>
        <v>D6.scenario.defSelectValue["sel246"]= [ "Veuillez sélectionner", " début octobre", " fin octobre", " début novembre", " fin novembre", " début décembre", " fin décembre", " début janvier", " fin janvier", "" ];</v>
      </c>
      <c r="DR91" s="90"/>
      <c r="DS91" s="90"/>
      <c r="DT91" s="90" t="str">
        <f t="shared" si="39"/>
        <v>D6.scenario.defSelectData['sel246']= [ '-1', '1', '2', '3', '4', '5', '6', '7', '8' ];</v>
      </c>
    </row>
    <row r="92" spans="1:124" s="85" customFormat="1" ht="43.5" customHeight="1">
      <c r="A92" s="73"/>
      <c r="B92" s="111" t="s">
        <v>2918</v>
      </c>
      <c r="C92" s="120" t="s">
        <v>5022</v>
      </c>
      <c r="D92" s="132" t="s">
        <v>3119</v>
      </c>
      <c r="E92" s="111" t="s">
        <v>3037</v>
      </c>
      <c r="F92" s="120"/>
      <c r="G92" s="132"/>
      <c r="H92" s="120" t="s">
        <v>3671</v>
      </c>
      <c r="I92" s="132" t="s">
        <v>2797</v>
      </c>
      <c r="J92" s="120" t="str">
        <f t="shared" si="36"/>
        <v>sel247</v>
      </c>
      <c r="K92" s="132" t="str">
        <f t="shared" si="40"/>
        <v>sel247</v>
      </c>
      <c r="L92" s="112"/>
      <c r="M92" s="112"/>
      <c r="N92" s="112"/>
      <c r="O92" s="111" t="s">
        <v>1883</v>
      </c>
      <c r="P92" s="112"/>
      <c r="Q92" s="112"/>
      <c r="R92" s="111">
        <v>-1</v>
      </c>
      <c r="S92" s="73"/>
      <c r="T92" s="73"/>
      <c r="U92" s="114" t="str">
        <f t="shared" si="41"/>
        <v>sel247</v>
      </c>
      <c r="V92" s="120" t="s">
        <v>3702</v>
      </c>
      <c r="W92" s="120" t="s">
        <v>4162</v>
      </c>
      <c r="X92" s="122" t="s">
        <v>3860</v>
      </c>
      <c r="Y92" s="120" t="s">
        <v>3861</v>
      </c>
      <c r="Z92" s="120" t="s">
        <v>3862</v>
      </c>
      <c r="AA92" s="120" t="s">
        <v>3863</v>
      </c>
      <c r="AB92" s="120" t="s">
        <v>3864</v>
      </c>
      <c r="AC92" s="120" t="s">
        <v>3865</v>
      </c>
      <c r="AD92" s="120" t="s">
        <v>3866</v>
      </c>
      <c r="AE92" s="120"/>
      <c r="AF92" s="120"/>
      <c r="AG92" s="120"/>
      <c r="AH92" s="120"/>
      <c r="AI92" s="120"/>
      <c r="AJ92" s="120"/>
      <c r="AK92" s="120"/>
      <c r="AL92" s="132" t="s">
        <v>2267</v>
      </c>
      <c r="AM92" s="132" t="s">
        <v>2806</v>
      </c>
      <c r="AN92" s="134" t="s">
        <v>2807</v>
      </c>
      <c r="AO92" s="162" t="s">
        <v>2808</v>
      </c>
      <c r="AP92" s="162" t="s">
        <v>2809</v>
      </c>
      <c r="AQ92" s="162" t="s">
        <v>2810</v>
      </c>
      <c r="AR92" s="132" t="s">
        <v>2811</v>
      </c>
      <c r="AS92" s="132" t="s">
        <v>2812</v>
      </c>
      <c r="AT92" s="132" t="s">
        <v>2813</v>
      </c>
      <c r="AU92" s="132"/>
      <c r="AV92" s="132"/>
      <c r="AW92" s="132"/>
      <c r="AX92" s="132"/>
      <c r="AY92" s="132"/>
      <c r="AZ92" s="132"/>
      <c r="BA92" s="132"/>
      <c r="BB92" s="73"/>
      <c r="BC92" s="121">
        <v>-1</v>
      </c>
      <c r="BD92" s="120">
        <v>1</v>
      </c>
      <c r="BE92" s="120">
        <v>2</v>
      </c>
      <c r="BF92" s="120">
        <v>3</v>
      </c>
      <c r="BG92" s="120">
        <v>4</v>
      </c>
      <c r="BH92" s="120">
        <v>5</v>
      </c>
      <c r="BI92" s="120">
        <v>6</v>
      </c>
      <c r="BJ92" s="120">
        <v>7</v>
      </c>
      <c r="BK92" s="120">
        <v>8</v>
      </c>
      <c r="BL92" s="120"/>
      <c r="BM92" s="120"/>
      <c r="BN92" s="120"/>
      <c r="BO92" s="120"/>
      <c r="BP92" s="120"/>
      <c r="BQ92" s="120"/>
      <c r="BR92" s="120"/>
      <c r="BS92" s="133">
        <v>-1</v>
      </c>
      <c r="BT92" s="132">
        <v>1</v>
      </c>
      <c r="BU92" s="132">
        <v>2</v>
      </c>
      <c r="BV92" s="132">
        <v>3</v>
      </c>
      <c r="BW92" s="132">
        <v>4</v>
      </c>
      <c r="BX92" s="132">
        <v>5</v>
      </c>
      <c r="BY92" s="132">
        <v>6</v>
      </c>
      <c r="BZ92" s="132">
        <v>7</v>
      </c>
      <c r="CA92" s="132">
        <v>8</v>
      </c>
      <c r="CB92" s="132"/>
      <c r="CC92" s="132"/>
      <c r="CD92" s="132"/>
      <c r="CE92" s="132"/>
      <c r="CF92" s="132"/>
      <c r="CG92" s="132"/>
      <c r="CH92" s="132"/>
      <c r="CJ92" s="111"/>
      <c r="CK92" s="111"/>
      <c r="CL92" s="111"/>
      <c r="CM92" s="111"/>
      <c r="CN92" s="111"/>
      <c r="CO92" s="111"/>
      <c r="CP92" s="111"/>
      <c r="CQ92" s="111"/>
      <c r="CR92" s="111"/>
      <c r="CS92" s="111"/>
      <c r="CT92" s="111"/>
      <c r="CU92" s="111"/>
      <c r="CV92" s="111"/>
      <c r="CW92" s="111"/>
      <c r="CX92" s="111"/>
      <c r="CY92" s="111"/>
      <c r="CZ92" s="111"/>
      <c r="DA92" s="111"/>
      <c r="DB92" s="111"/>
      <c r="DC92" s="111"/>
      <c r="DD92" s="111"/>
      <c r="DE92" s="111"/>
      <c r="DF92" s="111"/>
      <c r="DG92" s="111"/>
      <c r="DL92" s="86"/>
      <c r="DM92" s="86"/>
      <c r="DN92" s="87" t="str">
        <f t="shared" si="37"/>
        <v xml:space="preserve">D6.scenario.defInput["i247"] = {  cons:"consHTsum",  title:"Quand la froideur se termine le matin",  unit:"",  text:"Quand est le froid le matin?", inputType:"sel247", right:"", postfix:"", nodata:"", varType:"Number", min:"", max:"", defaultValue:"-1", d11t:"",d11p:"",d12t:"",d12p:"",d13t:"",d13p:"",d1w:"",d1d:"", d21t:"",d21p:"",d22t:"",d22p:"",d23t:"",d23p:"",d2w:"",d2d:"", d31t:"",d31p:"",d32t:"",d32p:"",d33t:"",d33p:"",d3w:"",d3d:""}; </v>
      </c>
      <c r="DO92" s="88"/>
      <c r="DP92" s="88"/>
      <c r="DQ92" s="89" t="str">
        <f t="shared" si="38"/>
        <v>D6.scenario.defSelectValue["sel247"]= [ "Veuillez sélectionner", " début février", " fin février", " début mars", " fin mars", " début avril", " fin avril", " début mai", " fin mai ", "" ];</v>
      </c>
      <c r="DR92" s="90"/>
      <c r="DS92" s="90"/>
      <c r="DT92" s="90" t="str">
        <f t="shared" si="39"/>
        <v>D6.scenario.defSelectData['sel247']= [ '-1', '1', '2', '3', '4', '5', '6', '7', '8' ];</v>
      </c>
    </row>
    <row r="93" spans="1:124" s="85" customFormat="1" ht="43.5" customHeight="1">
      <c r="B93" s="112" t="s">
        <v>2919</v>
      </c>
      <c r="C93" s="120" t="s">
        <v>3599</v>
      </c>
      <c r="D93" s="132" t="s">
        <v>2334</v>
      </c>
      <c r="E93" s="111" t="s">
        <v>3037</v>
      </c>
      <c r="F93" s="120"/>
      <c r="G93" s="132"/>
      <c r="H93" s="120" t="s">
        <v>5121</v>
      </c>
      <c r="I93" s="132" t="s">
        <v>2303</v>
      </c>
      <c r="J93" s="120" t="str">
        <f t="shared" si="36"/>
        <v>sel248</v>
      </c>
      <c r="K93" s="132" t="str">
        <f t="shared" si="40"/>
        <v>sel248</v>
      </c>
      <c r="L93" s="112"/>
      <c r="M93" s="112"/>
      <c r="N93" s="112"/>
      <c r="O93" s="111" t="s">
        <v>1883</v>
      </c>
      <c r="P93" s="112"/>
      <c r="Q93" s="112"/>
      <c r="R93" s="111">
        <v>-1</v>
      </c>
      <c r="T93" s="73"/>
      <c r="U93" s="114" t="str">
        <f t="shared" si="41"/>
        <v>sel248</v>
      </c>
      <c r="V93" s="120" t="s">
        <v>3702</v>
      </c>
      <c r="W93" s="120" t="s">
        <v>3867</v>
      </c>
      <c r="X93" s="120" t="s">
        <v>3868</v>
      </c>
      <c r="Y93" s="120" t="s">
        <v>3869</v>
      </c>
      <c r="Z93" s="120" t="s">
        <v>3753</v>
      </c>
      <c r="AA93" s="120"/>
      <c r="AB93" s="120"/>
      <c r="AC93" s="120"/>
      <c r="AD93" s="120"/>
      <c r="AE93" s="120"/>
      <c r="AF93" s="120"/>
      <c r="AG93" s="120"/>
      <c r="AH93" s="120"/>
      <c r="AI93" s="120"/>
      <c r="AJ93" s="120"/>
      <c r="AK93" s="120"/>
      <c r="AL93" s="132" t="s">
        <v>2267</v>
      </c>
      <c r="AM93" s="162" t="s">
        <v>2310</v>
      </c>
      <c r="AN93" s="162" t="s">
        <v>2311</v>
      </c>
      <c r="AO93" s="162" t="s">
        <v>2312</v>
      </c>
      <c r="AP93" s="162" t="s">
        <v>2313</v>
      </c>
      <c r="AQ93" s="132"/>
      <c r="AR93" s="132"/>
      <c r="AS93" s="132"/>
      <c r="AT93" s="132"/>
      <c r="AU93" s="132"/>
      <c r="AV93" s="132"/>
      <c r="AW93" s="132"/>
      <c r="AX93" s="132"/>
      <c r="AY93" s="132"/>
      <c r="AZ93" s="132"/>
      <c r="BA93" s="132"/>
      <c r="BB93" s="73"/>
      <c r="BC93" s="120">
        <v>-1</v>
      </c>
      <c r="BD93" s="120">
        <v>1</v>
      </c>
      <c r="BE93" s="120">
        <v>2</v>
      </c>
      <c r="BF93" s="120">
        <v>3</v>
      </c>
      <c r="BG93" s="120">
        <v>4</v>
      </c>
      <c r="BH93" s="120"/>
      <c r="BI93" s="120"/>
      <c r="BJ93" s="120"/>
      <c r="BK93" s="120"/>
      <c r="BL93" s="120"/>
      <c r="BM93" s="120"/>
      <c r="BN93" s="120"/>
      <c r="BO93" s="120"/>
      <c r="BP93" s="120"/>
      <c r="BQ93" s="120"/>
      <c r="BR93" s="120"/>
      <c r="BS93" s="132">
        <v>-1</v>
      </c>
      <c r="BT93" s="132">
        <v>1</v>
      </c>
      <c r="BU93" s="132">
        <v>2</v>
      </c>
      <c r="BV93" s="132">
        <v>3</v>
      </c>
      <c r="BW93" s="132">
        <v>4</v>
      </c>
      <c r="BX93" s="132"/>
      <c r="BY93" s="132"/>
      <c r="BZ93" s="132"/>
      <c r="CA93" s="132"/>
      <c r="CB93" s="132"/>
      <c r="CC93" s="132"/>
      <c r="CD93" s="132"/>
      <c r="CE93" s="132"/>
      <c r="CF93" s="132"/>
      <c r="CG93" s="132"/>
      <c r="CH93" s="132"/>
      <c r="CJ93" s="111">
        <v>3</v>
      </c>
      <c r="CK93" s="111">
        <v>0</v>
      </c>
      <c r="CL93" s="111">
        <v>2</v>
      </c>
      <c r="CM93" s="111">
        <v>1</v>
      </c>
      <c r="CN93" s="111">
        <v>1</v>
      </c>
      <c r="CO93" s="111">
        <v>2</v>
      </c>
      <c r="CP93" s="111">
        <v>1</v>
      </c>
      <c r="CQ93" s="111">
        <v>1</v>
      </c>
      <c r="CR93" s="111"/>
      <c r="CS93" s="111"/>
      <c r="CT93" s="111"/>
      <c r="CU93" s="111"/>
      <c r="CV93" s="111"/>
      <c r="CW93" s="111"/>
      <c r="CX93" s="111"/>
      <c r="CY93" s="111"/>
      <c r="CZ93" s="111">
        <v>3</v>
      </c>
      <c r="DA93" s="111">
        <v>0</v>
      </c>
      <c r="DB93" s="111">
        <v>2</v>
      </c>
      <c r="DC93" s="111">
        <v>1</v>
      </c>
      <c r="DD93" s="111">
        <v>1</v>
      </c>
      <c r="DE93" s="111">
        <v>2</v>
      </c>
      <c r="DF93" s="111">
        <v>1</v>
      </c>
      <c r="DG93" s="111">
        <v>1</v>
      </c>
      <c r="DL93" s="86"/>
      <c r="DM93" s="86"/>
      <c r="DN93" s="87" t="str">
        <f t="shared" si="37"/>
        <v xml:space="preserve">D6.scenario.defInput["i248"] = {  cons:"consHTsum",  title:"Appareils de vêtements épais",  unit:"",  text:"Avant d'attacher le chauffage, essayez-vous d'abord de faire des vêtements épais?", inputType:"sel248", right:"", postfix:"", nodata:"", varType:"Number", min:"", max:"", defaultValue:"-1", d11t:"3",d11p:"0",d12t:"2",d12p:"1",d13t:"1",d13p:"2",d1w:"1",d1d:"1", d21t:"",d21p:"",d22t:"",d22p:"",d23t:"",d23p:"",d2w:"",d2d:"", d31t:"3",d31p:"0",d32t:"2",d32p:"1",d33t:"1",d33p:"2",d3w:"1",d3d:"1"}; </v>
      </c>
      <c r="DO93" s="88"/>
      <c r="DP93" s="88"/>
      <c r="DQ93" s="89" t="str">
        <f t="shared" si="38"/>
        <v>D6.scenario.defSelectValue["sel248"]= [ "Veuillez sélectionner", " toujours faire", " surtout faire", " parfois faire", " ne pas le faire ", "" ];</v>
      </c>
      <c r="DR93" s="90"/>
      <c r="DS93" s="90"/>
      <c r="DT93" s="90" t="str">
        <f t="shared" si="39"/>
        <v>D6.scenario.defSelectData['sel248']= [ '-1', '1', '2', '3', '4' ];</v>
      </c>
    </row>
    <row r="94" spans="1:124" s="85" customFormat="1" ht="43.5" customHeight="1">
      <c r="B94" s="111" t="s">
        <v>2920</v>
      </c>
      <c r="C94" s="120" t="s">
        <v>5023</v>
      </c>
      <c r="D94" s="132" t="s">
        <v>2304</v>
      </c>
      <c r="E94" s="111" t="s">
        <v>3037</v>
      </c>
      <c r="F94" s="120"/>
      <c r="G94" s="132"/>
      <c r="H94" s="120" t="s">
        <v>5122</v>
      </c>
      <c r="I94" s="132" t="s">
        <v>2305</v>
      </c>
      <c r="J94" s="120" t="str">
        <f t="shared" si="36"/>
        <v>sel249</v>
      </c>
      <c r="K94" s="132" t="str">
        <f t="shared" si="40"/>
        <v>sel249</v>
      </c>
      <c r="L94" s="112"/>
      <c r="M94" s="112"/>
      <c r="N94" s="112"/>
      <c r="O94" s="111" t="s">
        <v>1883</v>
      </c>
      <c r="P94" s="112"/>
      <c r="Q94" s="112"/>
      <c r="R94" s="111">
        <v>-1</v>
      </c>
      <c r="T94" s="73"/>
      <c r="U94" s="114" t="str">
        <f t="shared" si="41"/>
        <v>sel249</v>
      </c>
      <c r="V94" s="120" t="s">
        <v>3702</v>
      </c>
      <c r="W94" s="120" t="s">
        <v>3867</v>
      </c>
      <c r="X94" s="120" t="s">
        <v>3868</v>
      </c>
      <c r="Y94" s="120" t="s">
        <v>3869</v>
      </c>
      <c r="Z94" s="120" t="s">
        <v>3753</v>
      </c>
      <c r="AA94" s="120"/>
      <c r="AB94" s="120"/>
      <c r="AC94" s="120"/>
      <c r="AD94" s="120"/>
      <c r="AE94" s="120"/>
      <c r="AF94" s="120"/>
      <c r="AG94" s="120"/>
      <c r="AH94" s="120"/>
      <c r="AI94" s="120"/>
      <c r="AJ94" s="120"/>
      <c r="AK94" s="120"/>
      <c r="AL94" s="132" t="s">
        <v>2267</v>
      </c>
      <c r="AM94" s="162" t="s">
        <v>2310</v>
      </c>
      <c r="AN94" s="162" t="s">
        <v>2311</v>
      </c>
      <c r="AO94" s="162" t="s">
        <v>2312</v>
      </c>
      <c r="AP94" s="162" t="s">
        <v>2313</v>
      </c>
      <c r="AQ94" s="132"/>
      <c r="AR94" s="132"/>
      <c r="AS94" s="132"/>
      <c r="AT94" s="132"/>
      <c r="AU94" s="132"/>
      <c r="AV94" s="132"/>
      <c r="AW94" s="132"/>
      <c r="AX94" s="132"/>
      <c r="AY94" s="132"/>
      <c r="AZ94" s="132"/>
      <c r="BA94" s="132"/>
      <c r="BB94" s="73"/>
      <c r="BC94" s="120">
        <v>-1</v>
      </c>
      <c r="BD94" s="120">
        <v>1</v>
      </c>
      <c r="BE94" s="120">
        <v>2</v>
      </c>
      <c r="BF94" s="120">
        <v>3</v>
      </c>
      <c r="BG94" s="120">
        <v>4</v>
      </c>
      <c r="BH94" s="120"/>
      <c r="BI94" s="120"/>
      <c r="BJ94" s="120"/>
      <c r="BK94" s="120"/>
      <c r="BL94" s="120"/>
      <c r="BM94" s="120"/>
      <c r="BN94" s="120"/>
      <c r="BO94" s="120"/>
      <c r="BP94" s="120"/>
      <c r="BQ94" s="120"/>
      <c r="BR94" s="120"/>
      <c r="BS94" s="132">
        <v>-1</v>
      </c>
      <c r="BT94" s="132">
        <v>1</v>
      </c>
      <c r="BU94" s="132">
        <v>2</v>
      </c>
      <c r="BV94" s="132">
        <v>3</v>
      </c>
      <c r="BW94" s="132">
        <v>4</v>
      </c>
      <c r="BX94" s="132"/>
      <c r="BY94" s="132"/>
      <c r="BZ94" s="132"/>
      <c r="CA94" s="132"/>
      <c r="CB94" s="132"/>
      <c r="CC94" s="132"/>
      <c r="CD94" s="132"/>
      <c r="CE94" s="132"/>
      <c r="CF94" s="132"/>
      <c r="CG94" s="132"/>
      <c r="CH94" s="132"/>
      <c r="CJ94" s="111">
        <v>4</v>
      </c>
      <c r="CK94" s="111">
        <v>2</v>
      </c>
      <c r="CL94" s="111">
        <v>3</v>
      </c>
      <c r="CM94" s="111">
        <v>1</v>
      </c>
      <c r="CN94" s="111"/>
      <c r="CO94" s="111"/>
      <c r="CP94" s="111">
        <v>1</v>
      </c>
      <c r="CQ94" s="111">
        <v>1</v>
      </c>
      <c r="CR94" s="111"/>
      <c r="CS94" s="111"/>
      <c r="CT94" s="111"/>
      <c r="CU94" s="111"/>
      <c r="CV94" s="111"/>
      <c r="CW94" s="111"/>
      <c r="CX94" s="111"/>
      <c r="CY94" s="111"/>
      <c r="CZ94" s="111">
        <v>4</v>
      </c>
      <c r="DA94" s="111">
        <v>2</v>
      </c>
      <c r="DB94" s="111">
        <v>3</v>
      </c>
      <c r="DC94" s="111">
        <v>1</v>
      </c>
      <c r="DD94" s="111"/>
      <c r="DE94" s="111"/>
      <c r="DF94" s="111">
        <v>2</v>
      </c>
      <c r="DG94" s="111">
        <v>1</v>
      </c>
      <c r="DL94" s="86"/>
      <c r="DM94" s="86"/>
      <c r="DN94" s="87" t="str">
        <f t="shared" si="37"/>
        <v xml:space="preserve">D6.scenario.defInput["i249"] = {  cons:"consHTsum",  title:"Chauffage des chambres manquantes",  unit:"",  text:"Essayez-vous de ne pas chauffer une pièce sans les gens?", inputType:"sel249", right:"", postfix:"", nodata:"", varType:"Number", min:"", max:"", defaultValue:"-1", d11t:"4",d11p:"2",d12t:"3",d12p:"1",d13t:"",d13p:"",d1w:"1",d1d:"1", d21t:"",d21p:"",d22t:"",d22p:"",d23t:"",d23p:"",d2w:"",d2d:"", d31t:"4",d31p:"2",d32t:"3",d32p:"1",d33t:"",d33p:"",d3w:"2",d3d:"1"}; </v>
      </c>
      <c r="DO94" s="88"/>
      <c r="DP94" s="88"/>
      <c r="DQ94" s="89" t="str">
        <f t="shared" si="38"/>
        <v>D6.scenario.defSelectValue["sel249"]= [ "Veuillez sélectionner", " toujours faire", " surtout faire", " parfois faire", " ne pas le faire ", "" ];</v>
      </c>
      <c r="DR94" s="90"/>
      <c r="DS94" s="90"/>
      <c r="DT94" s="90" t="str">
        <f t="shared" si="39"/>
        <v>D6.scenario.defSelectData['sel249']= [ '-1', '1', '2', '3', '4' ];</v>
      </c>
    </row>
    <row r="95" spans="1:124" s="85" customFormat="1" ht="43.5" customHeight="1">
      <c r="A95" s="73"/>
      <c r="B95" s="112" t="s">
        <v>2938</v>
      </c>
      <c r="C95" s="120" t="s">
        <v>3600</v>
      </c>
      <c r="D95" s="132" t="s">
        <v>1928</v>
      </c>
      <c r="E95" s="111" t="s">
        <v>3038</v>
      </c>
      <c r="F95" s="120" t="s">
        <v>3653</v>
      </c>
      <c r="G95" s="132" t="s">
        <v>1918</v>
      </c>
      <c r="H95" s="120" t="s">
        <v>5123</v>
      </c>
      <c r="I95" s="132" t="s">
        <v>2843</v>
      </c>
      <c r="J95" s="120" t="str">
        <f t="shared" si="36"/>
        <v>sel261</v>
      </c>
      <c r="K95" s="132" t="str">
        <f t="shared" si="40"/>
        <v>sel261</v>
      </c>
      <c r="L95" s="112"/>
      <c r="M95" s="112"/>
      <c r="N95" s="112"/>
      <c r="O95" s="111" t="s">
        <v>1883</v>
      </c>
      <c r="P95" s="112"/>
      <c r="Q95" s="112"/>
      <c r="R95" s="111">
        <v>-1</v>
      </c>
      <c r="S95" s="73"/>
      <c r="T95" s="73"/>
      <c r="U95" s="114" t="str">
        <f t="shared" si="41"/>
        <v>sel261</v>
      </c>
      <c r="V95" s="120" t="s">
        <v>3702</v>
      </c>
      <c r="W95" s="120" t="s">
        <v>3828</v>
      </c>
      <c r="X95" s="120" t="s">
        <v>3829</v>
      </c>
      <c r="Y95" s="120" t="s">
        <v>3830</v>
      </c>
      <c r="Z95" s="120" t="s">
        <v>3831</v>
      </c>
      <c r="AA95" s="120" t="s">
        <v>3832</v>
      </c>
      <c r="AB95" s="120" t="s">
        <v>3833</v>
      </c>
      <c r="AC95" s="120" t="s">
        <v>3834</v>
      </c>
      <c r="AD95" s="120" t="s">
        <v>3835</v>
      </c>
      <c r="AE95" s="120" t="s">
        <v>3836</v>
      </c>
      <c r="AF95" s="120" t="s">
        <v>3837</v>
      </c>
      <c r="AG95" s="120"/>
      <c r="AH95" s="120"/>
      <c r="AI95" s="120"/>
      <c r="AJ95" s="120"/>
      <c r="AK95" s="120"/>
      <c r="AL95" s="132" t="s">
        <v>2267</v>
      </c>
      <c r="AM95" s="162" t="s">
        <v>1992</v>
      </c>
      <c r="AN95" s="132" t="s">
        <v>1950</v>
      </c>
      <c r="AO95" s="132" t="s">
        <v>1951</v>
      </c>
      <c r="AP95" s="162" t="s">
        <v>1952</v>
      </c>
      <c r="AQ95" s="162" t="s">
        <v>1953</v>
      </c>
      <c r="AR95" s="162" t="s">
        <v>1954</v>
      </c>
      <c r="AS95" s="162" t="s">
        <v>1955</v>
      </c>
      <c r="AT95" s="132" t="s">
        <v>1956</v>
      </c>
      <c r="AU95" s="132" t="s">
        <v>1957</v>
      </c>
      <c r="AV95" s="132" t="s">
        <v>1958</v>
      </c>
      <c r="AW95" s="132"/>
      <c r="AX95" s="132"/>
      <c r="AY95" s="132"/>
      <c r="AZ95" s="132"/>
      <c r="BA95" s="132"/>
      <c r="BB95" s="73"/>
      <c r="BC95" s="120">
        <v>-1</v>
      </c>
      <c r="BD95" s="120">
        <v>0</v>
      </c>
      <c r="BE95" s="120">
        <v>1</v>
      </c>
      <c r="BF95" s="120">
        <v>2</v>
      </c>
      <c r="BG95" s="120">
        <v>3</v>
      </c>
      <c r="BH95" s="120">
        <v>4</v>
      </c>
      <c r="BI95" s="120">
        <v>6</v>
      </c>
      <c r="BJ95" s="120">
        <v>8</v>
      </c>
      <c r="BK95" s="120">
        <v>12</v>
      </c>
      <c r="BL95" s="120">
        <v>16</v>
      </c>
      <c r="BM95" s="120">
        <v>24</v>
      </c>
      <c r="BN95" s="120"/>
      <c r="BO95" s="120"/>
      <c r="BP95" s="120"/>
      <c r="BQ95" s="120"/>
      <c r="BR95" s="120"/>
      <c r="BS95" s="132">
        <v>-1</v>
      </c>
      <c r="BT95" s="132">
        <v>0</v>
      </c>
      <c r="BU95" s="132">
        <v>1</v>
      </c>
      <c r="BV95" s="132">
        <v>2</v>
      </c>
      <c r="BW95" s="132">
        <v>3</v>
      </c>
      <c r="BX95" s="132">
        <v>4</v>
      </c>
      <c r="BY95" s="132">
        <v>6</v>
      </c>
      <c r="BZ95" s="132">
        <v>8</v>
      </c>
      <c r="CA95" s="132">
        <v>12</v>
      </c>
      <c r="CB95" s="132">
        <v>16</v>
      </c>
      <c r="CC95" s="132">
        <v>24</v>
      </c>
      <c r="CD95" s="132"/>
      <c r="CE95" s="132"/>
      <c r="CF95" s="132"/>
      <c r="CG95" s="132"/>
      <c r="CH95" s="132"/>
      <c r="CJ95" s="111"/>
      <c r="CK95" s="111"/>
      <c r="CL95" s="111"/>
      <c r="CM95" s="111"/>
      <c r="CN95" s="111"/>
      <c r="CO95" s="111"/>
      <c r="CP95" s="111"/>
      <c r="CQ95" s="111"/>
      <c r="CR95" s="111"/>
      <c r="CS95" s="111"/>
      <c r="CT95" s="111"/>
      <c r="CU95" s="111"/>
      <c r="CV95" s="111"/>
      <c r="CW95" s="111"/>
      <c r="CX95" s="111"/>
      <c r="CY95" s="111"/>
      <c r="CZ95" s="111">
        <v>24</v>
      </c>
      <c r="DA95" s="111">
        <v>0</v>
      </c>
      <c r="DB95" s="111">
        <v>8</v>
      </c>
      <c r="DC95" s="111">
        <v>1</v>
      </c>
      <c r="DD95" s="111"/>
      <c r="DE95" s="111"/>
      <c r="DF95" s="111">
        <v>1</v>
      </c>
      <c r="DG95" s="111">
        <v>1</v>
      </c>
      <c r="DL95" s="86"/>
      <c r="DM95" s="86"/>
      <c r="DN95" s="87" t="str">
        <f t="shared" si="37"/>
        <v xml:space="preserve">D6.scenario.defInput["i261"] = {  cons:"consCOsum",  title:"Temps de refroidissement",  unit:"heures",  text:"Combien d'heures de climatisation utilisez-vous par jour en été?", inputType:"sel261", right:"", postfix:"", nodata:"", varType:"Number", min:"", max:"", defaultValue:"-1", d11t:"",d11p:"",d12t:"",d12p:"",d13t:"",d13p:"",d1w:"",d1d:"", d21t:"",d21p:"",d22t:"",d22p:"",d23t:"",d23p:"",d2w:"",d2d:"", d31t:"24",d31p:"0",d32t:"8",d32p:"1",d33t:"",d33p:"",d3w:"1",d3d:"1"}; </v>
      </c>
      <c r="DO95" s="88"/>
      <c r="DP95" s="88"/>
      <c r="DQ95" s="89" t="str">
        <f t="shared" si="38"/>
        <v>D6.scenario.defSelectValue["sel261"]= [ "Veuillez sélectionner", " pas utilisé", " 1 heure", " 2 heures", " 3 heures", " 4 heures", " 6 heures", " 8 heures", " 12 heures", " 16 heures", " 24 heures", "" ];</v>
      </c>
      <c r="DR95" s="90"/>
      <c r="DS95" s="90"/>
      <c r="DT95" s="90" t="str">
        <f t="shared" si="39"/>
        <v>D6.scenario.defSelectData['sel261']= [ '-1', '0', '1', '2', '3', '4', '6', '8', '12', '16', '24' ];</v>
      </c>
    </row>
    <row r="96" spans="1:124" s="85" customFormat="1" ht="43.5" customHeight="1">
      <c r="A96" s="73"/>
      <c r="B96" s="112" t="s">
        <v>2939</v>
      </c>
      <c r="C96" s="120" t="s">
        <v>3601</v>
      </c>
      <c r="D96" s="132" t="s">
        <v>2844</v>
      </c>
      <c r="E96" s="111" t="s">
        <v>3038</v>
      </c>
      <c r="F96" s="120"/>
      <c r="G96" s="132"/>
      <c r="H96" s="120" t="s">
        <v>3672</v>
      </c>
      <c r="I96" s="132" t="s">
        <v>2845</v>
      </c>
      <c r="J96" s="120" t="str">
        <f t="shared" si="36"/>
        <v>sel262</v>
      </c>
      <c r="K96" s="132" t="str">
        <f t="shared" si="40"/>
        <v>sel262</v>
      </c>
      <c r="L96" s="112"/>
      <c r="M96" s="112"/>
      <c r="N96" s="112"/>
      <c r="O96" s="111" t="s">
        <v>1883</v>
      </c>
      <c r="P96" s="112"/>
      <c r="Q96" s="112"/>
      <c r="R96" s="111">
        <v>-1</v>
      </c>
      <c r="S96" s="73"/>
      <c r="T96" s="73"/>
      <c r="U96" s="114" t="str">
        <f t="shared" si="41"/>
        <v>sel262</v>
      </c>
      <c r="V96" s="120" t="s">
        <v>3702</v>
      </c>
      <c r="W96" s="120" t="s">
        <v>3870</v>
      </c>
      <c r="X96" s="120" t="s">
        <v>3871</v>
      </c>
      <c r="Y96" s="120" t="s">
        <v>3872</v>
      </c>
      <c r="Z96" s="120" t="s">
        <v>3873</v>
      </c>
      <c r="AA96" s="120" t="s">
        <v>3873</v>
      </c>
      <c r="AB96" s="120" t="s">
        <v>3874</v>
      </c>
      <c r="AC96" s="120"/>
      <c r="AD96" s="120"/>
      <c r="AE96" s="120"/>
      <c r="AF96" s="120"/>
      <c r="AG96" s="120"/>
      <c r="AH96" s="120"/>
      <c r="AI96" s="120"/>
      <c r="AJ96" s="120"/>
      <c r="AK96" s="120"/>
      <c r="AL96" s="132" t="s">
        <v>2267</v>
      </c>
      <c r="AM96" s="132" t="s">
        <v>3558</v>
      </c>
      <c r="AN96" s="132" t="s">
        <v>3394</v>
      </c>
      <c r="AO96" s="162" t="s">
        <v>3395</v>
      </c>
      <c r="AP96" s="162" t="s">
        <v>3396</v>
      </c>
      <c r="AQ96" s="162" t="s">
        <v>3397</v>
      </c>
      <c r="AR96" s="132"/>
      <c r="AS96" s="132"/>
      <c r="AT96" s="132"/>
      <c r="AU96" s="132"/>
      <c r="AV96" s="132"/>
      <c r="AW96" s="132"/>
      <c r="AX96" s="132"/>
      <c r="AY96" s="132"/>
      <c r="AZ96" s="132"/>
      <c r="BA96" s="132"/>
      <c r="BB96" s="73"/>
      <c r="BC96" s="120">
        <v>-1</v>
      </c>
      <c r="BD96" s="120">
        <v>0</v>
      </c>
      <c r="BE96" s="120">
        <v>1</v>
      </c>
      <c r="BF96" s="120">
        <v>2</v>
      </c>
      <c r="BG96" s="120">
        <v>3</v>
      </c>
      <c r="BH96" s="120">
        <v>4</v>
      </c>
      <c r="BI96" s="120"/>
      <c r="BJ96" s="120"/>
      <c r="BK96" s="120"/>
      <c r="BL96" s="120"/>
      <c r="BM96" s="120"/>
      <c r="BN96" s="120"/>
      <c r="BO96" s="120"/>
      <c r="BP96" s="120"/>
      <c r="BQ96" s="120"/>
      <c r="BR96" s="120"/>
      <c r="BS96" s="132">
        <v>-1</v>
      </c>
      <c r="BT96" s="132">
        <v>0</v>
      </c>
      <c r="BU96" s="132">
        <v>1</v>
      </c>
      <c r="BV96" s="132">
        <v>2</v>
      </c>
      <c r="BW96" s="132">
        <v>3</v>
      </c>
      <c r="BX96" s="132">
        <v>4</v>
      </c>
      <c r="BY96" s="132"/>
      <c r="BZ96" s="132"/>
      <c r="CA96" s="132"/>
      <c r="CB96" s="132"/>
      <c r="CC96" s="132"/>
      <c r="CD96" s="132"/>
      <c r="CE96" s="132"/>
      <c r="CF96" s="132"/>
      <c r="CG96" s="132"/>
      <c r="CH96" s="132"/>
      <c r="CJ96" s="111"/>
      <c r="CK96" s="111"/>
      <c r="CL96" s="111"/>
      <c r="CM96" s="111"/>
      <c r="CN96" s="111"/>
      <c r="CO96" s="111"/>
      <c r="CP96" s="111"/>
      <c r="CQ96" s="111"/>
      <c r="CR96" s="111"/>
      <c r="CS96" s="111"/>
      <c r="CT96" s="111"/>
      <c r="CU96" s="111"/>
      <c r="CV96" s="111"/>
      <c r="CW96" s="111"/>
      <c r="CX96" s="111"/>
      <c r="CY96" s="111"/>
      <c r="CZ96" s="111"/>
      <c r="DA96" s="111"/>
      <c r="DB96" s="111"/>
      <c r="DC96" s="111"/>
      <c r="DD96" s="111"/>
      <c r="DE96" s="111"/>
      <c r="DF96" s="111"/>
      <c r="DG96" s="111"/>
      <c r="DL96" s="86"/>
      <c r="DM96" s="86"/>
      <c r="DN96" s="87" t="str">
        <f t="shared" si="37"/>
        <v xml:space="preserve">D6.scenario.defInput["i262"] = {  cons:"consCOsum",  title:"Fuseau horaire de refroidissement",  unit:"",  text:"Quand utilisez-vous principalement des climatiseurs", inputType:"sel262", right:"", postfix:"", nodata:"", varType:"Number", min:"", max:"", defaultValue:"-1", d11t:"",d11p:"",d12t:"",d12p:"",d13t:"",d13p:"",d1w:"",d1d:"", d21t:"",d21p:"",d22t:"",d22p:"",d23t:"",d23p:"",d2w:"",d2d:"", d31t:"",d31p:"",d32t:"",d32p:"",d33t:"",d33p:"",d3w:"",d3d:""}; </v>
      </c>
      <c r="DO96" s="88"/>
      <c r="DP96" s="88"/>
      <c r="DQ96" s="89" t="str">
        <f t="shared" si="38"/>
        <v>D6.scenario.defSelectValue["sel262"]= [ "Veuillez sélectionner", " ne pas utiliser", " matin", " après-midi", " soir", " soir", " nuit ", "" ];</v>
      </c>
      <c r="DR96" s="90"/>
      <c r="DS96" s="90"/>
      <c r="DT96" s="90" t="str">
        <f t="shared" si="39"/>
        <v>D6.scenario.defSelectData['sel262']= [ '-1', '0', '1', '2', '3', '4' ];</v>
      </c>
    </row>
    <row r="97" spans="1:124" s="85" customFormat="1" ht="43.5" customHeight="1">
      <c r="A97" s="73"/>
      <c r="B97" s="112" t="s">
        <v>2940</v>
      </c>
      <c r="C97" s="120" t="s">
        <v>5024</v>
      </c>
      <c r="D97" s="132" t="s">
        <v>1947</v>
      </c>
      <c r="E97" s="111" t="s">
        <v>3038</v>
      </c>
      <c r="F97" s="120" t="s">
        <v>1926</v>
      </c>
      <c r="G97" s="132" t="s">
        <v>1926</v>
      </c>
      <c r="H97" s="120" t="s">
        <v>5124</v>
      </c>
      <c r="I97" s="132" t="s">
        <v>1948</v>
      </c>
      <c r="J97" s="120" t="str">
        <f t="shared" si="36"/>
        <v>sel263</v>
      </c>
      <c r="K97" s="132" t="str">
        <f t="shared" si="40"/>
        <v>sel263</v>
      </c>
      <c r="L97" s="112"/>
      <c r="M97" s="112"/>
      <c r="N97" s="112"/>
      <c r="O97" s="111" t="s">
        <v>1883</v>
      </c>
      <c r="P97" s="112"/>
      <c r="Q97" s="112"/>
      <c r="R97" s="111">
        <v>-1</v>
      </c>
      <c r="S97" s="73"/>
      <c r="T97" s="73"/>
      <c r="U97" s="114" t="str">
        <f t="shared" si="41"/>
        <v>sel263</v>
      </c>
      <c r="V97" s="120" t="s">
        <v>3702</v>
      </c>
      <c r="W97" s="120" t="s">
        <v>3883</v>
      </c>
      <c r="X97" s="120" t="s">
        <v>3875</v>
      </c>
      <c r="Y97" s="122" t="s">
        <v>3876</v>
      </c>
      <c r="Z97" s="120" t="s">
        <v>3877</v>
      </c>
      <c r="AA97" s="122" t="s">
        <v>3878</v>
      </c>
      <c r="AB97" s="120" t="s">
        <v>3879</v>
      </c>
      <c r="AC97" s="122" t="s">
        <v>3880</v>
      </c>
      <c r="AD97" s="120" t="s">
        <v>3881</v>
      </c>
      <c r="AE97" s="122" t="s">
        <v>3882</v>
      </c>
      <c r="AF97" s="120"/>
      <c r="AG97" s="120"/>
      <c r="AH97" s="120"/>
      <c r="AI97" s="120"/>
      <c r="AJ97" s="120"/>
      <c r="AK97" s="120"/>
      <c r="AL97" s="132" t="s">
        <v>2267</v>
      </c>
      <c r="AM97" s="134" t="s">
        <v>2555</v>
      </c>
      <c r="AN97" s="132" t="s">
        <v>2022</v>
      </c>
      <c r="AO97" s="163" t="s">
        <v>2023</v>
      </c>
      <c r="AP97" s="162" t="s">
        <v>2051</v>
      </c>
      <c r="AQ97" s="163" t="s">
        <v>2052</v>
      </c>
      <c r="AR97" s="132" t="s">
        <v>2053</v>
      </c>
      <c r="AS97" s="134" t="s">
        <v>2054</v>
      </c>
      <c r="AT97" s="162" t="s">
        <v>1992</v>
      </c>
      <c r="AU97" s="132"/>
      <c r="AV97" s="132"/>
      <c r="AW97" s="132"/>
      <c r="AX97" s="132"/>
      <c r="AY97" s="132"/>
      <c r="AZ97" s="132"/>
      <c r="BA97" s="132"/>
      <c r="BB97" s="73"/>
      <c r="BC97" s="120">
        <v>-1</v>
      </c>
      <c r="BD97" s="120">
        <v>24</v>
      </c>
      <c r="BE97" s="120">
        <v>25</v>
      </c>
      <c r="BF97" s="120">
        <v>26</v>
      </c>
      <c r="BG97" s="120">
        <v>27</v>
      </c>
      <c r="BH97" s="120">
        <v>28</v>
      </c>
      <c r="BI97" s="120">
        <v>29</v>
      </c>
      <c r="BJ97" s="120">
        <v>30</v>
      </c>
      <c r="BK97" s="120">
        <v>0</v>
      </c>
      <c r="BL97" s="120"/>
      <c r="BM97" s="120"/>
      <c r="BN97" s="120"/>
      <c r="BO97" s="120"/>
      <c r="BP97" s="120"/>
      <c r="BQ97" s="120"/>
      <c r="BR97" s="120"/>
      <c r="BS97" s="132">
        <v>-1</v>
      </c>
      <c r="BT97" s="132">
        <v>24</v>
      </c>
      <c r="BU97" s="132">
        <v>25</v>
      </c>
      <c r="BV97" s="132">
        <v>26</v>
      </c>
      <c r="BW97" s="132">
        <v>27</v>
      </c>
      <c r="BX97" s="132">
        <v>28</v>
      </c>
      <c r="BY97" s="132">
        <v>29</v>
      </c>
      <c r="BZ97" s="132">
        <v>30</v>
      </c>
      <c r="CA97" s="132">
        <v>0</v>
      </c>
      <c r="CB97" s="132"/>
      <c r="CC97" s="132"/>
      <c r="CD97" s="132"/>
      <c r="CE97" s="132"/>
      <c r="CF97" s="132"/>
      <c r="CG97" s="132"/>
      <c r="CH97" s="132"/>
      <c r="CJ97" s="111">
        <v>28</v>
      </c>
      <c r="CK97" s="111">
        <v>2</v>
      </c>
      <c r="CL97" s="111">
        <v>25</v>
      </c>
      <c r="CM97" s="111">
        <v>1</v>
      </c>
      <c r="CN97" s="111"/>
      <c r="CO97" s="111"/>
      <c r="CP97" s="111">
        <v>1</v>
      </c>
      <c r="CQ97" s="111">
        <v>1</v>
      </c>
      <c r="CR97" s="111"/>
      <c r="CS97" s="111"/>
      <c r="CT97" s="111"/>
      <c r="CU97" s="111"/>
      <c r="CV97" s="111"/>
      <c r="CW97" s="111"/>
      <c r="CX97" s="111"/>
      <c r="CY97" s="111"/>
      <c r="CZ97" s="111">
        <v>28</v>
      </c>
      <c r="DA97" s="111">
        <v>2</v>
      </c>
      <c r="DB97" s="111">
        <v>25</v>
      </c>
      <c r="DC97" s="111">
        <v>1</v>
      </c>
      <c r="DD97" s="111"/>
      <c r="DE97" s="111"/>
      <c r="DF97" s="111">
        <v>1</v>
      </c>
      <c r="DG97" s="111">
        <v>1</v>
      </c>
      <c r="DL97" s="86"/>
      <c r="DM97" s="86"/>
      <c r="DN97" s="87" t="str">
        <f t="shared" si="37"/>
        <v xml:space="preserve">D6.scenario.defInput["i263"] = {  cons:"consCOsum",  title:"Température de réglage de refroidissement",  unit:"℃",  text:"Lorsque vous faites de la climatisation, quel est le degré de ℃?", inputType:"sel263", right:"", postfix:"", nodata:"", varType:"Number", min:"", max:"", defaultValue:"-1", d11t:"28",d11p:"2",d12t:"25",d12p:"1",d13t:"",d13p:"",d1w:"1",d1d:"1", d21t:"",d21p:"",d22t:"",d22p:"",d23t:"",d23p:"",d2w:"",d2d:"", d31t:"28",d31p:"2",d32t:"25",d32p:"1",d33t:"",d33p:"",d3w:"1",d3d:"1"}; </v>
      </c>
      <c r="DO97" s="88"/>
      <c r="DP97" s="88"/>
      <c r="DQ97" s="89" t="str">
        <f t="shared" si="38"/>
        <v>D6.scenario.defSelectValue["sel263"]= [ "Veuillez sélectionner", " pas de climatisation", "24 ° C ou moins", " 25 ° C", " 26 ° C", " 27 ° C", " 28 ° C", " 29 ° C", " 30 ° C", " pas utilisé ", "" ];</v>
      </c>
      <c r="DR97" s="90"/>
      <c r="DS97" s="90"/>
      <c r="DT97" s="90" t="str">
        <f t="shared" si="39"/>
        <v>D6.scenario.defSelectData['sel263']= [ '-1', '24', '25', '26', '27', '28', '29', '30', '0' ];</v>
      </c>
    </row>
    <row r="98" spans="1:124" s="85" customFormat="1" ht="43.5" customHeight="1">
      <c r="A98" s="73"/>
      <c r="B98" s="112" t="s">
        <v>2552</v>
      </c>
      <c r="C98" s="120" t="s">
        <v>5025</v>
      </c>
      <c r="D98" s="132" t="s">
        <v>2718</v>
      </c>
      <c r="E98" s="111" t="s">
        <v>3038</v>
      </c>
      <c r="F98" s="120" t="s">
        <v>3642</v>
      </c>
      <c r="G98" s="132" t="s">
        <v>812</v>
      </c>
      <c r="H98" s="120" t="s">
        <v>5025</v>
      </c>
      <c r="I98" s="132" t="s">
        <v>2718</v>
      </c>
      <c r="J98" s="120" t="str">
        <f t="shared" si="36"/>
        <v>sel264</v>
      </c>
      <c r="K98" s="132" t="str">
        <f t="shared" si="40"/>
        <v>sel264</v>
      </c>
      <c r="L98" s="112"/>
      <c r="M98" s="112"/>
      <c r="N98" s="112"/>
      <c r="O98" s="111" t="s">
        <v>1883</v>
      </c>
      <c r="P98" s="112"/>
      <c r="Q98" s="112"/>
      <c r="R98" s="111">
        <v>-1</v>
      </c>
      <c r="S98" s="73"/>
      <c r="T98" s="73"/>
      <c r="U98" s="114" t="str">
        <f t="shared" si="41"/>
        <v>sel264</v>
      </c>
      <c r="V98" s="120" t="s">
        <v>3702</v>
      </c>
      <c r="W98" s="120" t="s">
        <v>3883</v>
      </c>
      <c r="X98" s="122" t="s">
        <v>3808</v>
      </c>
      <c r="Y98" s="120" t="s">
        <v>3809</v>
      </c>
      <c r="Z98" s="120" t="s">
        <v>3810</v>
      </c>
      <c r="AA98" s="120" t="s">
        <v>3811</v>
      </c>
      <c r="AB98" s="120" t="s">
        <v>3812</v>
      </c>
      <c r="AC98" s="120" t="s">
        <v>3817</v>
      </c>
      <c r="AD98" s="120"/>
      <c r="AE98" s="120"/>
      <c r="AF98" s="120"/>
      <c r="AG98" s="120"/>
      <c r="AH98" s="120"/>
      <c r="AI98" s="120"/>
      <c r="AJ98" s="120"/>
      <c r="AK98" s="120"/>
      <c r="AL98" s="132" t="s">
        <v>2267</v>
      </c>
      <c r="AM98" s="162" t="s">
        <v>2724</v>
      </c>
      <c r="AN98" s="134" t="s">
        <v>2720</v>
      </c>
      <c r="AO98" s="162" t="s">
        <v>2707</v>
      </c>
      <c r="AP98" s="162" t="s">
        <v>2721</v>
      </c>
      <c r="AQ98" s="132" t="s">
        <v>2708</v>
      </c>
      <c r="AR98" s="132" t="s">
        <v>2722</v>
      </c>
      <c r="AS98" s="132" t="s">
        <v>2709</v>
      </c>
      <c r="AT98" s="132"/>
      <c r="AU98" s="132"/>
      <c r="AV98" s="132"/>
      <c r="AW98" s="132"/>
      <c r="AX98" s="132"/>
      <c r="AY98" s="132"/>
      <c r="AZ98" s="132"/>
      <c r="BA98" s="132"/>
      <c r="BB98" s="73"/>
      <c r="BC98" s="120">
        <v>-1</v>
      </c>
      <c r="BD98" s="120">
        <v>0</v>
      </c>
      <c r="BE98" s="120">
        <v>1</v>
      </c>
      <c r="BF98" s="120">
        <v>2</v>
      </c>
      <c r="BG98" s="120">
        <v>3</v>
      </c>
      <c r="BH98" s="120">
        <v>4</v>
      </c>
      <c r="BI98" s="120">
        <v>5</v>
      </c>
      <c r="BJ98" s="120">
        <v>6</v>
      </c>
      <c r="BK98" s="120"/>
      <c r="BL98" s="120"/>
      <c r="BM98" s="120"/>
      <c r="BN98" s="120"/>
      <c r="BO98" s="120"/>
      <c r="BP98" s="120"/>
      <c r="BQ98" s="120"/>
      <c r="BR98" s="120"/>
      <c r="BS98" s="132">
        <v>-1</v>
      </c>
      <c r="BT98" s="132">
        <v>0</v>
      </c>
      <c r="BU98" s="132">
        <v>1</v>
      </c>
      <c r="BV98" s="132">
        <v>2</v>
      </c>
      <c r="BW98" s="132">
        <v>3</v>
      </c>
      <c r="BX98" s="132">
        <v>4</v>
      </c>
      <c r="BY98" s="132">
        <v>5</v>
      </c>
      <c r="BZ98" s="132">
        <v>6</v>
      </c>
      <c r="CA98" s="132"/>
      <c r="CB98" s="132"/>
      <c r="CC98" s="132"/>
      <c r="CD98" s="132"/>
      <c r="CE98" s="132"/>
      <c r="CF98" s="132"/>
      <c r="CG98" s="132"/>
      <c r="CH98" s="132"/>
      <c r="CJ98" s="111"/>
      <c r="CK98" s="111"/>
      <c r="CL98" s="111"/>
      <c r="CM98" s="111"/>
      <c r="CN98" s="111"/>
      <c r="CO98" s="111"/>
      <c r="CP98" s="111"/>
      <c r="CQ98" s="111"/>
      <c r="CR98" s="111"/>
      <c r="CS98" s="111"/>
      <c r="CT98" s="111"/>
      <c r="CU98" s="111"/>
      <c r="CV98" s="111"/>
      <c r="CW98" s="111"/>
      <c r="CX98" s="111"/>
      <c r="CY98" s="111"/>
      <c r="CZ98" s="111"/>
      <c r="DA98" s="111"/>
      <c r="DB98" s="111"/>
      <c r="DC98" s="111"/>
      <c r="DD98" s="111"/>
      <c r="DE98" s="111"/>
      <c r="DF98" s="111"/>
      <c r="DG98" s="111"/>
      <c r="DL98" s="86"/>
      <c r="DM98" s="86"/>
      <c r="DN98" s="87" t="str">
        <f t="shared" si="37"/>
        <v xml:space="preserve">D6.scenario.defInput["i264"] = {  cons:"consCOsum",  title:"Période de refroidissement (y compris la déshumidification)",  unit:"Mois",  text:"Période de refroidissement (y compris la déshumidification)", inputType:"sel264", right:"", postfix:"", nodata:"", varType:"Number", min:"", max:"", defaultValue:"-1", d11t:"",d11p:"",d12t:"",d12p:"",d13t:"",d13p:"",d1w:"",d1d:"", d21t:"",d21p:"",d22t:"",d22p:"",d23t:"",d23p:"",d2w:"",d2d:"", d31t:"",d31p:"",d32t:"",d32p:"",d33t:"",d33p:"",d3w:"",d3d:""}; </v>
      </c>
      <c r="DO98" s="88"/>
      <c r="DP98" s="88"/>
      <c r="DQ98" s="89" t="str">
        <f t="shared" si="38"/>
        <v>D6.scenario.defSelectValue["sel264"]= [ "Veuillez sélectionner", " pas de climatisation", " 1 mois", " 2 mois", " 3 mois", " 4 mois", " 5 mois", " 6 mois ", "" ];</v>
      </c>
      <c r="DR98" s="90"/>
      <c r="DS98" s="90"/>
      <c r="DT98" s="90" t="str">
        <f t="shared" si="39"/>
        <v>D6.scenario.defSelectData['sel264']= [ '-1', '0', '1', '2', '3', '4', '5', '6' ];</v>
      </c>
    </row>
    <row r="99" spans="1:124" s="85" customFormat="1" ht="43.5" customHeight="1">
      <c r="B99" s="112" t="s">
        <v>2553</v>
      </c>
      <c r="C99" s="120" t="s">
        <v>3602</v>
      </c>
      <c r="D99" s="132" t="s">
        <v>3146</v>
      </c>
      <c r="E99" s="111" t="s">
        <v>3147</v>
      </c>
      <c r="F99" s="120"/>
      <c r="G99" s="132"/>
      <c r="H99" s="120" t="s">
        <v>5125</v>
      </c>
      <c r="I99" s="132" t="s">
        <v>2899</v>
      </c>
      <c r="J99" s="120" t="str">
        <f t="shared" si="36"/>
        <v>sel265</v>
      </c>
      <c r="K99" s="132" t="str">
        <f t="shared" si="40"/>
        <v>sel265</v>
      </c>
      <c r="L99" s="112"/>
      <c r="M99" s="112"/>
      <c r="N99" s="112"/>
      <c r="O99" s="111" t="s">
        <v>1883</v>
      </c>
      <c r="P99" s="112"/>
      <c r="Q99" s="112"/>
      <c r="R99" s="111">
        <v>-1</v>
      </c>
      <c r="T99" s="73"/>
      <c r="U99" s="114" t="str">
        <f t="shared" si="41"/>
        <v>sel265</v>
      </c>
      <c r="V99" s="120" t="s">
        <v>3743</v>
      </c>
      <c r="W99" s="120" t="s">
        <v>3887</v>
      </c>
      <c r="X99" s="120" t="s">
        <v>3888</v>
      </c>
      <c r="Y99" s="120" t="s">
        <v>3889</v>
      </c>
      <c r="Z99" s="120" t="s">
        <v>3890</v>
      </c>
      <c r="AA99" s="120" t="s">
        <v>3891</v>
      </c>
      <c r="AB99" s="120"/>
      <c r="AC99" s="120"/>
      <c r="AD99" s="120"/>
      <c r="AE99" s="120"/>
      <c r="AF99" s="120"/>
      <c r="AG99" s="120"/>
      <c r="AH99" s="120"/>
      <c r="AI99" s="120"/>
      <c r="AJ99" s="120"/>
      <c r="AK99" s="120"/>
      <c r="AL99" s="132" t="s">
        <v>2267</v>
      </c>
      <c r="AM99" s="162" t="s">
        <v>3145</v>
      </c>
      <c r="AN99" s="162" t="s">
        <v>2900</v>
      </c>
      <c r="AO99" s="162" t="s">
        <v>2901</v>
      </c>
      <c r="AP99" s="162" t="s">
        <v>2902</v>
      </c>
      <c r="AQ99" s="162" t="s">
        <v>2903</v>
      </c>
      <c r="AR99" s="132"/>
      <c r="AS99" s="132"/>
      <c r="AT99" s="132"/>
      <c r="AU99" s="132"/>
      <c r="AV99" s="132"/>
      <c r="AW99" s="132"/>
      <c r="AX99" s="132"/>
      <c r="AY99" s="132"/>
      <c r="AZ99" s="132"/>
      <c r="BA99" s="132"/>
      <c r="BB99" s="73"/>
      <c r="BC99" s="120">
        <v>-1</v>
      </c>
      <c r="BD99" s="120">
        <v>1</v>
      </c>
      <c r="BE99" s="120">
        <v>2</v>
      </c>
      <c r="BF99" s="120">
        <v>3</v>
      </c>
      <c r="BG99" s="120">
        <v>4</v>
      </c>
      <c r="BH99" s="120">
        <v>5</v>
      </c>
      <c r="BI99" s="120"/>
      <c r="BJ99" s="120"/>
      <c r="BK99" s="120"/>
      <c r="BL99" s="120"/>
      <c r="BM99" s="120"/>
      <c r="BN99" s="120"/>
      <c r="BO99" s="120"/>
      <c r="BP99" s="120"/>
      <c r="BQ99" s="120"/>
      <c r="BR99" s="120"/>
      <c r="BS99" s="132">
        <v>-1</v>
      </c>
      <c r="BT99" s="132">
        <v>1</v>
      </c>
      <c r="BU99" s="132">
        <v>2</v>
      </c>
      <c r="BV99" s="132">
        <v>3</v>
      </c>
      <c r="BW99" s="132">
        <v>4</v>
      </c>
      <c r="BX99" s="132">
        <v>5</v>
      </c>
      <c r="BY99" s="132"/>
      <c r="BZ99" s="132"/>
      <c r="CA99" s="132"/>
      <c r="CB99" s="132"/>
      <c r="CC99" s="132"/>
      <c r="CD99" s="132"/>
      <c r="CE99" s="132"/>
      <c r="CF99" s="132"/>
      <c r="CG99" s="132"/>
      <c r="CH99" s="132"/>
      <c r="CJ99" s="111"/>
      <c r="CK99" s="111"/>
      <c r="CL99" s="111"/>
      <c r="CM99" s="111"/>
      <c r="CN99" s="111"/>
      <c r="CO99" s="111"/>
      <c r="CP99" s="111"/>
      <c r="CQ99" s="111"/>
      <c r="CR99" s="111"/>
      <c r="CS99" s="111"/>
      <c r="CT99" s="111"/>
      <c r="CU99" s="111"/>
      <c r="CV99" s="111"/>
      <c r="CW99" s="111"/>
      <c r="CX99" s="111"/>
      <c r="CY99" s="111"/>
      <c r="CZ99" s="111"/>
      <c r="DA99" s="111"/>
      <c r="DB99" s="111"/>
      <c r="DC99" s="111"/>
      <c r="DD99" s="111"/>
      <c r="DE99" s="111"/>
      <c r="DF99" s="111"/>
      <c r="DG99" s="111"/>
      <c r="DL99" s="86"/>
      <c r="DM99" s="86"/>
      <c r="DN99" s="87" t="str">
        <f t="shared" si="37"/>
        <v xml:space="preserve">D6.scenario.defInput["i265"] = {  cons:"consCOsum",  title:"La chaleur de la pièce",  unit:"",  text:"La pièce est-elle chaude?", inputType:"sel265", right:"", postfix:"", nodata:"", varType:"Number", min:"", max:"", defaultValue:"-1", d11t:"",d11p:"",d12t:"",d12p:"",d13t:"",d13p:"",d1w:"",d1d:"", d21t:"",d21p:"",d22t:"",d22p:"",d23t:"",d23p:"",d2w:"",d2d:"", d31t:"",d31p:"",d32t:"",d32p:"",d33t:"",d33p:"",d3w:"",d3d:""}; </v>
      </c>
      <c r="DO99" s="88"/>
      <c r="DP99" s="88"/>
      <c r="DQ99" s="89" t="str">
        <f t="shared" si="38"/>
        <v>D6.scenario.defSelectValue["sel265"]= [ "S'il vous plaît choisir", " et le refroidissement ne se sentent pas la chaleur", " un peu chaud", " si assez cool note", " chaud même si le refroidissement", " le refroidissement ne sont pas ", "" ];</v>
      </c>
      <c r="DR99" s="90"/>
      <c r="DS99" s="90"/>
      <c r="DT99" s="90" t="str">
        <f t="shared" si="39"/>
        <v>D6.scenario.defSelectData['sel265']= [ '-1', '1', '2', '3', '4', '5' ];</v>
      </c>
    </row>
    <row r="100" spans="1:124" s="85" customFormat="1" ht="43.5" customHeight="1">
      <c r="B100" s="112" t="s">
        <v>2941</v>
      </c>
      <c r="C100" s="120" t="s">
        <v>5026</v>
      </c>
      <c r="D100" s="132" t="s">
        <v>2771</v>
      </c>
      <c r="E100" s="111" t="s">
        <v>3038</v>
      </c>
      <c r="F100" s="120"/>
      <c r="G100" s="132"/>
      <c r="H100" s="120" t="s">
        <v>5126</v>
      </c>
      <c r="I100" s="132" t="s">
        <v>2560</v>
      </c>
      <c r="J100" s="120" t="str">
        <f t="shared" si="36"/>
        <v>sel266</v>
      </c>
      <c r="K100" s="132" t="str">
        <f t="shared" si="40"/>
        <v>sel266</v>
      </c>
      <c r="L100" s="112"/>
      <c r="M100" s="112"/>
      <c r="N100" s="112"/>
      <c r="O100" s="111" t="s">
        <v>1883</v>
      </c>
      <c r="P100" s="112"/>
      <c r="Q100" s="112"/>
      <c r="R100" s="111">
        <v>-1</v>
      </c>
      <c r="T100" s="73"/>
      <c r="U100" s="114" t="str">
        <f t="shared" si="41"/>
        <v>sel266</v>
      </c>
      <c r="V100" s="120" t="s">
        <v>3702</v>
      </c>
      <c r="W100" s="120" t="s">
        <v>3884</v>
      </c>
      <c r="X100" s="120" t="s">
        <v>3885</v>
      </c>
      <c r="Y100" s="120" t="s">
        <v>3886</v>
      </c>
      <c r="Z100" s="120" t="s">
        <v>3742</v>
      </c>
      <c r="AA100" s="120"/>
      <c r="AB100" s="120"/>
      <c r="AC100" s="120"/>
      <c r="AD100" s="120"/>
      <c r="AE100" s="120"/>
      <c r="AF100" s="120"/>
      <c r="AG100" s="120"/>
      <c r="AH100" s="120"/>
      <c r="AI100" s="120"/>
      <c r="AJ100" s="120"/>
      <c r="AK100" s="120"/>
      <c r="AL100" s="132" t="s">
        <v>2267</v>
      </c>
      <c r="AM100" s="162" t="s">
        <v>2561</v>
      </c>
      <c r="AN100" s="162" t="s">
        <v>2562</v>
      </c>
      <c r="AO100" s="162" t="s">
        <v>2563</v>
      </c>
      <c r="AP100" s="132" t="s">
        <v>294</v>
      </c>
      <c r="AQ100" s="132"/>
      <c r="AR100" s="132"/>
      <c r="AS100" s="132"/>
      <c r="AT100" s="132"/>
      <c r="AU100" s="132"/>
      <c r="AV100" s="132"/>
      <c r="AW100" s="132"/>
      <c r="AX100" s="132"/>
      <c r="AY100" s="132"/>
      <c r="AZ100" s="132"/>
      <c r="BA100" s="132"/>
      <c r="BB100" s="73"/>
      <c r="BC100" s="120">
        <v>-1</v>
      </c>
      <c r="BD100" s="120">
        <v>1</v>
      </c>
      <c r="BE100" s="120">
        <v>2</v>
      </c>
      <c r="BF100" s="120">
        <v>3</v>
      </c>
      <c r="BG100" s="120">
        <v>4</v>
      </c>
      <c r="BH100" s="120"/>
      <c r="BI100" s="120"/>
      <c r="BJ100" s="120"/>
      <c r="BK100" s="120"/>
      <c r="BL100" s="120"/>
      <c r="BM100" s="120"/>
      <c r="BN100" s="120"/>
      <c r="BO100" s="120"/>
      <c r="BP100" s="120"/>
      <c r="BQ100" s="120"/>
      <c r="BR100" s="120"/>
      <c r="BS100" s="132">
        <v>-1</v>
      </c>
      <c r="BT100" s="132">
        <v>1</v>
      </c>
      <c r="BU100" s="132">
        <v>2</v>
      </c>
      <c r="BV100" s="132">
        <v>3</v>
      </c>
      <c r="BW100" s="132">
        <v>4</v>
      </c>
      <c r="BX100" s="132"/>
      <c r="BY100" s="132"/>
      <c r="BZ100" s="132"/>
      <c r="CA100" s="132"/>
      <c r="CB100" s="132"/>
      <c r="CC100" s="132"/>
      <c r="CD100" s="132"/>
      <c r="CE100" s="132"/>
      <c r="CF100" s="132"/>
      <c r="CG100" s="132"/>
      <c r="CH100" s="132"/>
      <c r="CJ100" s="111"/>
      <c r="CK100" s="111"/>
      <c r="CL100" s="111"/>
      <c r="CM100" s="111"/>
      <c r="CN100" s="111"/>
      <c r="CO100" s="111"/>
      <c r="CP100" s="111"/>
      <c r="CQ100" s="111"/>
      <c r="CR100" s="111"/>
      <c r="CS100" s="111"/>
      <c r="CT100" s="111"/>
      <c r="CU100" s="111"/>
      <c r="CV100" s="111"/>
      <c r="CW100" s="111"/>
      <c r="CX100" s="111"/>
      <c r="CY100" s="111"/>
      <c r="CZ100" s="111"/>
      <c r="DA100" s="111"/>
      <c r="DB100" s="111"/>
      <c r="DC100" s="111"/>
      <c r="DD100" s="111"/>
      <c r="DE100" s="111"/>
      <c r="DF100" s="111"/>
      <c r="DG100" s="111"/>
      <c r="DL100" s="86"/>
      <c r="DM100" s="86"/>
      <c r="DN100" s="87" t="str">
        <f t="shared" si="37"/>
        <v xml:space="preserve">D6.scenario.defInput["i266"] = {  cons:"consCOsum",  title:"Présence d'afflux de rayonnement solaire",  unit:"",  text:"La lumière du soleil entre-t-elle dans la pièce le matin d'été ou le soir?", inputType:"sel266", right:"", postfix:"", nodata:"", varType:"Number", min:"", max:"", defaultValue:"-1", d11t:"",d11p:"",d12t:"",d12p:"",d13t:"",d13p:"",d1w:"",d1d:"", d21t:"",d21p:"",d22t:"",d22p:"",d23t:"",d23p:"",d2w:"",d2d:"", d31t:"",d31p:"",d32t:"",d32p:"",d33t:"",d33p:"",d3w:"",d3d:""}; </v>
      </c>
      <c r="DO100" s="88"/>
      <c r="DP100" s="88"/>
      <c r="DQ100" s="89" t="str">
        <f t="shared" si="38"/>
        <v>D6.scenario.defSelectValue["sel266"]= [ "Veuillez sélectionner", " entrer souvent", " aller un peu", " ne pas entrer", " ne sais pas ", "" ];</v>
      </c>
      <c r="DR100" s="90"/>
      <c r="DS100" s="90"/>
      <c r="DT100" s="90" t="str">
        <f t="shared" si="39"/>
        <v>D6.scenario.defSelectData['sel266']= [ '-1', '1', '2', '3', '4' ];</v>
      </c>
    </row>
    <row r="101" spans="1:124" s="85" customFormat="1" ht="43.5" customHeight="1">
      <c r="B101" s="112" t="s">
        <v>2942</v>
      </c>
      <c r="C101" s="120" t="s">
        <v>5027</v>
      </c>
      <c r="D101" s="132" t="s">
        <v>2308</v>
      </c>
      <c r="E101" s="111" t="s">
        <v>3038</v>
      </c>
      <c r="F101" s="120"/>
      <c r="G101" s="132"/>
      <c r="H101" s="120" t="s">
        <v>5127</v>
      </c>
      <c r="I101" s="132" t="s">
        <v>2309</v>
      </c>
      <c r="J101" s="120" t="str">
        <f t="shared" si="36"/>
        <v>sel267</v>
      </c>
      <c r="K101" s="132" t="str">
        <f t="shared" si="40"/>
        <v>sel267</v>
      </c>
      <c r="L101" s="112"/>
      <c r="M101" s="112"/>
      <c r="N101" s="112"/>
      <c r="O101" s="111" t="s">
        <v>1883</v>
      </c>
      <c r="P101" s="112"/>
      <c r="Q101" s="112"/>
      <c r="R101" s="111">
        <v>-1</v>
      </c>
      <c r="T101" s="73"/>
      <c r="U101" s="114" t="str">
        <f t="shared" si="41"/>
        <v>sel267</v>
      </c>
      <c r="V101" s="120" t="s">
        <v>3702</v>
      </c>
      <c r="W101" s="120" t="s">
        <v>3867</v>
      </c>
      <c r="X101" s="120" t="s">
        <v>3868</v>
      </c>
      <c r="Y101" s="120" t="s">
        <v>3869</v>
      </c>
      <c r="Z101" s="120" t="s">
        <v>3753</v>
      </c>
      <c r="AA101" s="120"/>
      <c r="AB101" s="120"/>
      <c r="AC101" s="120"/>
      <c r="AD101" s="120"/>
      <c r="AE101" s="120"/>
      <c r="AF101" s="120"/>
      <c r="AG101" s="120"/>
      <c r="AH101" s="120"/>
      <c r="AI101" s="120"/>
      <c r="AJ101" s="120"/>
      <c r="AK101" s="120"/>
      <c r="AL101" s="132" t="s">
        <v>2267</v>
      </c>
      <c r="AM101" s="162" t="s">
        <v>2310</v>
      </c>
      <c r="AN101" s="162" t="s">
        <v>2311</v>
      </c>
      <c r="AO101" s="162" t="s">
        <v>2312</v>
      </c>
      <c r="AP101" s="162" t="s">
        <v>2313</v>
      </c>
      <c r="AQ101" s="132"/>
      <c r="AR101" s="132"/>
      <c r="AS101" s="132"/>
      <c r="AT101" s="132"/>
      <c r="AU101" s="132"/>
      <c r="AV101" s="132"/>
      <c r="AW101" s="132"/>
      <c r="AX101" s="132"/>
      <c r="AY101" s="132"/>
      <c r="AZ101" s="132"/>
      <c r="BA101" s="132"/>
      <c r="BB101" s="73"/>
      <c r="BC101" s="120">
        <v>-1</v>
      </c>
      <c r="BD101" s="120">
        <v>1</v>
      </c>
      <c r="BE101" s="120">
        <v>2</v>
      </c>
      <c r="BF101" s="120">
        <v>3</v>
      </c>
      <c r="BG101" s="120">
        <v>4</v>
      </c>
      <c r="BH101" s="120"/>
      <c r="BI101" s="120"/>
      <c r="BJ101" s="120"/>
      <c r="BK101" s="120"/>
      <c r="BL101" s="120"/>
      <c r="BM101" s="120"/>
      <c r="BN101" s="120"/>
      <c r="BO101" s="120"/>
      <c r="BP101" s="120"/>
      <c r="BQ101" s="120"/>
      <c r="BR101" s="120"/>
      <c r="BS101" s="132">
        <v>-1</v>
      </c>
      <c r="BT101" s="132">
        <v>1</v>
      </c>
      <c r="BU101" s="132">
        <v>2</v>
      </c>
      <c r="BV101" s="132">
        <v>3</v>
      </c>
      <c r="BW101" s="132">
        <v>4</v>
      </c>
      <c r="BX101" s="132"/>
      <c r="BY101" s="132"/>
      <c r="BZ101" s="132"/>
      <c r="CA101" s="132"/>
      <c r="CB101" s="132"/>
      <c r="CC101" s="132"/>
      <c r="CD101" s="132"/>
      <c r="CE101" s="132"/>
      <c r="CF101" s="132"/>
      <c r="CG101" s="132"/>
      <c r="CH101" s="132"/>
      <c r="CJ101" s="111">
        <v>4</v>
      </c>
      <c r="CK101" s="111">
        <v>0</v>
      </c>
      <c r="CL101" s="111">
        <v>2</v>
      </c>
      <c r="CM101" s="111">
        <v>1</v>
      </c>
      <c r="CN101" s="111">
        <v>1</v>
      </c>
      <c r="CO101" s="111">
        <v>2</v>
      </c>
      <c r="CP101" s="111">
        <v>1</v>
      </c>
      <c r="CQ101" s="111">
        <v>1</v>
      </c>
      <c r="CR101" s="111"/>
      <c r="CS101" s="111"/>
      <c r="CT101" s="111"/>
      <c r="CU101" s="111"/>
      <c r="CV101" s="111"/>
      <c r="CW101" s="111"/>
      <c r="CX101" s="111"/>
      <c r="CY101" s="111"/>
      <c r="CZ101" s="111">
        <v>4</v>
      </c>
      <c r="DA101" s="111">
        <v>0</v>
      </c>
      <c r="DB101" s="111">
        <v>2</v>
      </c>
      <c r="DC101" s="111">
        <v>1</v>
      </c>
      <c r="DD101" s="111">
        <v>1</v>
      </c>
      <c r="DE101" s="111">
        <v>2</v>
      </c>
      <c r="DF101" s="111">
        <v>1</v>
      </c>
      <c r="DG101" s="111">
        <v>1</v>
      </c>
      <c r="DL101" s="86"/>
      <c r="DM101" s="86"/>
      <c r="DN101" s="87" t="str">
        <f t="shared" si="37"/>
        <v xml:space="preserve">D6.scenario.defInput["i267"] = {  cons:"consCOsum",  title:"Coupe du rayonnement solaire",  unit:"",  text:"La pièce devient chaude quand le lever ou le lever du soleil entre. Avez-vous conçu de sorte que le rayonnement solaire n'entre pas", inputType:"sel267", right:"", postfix:"", nodata:"", varType:"Number", min:"", max:"", defaultValue:"-1", d11t:"4",d11p:"0",d12t:"2",d12p:"1",d13t:"1",d13p:"2",d1w:"1",d1d:"1", d21t:"",d21p:"",d22t:"",d22p:"",d23t:"",d23p:"",d2w:"",d2d:"", d31t:"4",d31p:"0",d32t:"2",d32p:"1",d33t:"1",d33p:"2",d3w:"1",d3d:"1"}; </v>
      </c>
      <c r="DO101" s="88"/>
      <c r="DP101" s="88"/>
      <c r="DQ101" s="89" t="str">
        <f t="shared" si="38"/>
        <v>D6.scenario.defSelectValue["sel267"]= [ "Veuillez sélectionner", " toujours faire", " surtout faire", " parfois faire", " ne pas le faire ", "" ];</v>
      </c>
      <c r="DR101" s="90"/>
      <c r="DS101" s="90"/>
      <c r="DT101" s="90" t="str">
        <f t="shared" si="39"/>
        <v>D6.scenario.defSelectData['sel267']= [ '-1', '1', '2', '3', '4' ];</v>
      </c>
    </row>
    <row r="102" spans="1:124" s="85" customFormat="1" ht="43.5" customHeight="1">
      <c r="B102" s="112" t="s">
        <v>2943</v>
      </c>
      <c r="C102" s="120" t="s">
        <v>3603</v>
      </c>
      <c r="D102" s="132" t="s">
        <v>2306</v>
      </c>
      <c r="E102" s="111" t="s">
        <v>3038</v>
      </c>
      <c r="F102" s="120"/>
      <c r="G102" s="132"/>
      <c r="H102" s="120" t="s">
        <v>3673</v>
      </c>
      <c r="I102" s="132" t="s">
        <v>2307</v>
      </c>
      <c r="J102" s="120" t="str">
        <f t="shared" si="36"/>
        <v>sel268</v>
      </c>
      <c r="K102" s="132" t="str">
        <f t="shared" si="40"/>
        <v>sel268</v>
      </c>
      <c r="L102" s="112"/>
      <c r="M102" s="112"/>
      <c r="N102" s="112"/>
      <c r="O102" s="111" t="s">
        <v>1883</v>
      </c>
      <c r="P102" s="112"/>
      <c r="Q102" s="112"/>
      <c r="R102" s="111">
        <v>-1</v>
      </c>
      <c r="T102" s="73"/>
      <c r="U102" s="114" t="str">
        <f t="shared" si="41"/>
        <v>sel268</v>
      </c>
      <c r="V102" s="120" t="s">
        <v>3702</v>
      </c>
      <c r="W102" s="120" t="s">
        <v>3867</v>
      </c>
      <c r="X102" s="120" t="s">
        <v>3868</v>
      </c>
      <c r="Y102" s="120" t="s">
        <v>3869</v>
      </c>
      <c r="Z102" s="120" t="s">
        <v>3753</v>
      </c>
      <c r="AA102" s="120"/>
      <c r="AB102" s="120"/>
      <c r="AC102" s="120"/>
      <c r="AD102" s="120"/>
      <c r="AE102" s="120"/>
      <c r="AF102" s="120"/>
      <c r="AG102" s="120"/>
      <c r="AH102" s="120"/>
      <c r="AI102" s="120"/>
      <c r="AJ102" s="120"/>
      <c r="AK102" s="120"/>
      <c r="AL102" s="132" t="s">
        <v>2267</v>
      </c>
      <c r="AM102" s="162" t="s">
        <v>2310</v>
      </c>
      <c r="AN102" s="162" t="s">
        <v>2311</v>
      </c>
      <c r="AO102" s="162" t="s">
        <v>2312</v>
      </c>
      <c r="AP102" s="162" t="s">
        <v>2313</v>
      </c>
      <c r="AQ102" s="132"/>
      <c r="AR102" s="132"/>
      <c r="AS102" s="132"/>
      <c r="AT102" s="132"/>
      <c r="AU102" s="132"/>
      <c r="AV102" s="132"/>
      <c r="AW102" s="132"/>
      <c r="AX102" s="132"/>
      <c r="AY102" s="132"/>
      <c r="AZ102" s="132"/>
      <c r="BA102" s="132"/>
      <c r="BB102" s="73"/>
      <c r="BC102" s="120">
        <v>-1</v>
      </c>
      <c r="BD102" s="120">
        <v>1</v>
      </c>
      <c r="BE102" s="120">
        <v>2</v>
      </c>
      <c r="BF102" s="120">
        <v>3</v>
      </c>
      <c r="BG102" s="120">
        <v>4</v>
      </c>
      <c r="BH102" s="120"/>
      <c r="BI102" s="120"/>
      <c r="BJ102" s="120"/>
      <c r="BK102" s="120"/>
      <c r="BL102" s="120"/>
      <c r="BM102" s="120"/>
      <c r="BN102" s="120"/>
      <c r="BO102" s="120"/>
      <c r="BP102" s="120"/>
      <c r="BQ102" s="120"/>
      <c r="BR102" s="120"/>
      <c r="BS102" s="132">
        <v>-1</v>
      </c>
      <c r="BT102" s="132">
        <v>1</v>
      </c>
      <c r="BU102" s="132">
        <v>2</v>
      </c>
      <c r="BV102" s="132">
        <v>3</v>
      </c>
      <c r="BW102" s="132">
        <v>4</v>
      </c>
      <c r="BX102" s="132"/>
      <c r="BY102" s="132"/>
      <c r="BZ102" s="132"/>
      <c r="CA102" s="132"/>
      <c r="CB102" s="132"/>
      <c r="CC102" s="132"/>
      <c r="CD102" s="132"/>
      <c r="CE102" s="132"/>
      <c r="CF102" s="132"/>
      <c r="CG102" s="132"/>
      <c r="CH102" s="132"/>
      <c r="CJ102" s="111"/>
      <c r="CK102" s="111"/>
      <c r="CL102" s="111"/>
      <c r="CM102" s="111"/>
      <c r="CN102" s="111"/>
      <c r="CO102" s="111"/>
      <c r="CP102" s="111"/>
      <c r="CQ102" s="111"/>
      <c r="CR102" s="111"/>
      <c r="CS102" s="111"/>
      <c r="CT102" s="111"/>
      <c r="CU102" s="111"/>
      <c r="CV102" s="111"/>
      <c r="CW102" s="111"/>
      <c r="CX102" s="111"/>
      <c r="CY102" s="111"/>
      <c r="CZ102" s="111">
        <v>4</v>
      </c>
      <c r="DA102" s="111">
        <v>0</v>
      </c>
      <c r="DB102" s="111">
        <v>2</v>
      </c>
      <c r="DC102" s="111">
        <v>1</v>
      </c>
      <c r="DD102" s="111">
        <v>1</v>
      </c>
      <c r="DE102" s="111">
        <v>2</v>
      </c>
      <c r="DF102" s="111">
        <v>1</v>
      </c>
      <c r="DG102" s="111">
        <v>1</v>
      </c>
      <c r="DL102" s="86"/>
      <c r="DM102" s="86"/>
      <c r="DN102" s="87" t="str">
        <f t="shared" si="37"/>
        <v xml:space="preserve">D6.scenario.defInput["i268"] = {  cons:"consCOsum",  title:"Utilisation d'un ventilateur électrique",  unit:"",  text:"Essayez-vous de ne pas utiliser les climatiseurs autant que possible en utilisant des ventilateurs électriques?", inputType:"sel268", right:"", postfix:"", nodata:"", varType:"Number", min:"", max:"", defaultValue:"-1", d11t:"",d11p:"",d12t:"",d12p:"",d13t:"",d13p:"",d1w:"",d1d:"", d21t:"",d21p:"",d22t:"",d22p:"",d23t:"",d23p:"",d2w:"",d2d:"", d31t:"4",d31p:"0",d32t:"2",d32p:"1",d33t:"1",d33p:"2",d3w:"1",d3d:"1"}; </v>
      </c>
      <c r="DO102" s="88"/>
      <c r="DP102" s="88"/>
      <c r="DQ102" s="89" t="str">
        <f t="shared" si="38"/>
        <v>D6.scenario.defSelectValue["sel268"]= [ "Veuillez sélectionner", " toujours faire", " surtout faire", " parfois faire", " ne pas le faire ", "" ];</v>
      </c>
      <c r="DR102" s="90"/>
      <c r="DS102" s="90"/>
      <c r="DT102" s="90" t="str">
        <f t="shared" si="39"/>
        <v>D6.scenario.defSelectData['sel268']= [ '-1', '1', '2', '3', '4' ];</v>
      </c>
    </row>
    <row r="103" spans="1:124" s="85" customFormat="1" ht="43.5" customHeight="1">
      <c r="A103" s="73"/>
      <c r="B103" s="112" t="s">
        <v>3017</v>
      </c>
      <c r="C103" s="120" t="s">
        <v>3600</v>
      </c>
      <c r="D103" s="132" t="s">
        <v>1928</v>
      </c>
      <c r="E103" s="111" t="s">
        <v>3025</v>
      </c>
      <c r="F103" s="120" t="s">
        <v>3653</v>
      </c>
      <c r="G103" s="132" t="s">
        <v>1918</v>
      </c>
      <c r="H103" s="120" t="s">
        <v>5123</v>
      </c>
      <c r="I103" s="132" t="s">
        <v>2843</v>
      </c>
      <c r="J103" s="120" t="str">
        <f t="shared" si="36"/>
        <v>sel271</v>
      </c>
      <c r="K103" s="132" t="str">
        <f t="shared" si="40"/>
        <v>sel271</v>
      </c>
      <c r="L103" s="112"/>
      <c r="M103" s="112"/>
      <c r="N103" s="112"/>
      <c r="O103" s="111" t="s">
        <v>1883</v>
      </c>
      <c r="P103" s="112"/>
      <c r="Q103" s="112"/>
      <c r="R103" s="111">
        <v>-1</v>
      </c>
      <c r="S103" s="73"/>
      <c r="T103" s="73"/>
      <c r="U103" s="114" t="str">
        <f t="shared" ref="U103:U110" si="42">J103</f>
        <v>sel271</v>
      </c>
      <c r="V103" s="120" t="s">
        <v>3702</v>
      </c>
      <c r="W103" s="120" t="s">
        <v>3828</v>
      </c>
      <c r="X103" s="120" t="s">
        <v>3829</v>
      </c>
      <c r="Y103" s="120" t="s">
        <v>3830</v>
      </c>
      <c r="Z103" s="120" t="s">
        <v>3831</v>
      </c>
      <c r="AA103" s="120" t="s">
        <v>3832</v>
      </c>
      <c r="AB103" s="120" t="s">
        <v>3833</v>
      </c>
      <c r="AC103" s="120" t="s">
        <v>3834</v>
      </c>
      <c r="AD103" s="120" t="s">
        <v>3835</v>
      </c>
      <c r="AE103" s="120" t="s">
        <v>3836</v>
      </c>
      <c r="AF103" s="120" t="s">
        <v>3837</v>
      </c>
      <c r="AG103" s="120"/>
      <c r="AH103" s="120"/>
      <c r="AI103" s="120"/>
      <c r="AJ103" s="120"/>
      <c r="AK103" s="120"/>
      <c r="AL103" s="132" t="s">
        <v>2267</v>
      </c>
      <c r="AM103" s="132" t="s">
        <v>1992</v>
      </c>
      <c r="AN103" s="132" t="s">
        <v>1950</v>
      </c>
      <c r="AO103" s="162" t="s">
        <v>1951</v>
      </c>
      <c r="AP103" s="162" t="s">
        <v>1952</v>
      </c>
      <c r="AQ103" s="162" t="s">
        <v>1953</v>
      </c>
      <c r="AR103" s="162" t="s">
        <v>1954</v>
      </c>
      <c r="AS103" s="132" t="s">
        <v>1955</v>
      </c>
      <c r="AT103" s="132" t="s">
        <v>1956</v>
      </c>
      <c r="AU103" s="132" t="s">
        <v>1957</v>
      </c>
      <c r="AV103" s="132" t="s">
        <v>1958</v>
      </c>
      <c r="AW103" s="132"/>
      <c r="AX103" s="132"/>
      <c r="AY103" s="132"/>
      <c r="AZ103" s="132"/>
      <c r="BA103" s="132"/>
      <c r="BB103" s="73"/>
      <c r="BC103" s="120">
        <v>-1</v>
      </c>
      <c r="BD103" s="120">
        <v>0</v>
      </c>
      <c r="BE103" s="120">
        <v>1</v>
      </c>
      <c r="BF103" s="120">
        <v>2</v>
      </c>
      <c r="BG103" s="120">
        <v>3</v>
      </c>
      <c r="BH103" s="120">
        <v>4</v>
      </c>
      <c r="BI103" s="120">
        <v>6</v>
      </c>
      <c r="BJ103" s="120">
        <v>8</v>
      </c>
      <c r="BK103" s="120">
        <v>12</v>
      </c>
      <c r="BL103" s="120">
        <v>16</v>
      </c>
      <c r="BM103" s="120">
        <v>24</v>
      </c>
      <c r="BN103" s="120"/>
      <c r="BO103" s="120"/>
      <c r="BP103" s="120"/>
      <c r="BQ103" s="120"/>
      <c r="BR103" s="120"/>
      <c r="BS103" s="132">
        <v>-1</v>
      </c>
      <c r="BT103" s="132">
        <v>0</v>
      </c>
      <c r="BU103" s="132">
        <v>1</v>
      </c>
      <c r="BV103" s="132">
        <v>2</v>
      </c>
      <c r="BW103" s="132">
        <v>3</v>
      </c>
      <c r="BX103" s="132">
        <v>4</v>
      </c>
      <c r="BY103" s="132">
        <v>6</v>
      </c>
      <c r="BZ103" s="132">
        <v>8</v>
      </c>
      <c r="CA103" s="132">
        <v>12</v>
      </c>
      <c r="CB103" s="132">
        <v>16</v>
      </c>
      <c r="CC103" s="132">
        <v>24</v>
      </c>
      <c r="CD103" s="132"/>
      <c r="CE103" s="132"/>
      <c r="CF103" s="132"/>
      <c r="CG103" s="132"/>
      <c r="CH103" s="132"/>
      <c r="CJ103" s="111"/>
      <c r="CK103" s="111"/>
      <c r="CL103" s="111"/>
      <c r="CM103" s="111"/>
      <c r="CN103" s="111"/>
      <c r="CO103" s="111"/>
      <c r="CP103" s="111"/>
      <c r="CQ103" s="111"/>
      <c r="CR103" s="111"/>
      <c r="CS103" s="111"/>
      <c r="CT103" s="111"/>
      <c r="CU103" s="111"/>
      <c r="CV103" s="111"/>
      <c r="CW103" s="111"/>
      <c r="CX103" s="111"/>
      <c r="CY103" s="111"/>
      <c r="CZ103" s="111">
        <v>10</v>
      </c>
      <c r="DA103" s="111">
        <v>0</v>
      </c>
      <c r="DB103" s="111">
        <v>4</v>
      </c>
      <c r="DC103" s="111">
        <v>1</v>
      </c>
      <c r="DD103" s="111">
        <v>0</v>
      </c>
      <c r="DE103" s="111">
        <v>2</v>
      </c>
      <c r="DF103" s="111">
        <v>1</v>
      </c>
      <c r="DG103" s="111">
        <v>1</v>
      </c>
      <c r="DL103" s="86"/>
      <c r="DM103" s="86"/>
      <c r="DN103" s="87" t="str">
        <f t="shared" si="37"/>
        <v xml:space="preserve">D6.scenario.defInput["i271"] = {  cons:"consACcool",  title:"Temps de refroidissement",  unit:"heures",  text:"Combien d'heures de climatisation utilisez-vous par jour en été?", inputType:"sel271", right:"", postfix:"", nodata:"", varType:"Number", min:"", max:"", defaultValue:"-1", d11t:"",d11p:"",d12t:"",d12p:"",d13t:"",d13p:"",d1w:"",d1d:"", d21t:"",d21p:"",d22t:"",d22p:"",d23t:"",d23p:"",d2w:"",d2d:"", d31t:"10",d31p:"0",d32t:"4",d32p:"1",d33t:"0",d33p:"2",d3w:"1",d3d:"1"}; </v>
      </c>
      <c r="DO103" s="88"/>
      <c r="DP103" s="88"/>
      <c r="DQ103" s="89" t="str">
        <f t="shared" si="38"/>
        <v>D6.scenario.defSelectValue["sel271"]= [ "Veuillez sélectionner", " pas utilisé", " 1 heure", " 2 heures", " 3 heures", " 4 heures", " 6 heures", " 8 heures", " 12 heures", " 16 heures", " 24 heures", "" ];</v>
      </c>
      <c r="DR103" s="90"/>
      <c r="DS103" s="90"/>
      <c r="DT103" s="90" t="str">
        <f t="shared" si="39"/>
        <v>D6.scenario.defSelectData['sel271']= [ '-1', '0', '1', '2', '3', '4', '6', '8', '12', '16', '24' ];</v>
      </c>
    </row>
    <row r="104" spans="1:124" s="85" customFormat="1" ht="43.5" customHeight="1">
      <c r="A104" s="73"/>
      <c r="B104" s="112" t="s">
        <v>3018</v>
      </c>
      <c r="C104" s="120" t="s">
        <v>3601</v>
      </c>
      <c r="D104" s="132" t="s">
        <v>2844</v>
      </c>
      <c r="E104" s="111" t="s">
        <v>3025</v>
      </c>
      <c r="F104" s="120"/>
      <c r="G104" s="132"/>
      <c r="H104" s="120" t="s">
        <v>3672</v>
      </c>
      <c r="I104" s="132" t="s">
        <v>2845</v>
      </c>
      <c r="J104" s="120" t="str">
        <f t="shared" si="36"/>
        <v>sel272</v>
      </c>
      <c r="K104" s="132" t="str">
        <f t="shared" si="40"/>
        <v>sel272</v>
      </c>
      <c r="L104" s="112"/>
      <c r="M104" s="112"/>
      <c r="N104" s="112"/>
      <c r="O104" s="111" t="s">
        <v>1883</v>
      </c>
      <c r="P104" s="112"/>
      <c r="Q104" s="112"/>
      <c r="R104" s="111">
        <v>-1</v>
      </c>
      <c r="S104" s="73"/>
      <c r="T104" s="73"/>
      <c r="U104" s="114" t="str">
        <f t="shared" si="42"/>
        <v>sel272</v>
      </c>
      <c r="V104" s="120" t="s">
        <v>3702</v>
      </c>
      <c r="W104" s="120" t="s">
        <v>3870</v>
      </c>
      <c r="X104" s="120" t="s">
        <v>3871</v>
      </c>
      <c r="Y104" s="120" t="s">
        <v>3872</v>
      </c>
      <c r="Z104" s="120" t="s">
        <v>3873</v>
      </c>
      <c r="AA104" s="120" t="s">
        <v>5412</v>
      </c>
      <c r="AB104" s="120"/>
      <c r="AC104" s="120"/>
      <c r="AD104" s="120"/>
      <c r="AE104" s="120"/>
      <c r="AF104" s="120"/>
      <c r="AG104" s="120"/>
      <c r="AH104" s="120"/>
      <c r="AI104" s="120"/>
      <c r="AJ104" s="120"/>
      <c r="AK104" s="120"/>
      <c r="AL104" s="132" t="s">
        <v>2267</v>
      </c>
      <c r="AM104" s="132" t="s">
        <v>1992</v>
      </c>
      <c r="AN104" s="132" t="s">
        <v>3394</v>
      </c>
      <c r="AO104" s="132" t="s">
        <v>3395</v>
      </c>
      <c r="AP104" s="162" t="s">
        <v>3396</v>
      </c>
      <c r="AQ104" s="162" t="s">
        <v>3397</v>
      </c>
      <c r="AR104" s="132"/>
      <c r="AS104" s="132"/>
      <c r="AT104" s="132"/>
      <c r="AU104" s="132"/>
      <c r="AV104" s="132"/>
      <c r="AW104" s="132"/>
      <c r="AX104" s="132"/>
      <c r="AY104" s="132"/>
      <c r="AZ104" s="132"/>
      <c r="BA104" s="132"/>
      <c r="BB104" s="73"/>
      <c r="BC104" s="120">
        <v>-1</v>
      </c>
      <c r="BD104" s="120">
        <v>0</v>
      </c>
      <c r="BE104" s="120">
        <v>1</v>
      </c>
      <c r="BF104" s="120">
        <v>2</v>
      </c>
      <c r="BG104" s="120">
        <v>3</v>
      </c>
      <c r="BH104" s="120">
        <v>4</v>
      </c>
      <c r="BI104" s="120"/>
      <c r="BJ104" s="120"/>
      <c r="BK104" s="120"/>
      <c r="BL104" s="120"/>
      <c r="BM104" s="120"/>
      <c r="BN104" s="120"/>
      <c r="BO104" s="120"/>
      <c r="BP104" s="120"/>
      <c r="BQ104" s="120"/>
      <c r="BR104" s="120"/>
      <c r="BS104" s="132">
        <v>-1</v>
      </c>
      <c r="BT104" s="132">
        <v>0</v>
      </c>
      <c r="BU104" s="132">
        <v>1</v>
      </c>
      <c r="BV104" s="132">
        <v>2</v>
      </c>
      <c r="BW104" s="132">
        <v>3</v>
      </c>
      <c r="BX104" s="132">
        <v>4</v>
      </c>
      <c r="BY104" s="132"/>
      <c r="BZ104" s="132"/>
      <c r="CA104" s="132"/>
      <c r="CB104" s="132"/>
      <c r="CC104" s="132"/>
      <c r="CD104" s="132"/>
      <c r="CE104" s="132"/>
      <c r="CF104" s="132"/>
      <c r="CG104" s="132"/>
      <c r="CH104" s="132"/>
      <c r="CJ104" s="111"/>
      <c r="CK104" s="111"/>
      <c r="CL104" s="111"/>
      <c r="CM104" s="111"/>
      <c r="CN104" s="111"/>
      <c r="CO104" s="111"/>
      <c r="CP104" s="111"/>
      <c r="CQ104" s="111"/>
      <c r="CR104" s="111"/>
      <c r="CS104" s="111"/>
      <c r="CT104" s="111"/>
      <c r="CU104" s="111"/>
      <c r="CV104" s="111"/>
      <c r="CW104" s="111"/>
      <c r="CX104" s="111"/>
      <c r="CY104" s="111"/>
      <c r="CZ104" s="111"/>
      <c r="DA104" s="111"/>
      <c r="DB104" s="111"/>
      <c r="DC104" s="111"/>
      <c r="DD104" s="111"/>
      <c r="DE104" s="111"/>
      <c r="DF104" s="111"/>
      <c r="DG104" s="111"/>
      <c r="DL104" s="86"/>
      <c r="DM104" s="86"/>
      <c r="DN104" s="87" t="str">
        <f t="shared" si="37"/>
        <v xml:space="preserve">D6.scenario.defInput["i272"] = {  cons:"consACcool",  title:"Fuseau horaire de refroidissement",  unit:"",  text:"Quand utilisez-vous principalement des climatiseurs", inputType:"sel272", right:"", postfix:"", nodata:"", varType:"Number", min:"", max:"", defaultValue:"-1", d11t:"",d11p:"",d12t:"",d12p:"",d13t:"",d13p:"",d1w:"",d1d:"", d21t:"",d21p:"",d22t:"",d22p:"",d23t:"",d23p:"",d2w:"",d2d:"", d31t:"",d31p:"",d32t:"",d32p:"",d33t:"",d33p:"",d3w:"",d3d:""}; </v>
      </c>
      <c r="DO104" s="88"/>
      <c r="DP104" s="88"/>
      <c r="DQ104" s="89" t="str">
        <f t="shared" si="38"/>
        <v>D6.scenario.defSelectValue["sel272"]= [ "Veuillez sélectionner", " ne pas utiliser", " matin", " après-midi", " soir", " soir nuit ", "" ];</v>
      </c>
      <c r="DR104" s="90"/>
      <c r="DS104" s="90"/>
      <c r="DT104" s="90" t="str">
        <f t="shared" si="39"/>
        <v>D6.scenario.defSelectData['sel272']= [ '-1', '0', '1', '2', '3', '4' ];</v>
      </c>
    </row>
    <row r="105" spans="1:124" s="85" customFormat="1" ht="43.5" customHeight="1">
      <c r="A105" s="73"/>
      <c r="B105" s="112" t="s">
        <v>3019</v>
      </c>
      <c r="C105" s="120" t="s">
        <v>5024</v>
      </c>
      <c r="D105" s="132" t="s">
        <v>1947</v>
      </c>
      <c r="E105" s="111" t="s">
        <v>3025</v>
      </c>
      <c r="F105" s="120" t="s">
        <v>1926</v>
      </c>
      <c r="G105" s="132" t="s">
        <v>1926</v>
      </c>
      <c r="H105" s="120" t="s">
        <v>5124</v>
      </c>
      <c r="I105" s="132" t="s">
        <v>1948</v>
      </c>
      <c r="J105" s="120" t="str">
        <f t="shared" si="36"/>
        <v>sel273</v>
      </c>
      <c r="K105" s="132" t="str">
        <f t="shared" si="40"/>
        <v>sel273</v>
      </c>
      <c r="L105" s="112"/>
      <c r="M105" s="112"/>
      <c r="N105" s="112"/>
      <c r="O105" s="111" t="s">
        <v>1883</v>
      </c>
      <c r="P105" s="112"/>
      <c r="Q105" s="112"/>
      <c r="R105" s="111">
        <v>-1</v>
      </c>
      <c r="S105" s="73"/>
      <c r="T105" s="73"/>
      <c r="U105" s="114" t="str">
        <f t="shared" si="42"/>
        <v>sel273</v>
      </c>
      <c r="V105" s="120" t="s">
        <v>3702</v>
      </c>
      <c r="W105" s="120" t="s">
        <v>3883</v>
      </c>
      <c r="X105" s="120" t="s">
        <v>3875</v>
      </c>
      <c r="Y105" s="122" t="s">
        <v>3876</v>
      </c>
      <c r="Z105" s="120" t="s">
        <v>3877</v>
      </c>
      <c r="AA105" s="122" t="s">
        <v>3878</v>
      </c>
      <c r="AB105" s="120" t="s">
        <v>3879</v>
      </c>
      <c r="AC105" s="122" t="s">
        <v>3880</v>
      </c>
      <c r="AD105" s="120" t="s">
        <v>3881</v>
      </c>
      <c r="AE105" s="122" t="s">
        <v>3882</v>
      </c>
      <c r="AF105" s="120"/>
      <c r="AG105" s="120"/>
      <c r="AH105" s="120"/>
      <c r="AI105" s="120"/>
      <c r="AJ105" s="120"/>
      <c r="AK105" s="120"/>
      <c r="AL105" s="132" t="s">
        <v>2267</v>
      </c>
      <c r="AM105" s="134" t="s">
        <v>2555</v>
      </c>
      <c r="AN105" s="132" t="s">
        <v>2022</v>
      </c>
      <c r="AO105" s="163" t="s">
        <v>2023</v>
      </c>
      <c r="AP105" s="162" t="s">
        <v>2051</v>
      </c>
      <c r="AQ105" s="163" t="s">
        <v>2052</v>
      </c>
      <c r="AR105" s="132" t="s">
        <v>2053</v>
      </c>
      <c r="AS105" s="134" t="s">
        <v>2054</v>
      </c>
      <c r="AT105" s="132" t="s">
        <v>1992</v>
      </c>
      <c r="AU105" s="132"/>
      <c r="AV105" s="132"/>
      <c r="AW105" s="132"/>
      <c r="AX105" s="132"/>
      <c r="AY105" s="132"/>
      <c r="AZ105" s="132"/>
      <c r="BA105" s="132"/>
      <c r="BB105" s="73"/>
      <c r="BC105" s="120">
        <v>-1</v>
      </c>
      <c r="BD105" s="120">
        <v>24</v>
      </c>
      <c r="BE105" s="120">
        <v>25</v>
      </c>
      <c r="BF105" s="120">
        <v>26</v>
      </c>
      <c r="BG105" s="120">
        <v>27</v>
      </c>
      <c r="BH105" s="120">
        <v>28</v>
      </c>
      <c r="BI105" s="120">
        <v>29</v>
      </c>
      <c r="BJ105" s="120">
        <v>30</v>
      </c>
      <c r="BK105" s="120">
        <v>0</v>
      </c>
      <c r="BL105" s="120"/>
      <c r="BM105" s="120"/>
      <c r="BN105" s="120"/>
      <c r="BO105" s="120"/>
      <c r="BP105" s="120"/>
      <c r="BQ105" s="120"/>
      <c r="BR105" s="120"/>
      <c r="BS105" s="132">
        <v>-1</v>
      </c>
      <c r="BT105" s="132">
        <v>24</v>
      </c>
      <c r="BU105" s="132">
        <v>25</v>
      </c>
      <c r="BV105" s="132">
        <v>26</v>
      </c>
      <c r="BW105" s="132">
        <v>27</v>
      </c>
      <c r="BX105" s="132">
        <v>28</v>
      </c>
      <c r="BY105" s="132">
        <v>29</v>
      </c>
      <c r="BZ105" s="132">
        <v>30</v>
      </c>
      <c r="CA105" s="132">
        <v>0</v>
      </c>
      <c r="CB105" s="132"/>
      <c r="CC105" s="132"/>
      <c r="CD105" s="132"/>
      <c r="CE105" s="132"/>
      <c r="CF105" s="132"/>
      <c r="CG105" s="132"/>
      <c r="CH105" s="132"/>
      <c r="CJ105" s="111"/>
      <c r="CK105" s="111"/>
      <c r="CL105" s="111"/>
      <c r="CM105" s="111"/>
      <c r="CN105" s="111"/>
      <c r="CO105" s="111"/>
      <c r="CP105" s="111"/>
      <c r="CQ105" s="111"/>
      <c r="CR105" s="111"/>
      <c r="CS105" s="111"/>
      <c r="CT105" s="111"/>
      <c r="CU105" s="111"/>
      <c r="CV105" s="111"/>
      <c r="CW105" s="111"/>
      <c r="CX105" s="111"/>
      <c r="CY105" s="111"/>
      <c r="CZ105" s="111"/>
      <c r="DA105" s="111"/>
      <c r="DB105" s="111"/>
      <c r="DC105" s="111"/>
      <c r="DD105" s="111"/>
      <c r="DE105" s="111"/>
      <c r="DF105" s="111"/>
      <c r="DG105" s="111"/>
      <c r="DL105" s="86"/>
      <c r="DM105" s="86"/>
      <c r="DN105" s="87" t="str">
        <f t="shared" si="37"/>
        <v xml:space="preserve">D6.scenario.defInput["i273"] = {  cons:"consACcool",  title:"Température de réglage de refroidissement",  unit:"℃",  text:"Lorsque vous faites de la climatisation, quel est le degré de ℃?", inputType:"sel273", right:"", postfix:"", nodata:"", varType:"Number", min:"", max:"", defaultValue:"-1", d11t:"",d11p:"",d12t:"",d12p:"",d13t:"",d13p:"",d1w:"",d1d:"", d21t:"",d21p:"",d22t:"",d22p:"",d23t:"",d23p:"",d2w:"",d2d:"", d31t:"",d31p:"",d32t:"",d32p:"",d33t:"",d33p:"",d3w:"",d3d:""}; </v>
      </c>
      <c r="DO105" s="88"/>
      <c r="DP105" s="88"/>
      <c r="DQ105" s="89" t="str">
        <f t="shared" si="38"/>
        <v>D6.scenario.defSelectValue["sel273"]= [ "Veuillez sélectionner", " pas de climatisation", "24 ° C ou moins", " 25 ° C", " 26 ° C", " 27 ° C", " 28 ° C", " 29 ° C", " 30 ° C", " pas utilisé ", "" ];</v>
      </c>
      <c r="DR105" s="90"/>
      <c r="DS105" s="90"/>
      <c r="DT105" s="90" t="str">
        <f t="shared" si="39"/>
        <v>D6.scenario.defSelectData['sel273']= [ '-1', '24', '25', '26', '27', '28', '29', '30', '0' ];</v>
      </c>
    </row>
    <row r="106" spans="1:124" s="85" customFormat="1" ht="43.5" customHeight="1">
      <c r="A106" s="73"/>
      <c r="B106" s="112" t="s">
        <v>3020</v>
      </c>
      <c r="C106" s="120" t="s">
        <v>5025</v>
      </c>
      <c r="D106" s="132" t="s">
        <v>2718</v>
      </c>
      <c r="E106" s="111" t="s">
        <v>3025</v>
      </c>
      <c r="F106" s="120" t="s">
        <v>3642</v>
      </c>
      <c r="G106" s="132" t="s">
        <v>812</v>
      </c>
      <c r="H106" s="120" t="s">
        <v>5025</v>
      </c>
      <c r="I106" s="132" t="s">
        <v>2718</v>
      </c>
      <c r="J106" s="120" t="str">
        <f t="shared" si="36"/>
        <v>sel274</v>
      </c>
      <c r="K106" s="132" t="str">
        <f t="shared" si="40"/>
        <v>sel274</v>
      </c>
      <c r="L106" s="112"/>
      <c r="M106" s="112"/>
      <c r="N106" s="112"/>
      <c r="O106" s="111" t="s">
        <v>1883</v>
      </c>
      <c r="P106" s="112"/>
      <c r="Q106" s="112"/>
      <c r="R106" s="111">
        <v>-1</v>
      </c>
      <c r="S106" s="73"/>
      <c r="T106" s="73"/>
      <c r="U106" s="114" t="str">
        <f t="shared" si="42"/>
        <v>sel274</v>
      </c>
      <c r="V106" s="120" t="s">
        <v>3702</v>
      </c>
      <c r="W106" s="120" t="s">
        <v>3883</v>
      </c>
      <c r="X106" s="122" t="s">
        <v>3808</v>
      </c>
      <c r="Y106" s="120" t="s">
        <v>3809</v>
      </c>
      <c r="Z106" s="120" t="s">
        <v>3810</v>
      </c>
      <c r="AA106" s="120" t="s">
        <v>3811</v>
      </c>
      <c r="AB106" s="120" t="s">
        <v>3812</v>
      </c>
      <c r="AC106" s="120" t="s">
        <v>3817</v>
      </c>
      <c r="AD106" s="120"/>
      <c r="AE106" s="120"/>
      <c r="AF106" s="120"/>
      <c r="AG106" s="120"/>
      <c r="AH106" s="120"/>
      <c r="AI106" s="120"/>
      <c r="AJ106" s="120"/>
      <c r="AK106" s="120"/>
      <c r="AL106" s="132" t="s">
        <v>2267</v>
      </c>
      <c r="AM106" s="132" t="s">
        <v>2724</v>
      </c>
      <c r="AN106" s="134" t="s">
        <v>2720</v>
      </c>
      <c r="AO106" s="162" t="s">
        <v>2707</v>
      </c>
      <c r="AP106" s="162" t="s">
        <v>2721</v>
      </c>
      <c r="AQ106" s="132" t="s">
        <v>2708</v>
      </c>
      <c r="AR106" s="132" t="s">
        <v>2722</v>
      </c>
      <c r="AS106" s="132" t="s">
        <v>2709</v>
      </c>
      <c r="AT106" s="132"/>
      <c r="AU106" s="132"/>
      <c r="AV106" s="132"/>
      <c r="AW106" s="132"/>
      <c r="AX106" s="132"/>
      <c r="AY106" s="132"/>
      <c r="AZ106" s="132"/>
      <c r="BA106" s="132"/>
      <c r="BB106" s="73"/>
      <c r="BC106" s="120">
        <v>-1</v>
      </c>
      <c r="BD106" s="120">
        <v>0</v>
      </c>
      <c r="BE106" s="120">
        <v>1</v>
      </c>
      <c r="BF106" s="120">
        <v>2</v>
      </c>
      <c r="BG106" s="120">
        <v>3</v>
      </c>
      <c r="BH106" s="120">
        <v>4</v>
      </c>
      <c r="BI106" s="120">
        <v>5</v>
      </c>
      <c r="BJ106" s="120">
        <v>6</v>
      </c>
      <c r="BK106" s="120"/>
      <c r="BL106" s="120"/>
      <c r="BM106" s="120"/>
      <c r="BN106" s="120"/>
      <c r="BO106" s="120"/>
      <c r="BP106" s="120"/>
      <c r="BQ106" s="120"/>
      <c r="BR106" s="120"/>
      <c r="BS106" s="132">
        <v>-1</v>
      </c>
      <c r="BT106" s="132">
        <v>0</v>
      </c>
      <c r="BU106" s="132">
        <v>1</v>
      </c>
      <c r="BV106" s="132">
        <v>2</v>
      </c>
      <c r="BW106" s="132">
        <v>3</v>
      </c>
      <c r="BX106" s="132">
        <v>4</v>
      </c>
      <c r="BY106" s="132">
        <v>5</v>
      </c>
      <c r="BZ106" s="132">
        <v>6</v>
      </c>
      <c r="CA106" s="132"/>
      <c r="CB106" s="132"/>
      <c r="CC106" s="132"/>
      <c r="CD106" s="132"/>
      <c r="CE106" s="132"/>
      <c r="CF106" s="132"/>
      <c r="CG106" s="132"/>
      <c r="CH106" s="132"/>
      <c r="CJ106" s="111"/>
      <c r="CK106" s="111"/>
      <c r="CL106" s="111"/>
      <c r="CM106" s="111"/>
      <c r="CN106" s="111"/>
      <c r="CO106" s="111"/>
      <c r="CP106" s="111"/>
      <c r="CQ106" s="111"/>
      <c r="CR106" s="111"/>
      <c r="CS106" s="111"/>
      <c r="CT106" s="111"/>
      <c r="CU106" s="111"/>
      <c r="CV106" s="111"/>
      <c r="CW106" s="111"/>
      <c r="CX106" s="111"/>
      <c r="CY106" s="111"/>
      <c r="CZ106" s="111"/>
      <c r="DA106" s="111"/>
      <c r="DB106" s="111"/>
      <c r="DC106" s="111"/>
      <c r="DD106" s="111"/>
      <c r="DE106" s="111"/>
      <c r="DF106" s="111"/>
      <c r="DG106" s="111"/>
      <c r="DL106" s="86"/>
      <c r="DM106" s="86"/>
      <c r="DN106" s="87" t="str">
        <f t="shared" si="37"/>
        <v xml:space="preserve">D6.scenario.defInput["i274"] = {  cons:"consACcool",  title:"Période de refroidissement (y compris la déshumidification)",  unit:"Mois",  text:"Période de refroidissement (y compris la déshumidification)", inputType:"sel274", right:"", postfix:"", nodata:"", varType:"Number", min:"", max:"", defaultValue:"-1", d11t:"",d11p:"",d12t:"",d12p:"",d13t:"",d13p:"",d1w:"",d1d:"", d21t:"",d21p:"",d22t:"",d22p:"",d23t:"",d23p:"",d2w:"",d2d:"", d31t:"",d31p:"",d32t:"",d32p:"",d33t:"",d33p:"",d3w:"",d3d:""}; </v>
      </c>
      <c r="DO106" s="88"/>
      <c r="DP106" s="88"/>
      <c r="DQ106" s="89" t="str">
        <f t="shared" si="38"/>
        <v>D6.scenario.defSelectValue["sel274"]= [ "Veuillez sélectionner", " pas de climatisation", " 1 mois", " 2 mois", " 3 mois", " 4 mois", " 5 mois", " 6 mois ", "" ];</v>
      </c>
      <c r="DR106" s="90"/>
      <c r="DS106" s="90"/>
      <c r="DT106" s="90" t="str">
        <f t="shared" si="39"/>
        <v>D6.scenario.defSelectData['sel274']= [ '-1', '0', '1', '2', '3', '4', '5', '6' ];</v>
      </c>
    </row>
    <row r="107" spans="1:124" s="85" customFormat="1" ht="43.5" customHeight="1">
      <c r="B107" s="112" t="s">
        <v>3021</v>
      </c>
      <c r="C107" s="120" t="s">
        <v>3602</v>
      </c>
      <c r="D107" s="132" t="s">
        <v>3146</v>
      </c>
      <c r="E107" s="111" t="s">
        <v>3025</v>
      </c>
      <c r="F107" s="120"/>
      <c r="G107" s="132"/>
      <c r="H107" s="120" t="s">
        <v>5125</v>
      </c>
      <c r="I107" s="132" t="s">
        <v>2899</v>
      </c>
      <c r="J107" s="120" t="str">
        <f t="shared" si="36"/>
        <v>sel275</v>
      </c>
      <c r="K107" s="132" t="str">
        <f t="shared" si="40"/>
        <v>sel275</v>
      </c>
      <c r="L107" s="112"/>
      <c r="M107" s="112"/>
      <c r="N107" s="112"/>
      <c r="O107" s="111" t="s">
        <v>1883</v>
      </c>
      <c r="P107" s="112"/>
      <c r="Q107" s="112"/>
      <c r="R107" s="111">
        <v>-1</v>
      </c>
      <c r="T107" s="73"/>
      <c r="U107" s="114" t="str">
        <f t="shared" si="42"/>
        <v>sel275</v>
      </c>
      <c r="V107" s="120" t="s">
        <v>3743</v>
      </c>
      <c r="W107" s="120" t="s">
        <v>3887</v>
      </c>
      <c r="X107" s="120" t="s">
        <v>3888</v>
      </c>
      <c r="Y107" s="120" t="s">
        <v>3889</v>
      </c>
      <c r="Z107" s="120" t="s">
        <v>3890</v>
      </c>
      <c r="AA107" s="120" t="s">
        <v>3891</v>
      </c>
      <c r="AB107" s="120"/>
      <c r="AC107" s="120"/>
      <c r="AD107" s="120"/>
      <c r="AE107" s="120"/>
      <c r="AF107" s="120"/>
      <c r="AG107" s="120"/>
      <c r="AH107" s="120"/>
      <c r="AI107" s="120"/>
      <c r="AJ107" s="120"/>
      <c r="AK107" s="120"/>
      <c r="AL107" s="132" t="s">
        <v>2267</v>
      </c>
      <c r="AM107" s="162" t="s">
        <v>3145</v>
      </c>
      <c r="AN107" s="162" t="s">
        <v>2900</v>
      </c>
      <c r="AO107" s="162" t="s">
        <v>2901</v>
      </c>
      <c r="AP107" s="162" t="s">
        <v>2902</v>
      </c>
      <c r="AQ107" s="132" t="s">
        <v>2903</v>
      </c>
      <c r="AR107" s="132"/>
      <c r="AS107" s="132"/>
      <c r="AT107" s="132"/>
      <c r="AU107" s="132"/>
      <c r="AV107" s="132"/>
      <c r="AW107" s="132"/>
      <c r="AX107" s="132"/>
      <c r="AY107" s="132"/>
      <c r="AZ107" s="132"/>
      <c r="BA107" s="132"/>
      <c r="BB107" s="73"/>
      <c r="BC107" s="120">
        <v>-1</v>
      </c>
      <c r="BD107" s="120">
        <v>1</v>
      </c>
      <c r="BE107" s="120">
        <v>2</v>
      </c>
      <c r="BF107" s="120">
        <v>3</v>
      </c>
      <c r="BG107" s="120">
        <v>4</v>
      </c>
      <c r="BH107" s="120">
        <v>5</v>
      </c>
      <c r="BI107" s="120"/>
      <c r="BJ107" s="120"/>
      <c r="BK107" s="120"/>
      <c r="BL107" s="120"/>
      <c r="BM107" s="120"/>
      <c r="BN107" s="120"/>
      <c r="BO107" s="120"/>
      <c r="BP107" s="120"/>
      <c r="BQ107" s="120"/>
      <c r="BR107" s="120"/>
      <c r="BS107" s="132">
        <v>-1</v>
      </c>
      <c r="BT107" s="132">
        <v>1</v>
      </c>
      <c r="BU107" s="132">
        <v>2</v>
      </c>
      <c r="BV107" s="132">
        <v>3</v>
      </c>
      <c r="BW107" s="132">
        <v>4</v>
      </c>
      <c r="BX107" s="132">
        <v>5</v>
      </c>
      <c r="BY107" s="132"/>
      <c r="BZ107" s="132"/>
      <c r="CA107" s="132"/>
      <c r="CB107" s="132"/>
      <c r="CC107" s="132"/>
      <c r="CD107" s="132"/>
      <c r="CE107" s="132"/>
      <c r="CF107" s="132"/>
      <c r="CG107" s="132"/>
      <c r="CH107" s="132"/>
      <c r="CJ107" s="111"/>
      <c r="CK107" s="111"/>
      <c r="CL107" s="111"/>
      <c r="CM107" s="111"/>
      <c r="CN107" s="111"/>
      <c r="CO107" s="111"/>
      <c r="CP107" s="111"/>
      <c r="CQ107" s="111"/>
      <c r="CR107" s="111"/>
      <c r="CS107" s="111"/>
      <c r="CT107" s="111"/>
      <c r="CU107" s="111"/>
      <c r="CV107" s="111"/>
      <c r="CW107" s="111"/>
      <c r="CX107" s="111"/>
      <c r="CY107" s="111"/>
      <c r="CZ107" s="111"/>
      <c r="DA107" s="111"/>
      <c r="DB107" s="111"/>
      <c r="DC107" s="111"/>
      <c r="DD107" s="111"/>
      <c r="DE107" s="111"/>
      <c r="DF107" s="111"/>
      <c r="DG107" s="111"/>
      <c r="DL107" s="86"/>
      <c r="DM107" s="86"/>
      <c r="DN107" s="87" t="str">
        <f t="shared" si="37"/>
        <v xml:space="preserve">D6.scenario.defInput["i275"] = {  cons:"consACcool",  title:"La chaleur de la pièce",  unit:"",  text:"La pièce est-elle chaude?", inputType:"sel275", right:"", postfix:"", nodata:"", varType:"Number", min:"", max:"", defaultValue:"-1", d11t:"",d11p:"",d12t:"",d12p:"",d13t:"",d13p:"",d1w:"",d1d:"", d21t:"",d21p:"",d22t:"",d22p:"",d23t:"",d23p:"",d2w:"",d2d:"", d31t:"",d31p:"",d32t:"",d32p:"",d33t:"",d33p:"",d3w:"",d3d:""}; </v>
      </c>
      <c r="DO107" s="88"/>
      <c r="DP107" s="88"/>
      <c r="DQ107" s="89" t="str">
        <f t="shared" si="38"/>
        <v>D6.scenario.defSelectValue["sel275"]= [ "S'il vous plaît choisir", " et le refroidissement ne se sentent pas la chaleur", " un peu chaud", " si assez cool note", " chaud même si le refroidissement", " le refroidissement ne sont pas ", "" ];</v>
      </c>
      <c r="DR107" s="90"/>
      <c r="DS107" s="90"/>
      <c r="DT107" s="90" t="str">
        <f t="shared" si="39"/>
        <v>D6.scenario.defSelectData['sel275']= [ '-1', '1', '2', '3', '4', '5' ];</v>
      </c>
    </row>
    <row r="108" spans="1:124" s="85" customFormat="1" ht="43.5" customHeight="1">
      <c r="B108" s="112" t="s">
        <v>3022</v>
      </c>
      <c r="C108" s="120" t="s">
        <v>5028</v>
      </c>
      <c r="D108" s="132" t="s">
        <v>2771</v>
      </c>
      <c r="E108" s="111" t="s">
        <v>3025</v>
      </c>
      <c r="F108" s="120"/>
      <c r="G108" s="132"/>
      <c r="H108" s="120" t="s">
        <v>5126</v>
      </c>
      <c r="I108" s="132" t="s">
        <v>2560</v>
      </c>
      <c r="J108" s="120" t="str">
        <f t="shared" si="36"/>
        <v>sel276</v>
      </c>
      <c r="K108" s="132" t="str">
        <f t="shared" si="40"/>
        <v>sel276</v>
      </c>
      <c r="L108" s="112"/>
      <c r="M108" s="112"/>
      <c r="N108" s="112"/>
      <c r="O108" s="111" t="s">
        <v>1883</v>
      </c>
      <c r="P108" s="112"/>
      <c r="Q108" s="112"/>
      <c r="R108" s="111">
        <v>-1</v>
      </c>
      <c r="T108" s="73"/>
      <c r="U108" s="114" t="str">
        <f t="shared" si="42"/>
        <v>sel276</v>
      </c>
      <c r="V108" s="120" t="s">
        <v>3702</v>
      </c>
      <c r="W108" s="120" t="s">
        <v>3884</v>
      </c>
      <c r="X108" s="120" t="s">
        <v>3885</v>
      </c>
      <c r="Y108" s="120" t="s">
        <v>3886</v>
      </c>
      <c r="Z108" s="120" t="s">
        <v>3742</v>
      </c>
      <c r="AA108" s="120"/>
      <c r="AB108" s="120"/>
      <c r="AC108" s="120"/>
      <c r="AD108" s="120"/>
      <c r="AE108" s="120"/>
      <c r="AF108" s="120"/>
      <c r="AG108" s="120"/>
      <c r="AH108" s="120"/>
      <c r="AI108" s="120"/>
      <c r="AJ108" s="120"/>
      <c r="AK108" s="120"/>
      <c r="AL108" s="132" t="s">
        <v>2267</v>
      </c>
      <c r="AM108" s="162" t="s">
        <v>2561</v>
      </c>
      <c r="AN108" s="162" t="s">
        <v>2562</v>
      </c>
      <c r="AO108" s="162" t="s">
        <v>2563</v>
      </c>
      <c r="AP108" s="162" t="s">
        <v>294</v>
      </c>
      <c r="AQ108" s="132"/>
      <c r="AR108" s="132"/>
      <c r="AS108" s="132"/>
      <c r="AT108" s="132"/>
      <c r="AU108" s="132"/>
      <c r="AV108" s="132"/>
      <c r="AW108" s="132"/>
      <c r="AX108" s="132"/>
      <c r="AY108" s="132"/>
      <c r="AZ108" s="132"/>
      <c r="BA108" s="132"/>
      <c r="BB108" s="73"/>
      <c r="BC108" s="120">
        <v>-1</v>
      </c>
      <c r="BD108" s="120">
        <v>1</v>
      </c>
      <c r="BE108" s="120">
        <v>2</v>
      </c>
      <c r="BF108" s="120">
        <v>3</v>
      </c>
      <c r="BG108" s="120">
        <v>4</v>
      </c>
      <c r="BH108" s="120"/>
      <c r="BI108" s="120"/>
      <c r="BJ108" s="120"/>
      <c r="BK108" s="120"/>
      <c r="BL108" s="120"/>
      <c r="BM108" s="120"/>
      <c r="BN108" s="120"/>
      <c r="BO108" s="120"/>
      <c r="BP108" s="120"/>
      <c r="BQ108" s="120"/>
      <c r="BR108" s="120"/>
      <c r="BS108" s="132">
        <v>-1</v>
      </c>
      <c r="BT108" s="132">
        <v>1</v>
      </c>
      <c r="BU108" s="132">
        <v>2</v>
      </c>
      <c r="BV108" s="132">
        <v>3</v>
      </c>
      <c r="BW108" s="132">
        <v>4</v>
      </c>
      <c r="BX108" s="132"/>
      <c r="BY108" s="132"/>
      <c r="BZ108" s="132"/>
      <c r="CA108" s="132"/>
      <c r="CB108" s="132"/>
      <c r="CC108" s="132"/>
      <c r="CD108" s="132"/>
      <c r="CE108" s="132"/>
      <c r="CF108" s="132"/>
      <c r="CG108" s="132"/>
      <c r="CH108" s="132"/>
      <c r="CJ108" s="111"/>
      <c r="CK108" s="111"/>
      <c r="CL108" s="111"/>
      <c r="CM108" s="111"/>
      <c r="CN108" s="111"/>
      <c r="CO108" s="111"/>
      <c r="CP108" s="111"/>
      <c r="CQ108" s="111"/>
      <c r="CR108" s="111"/>
      <c r="CS108" s="111"/>
      <c r="CT108" s="111"/>
      <c r="CU108" s="111"/>
      <c r="CV108" s="111"/>
      <c r="CW108" s="111"/>
      <c r="CX108" s="111"/>
      <c r="CY108" s="111"/>
      <c r="CZ108" s="111"/>
      <c r="DA108" s="111"/>
      <c r="DB108" s="111"/>
      <c r="DC108" s="111"/>
      <c r="DD108" s="111"/>
      <c r="DE108" s="111"/>
      <c r="DF108" s="111"/>
      <c r="DG108" s="111"/>
      <c r="DL108" s="86"/>
      <c r="DM108" s="86"/>
      <c r="DN108" s="87" t="str">
        <f t="shared" si="37"/>
        <v xml:space="preserve">D6.scenario.defInput["i276"] = {  cons:"consACcool",  title:"Présence ou absence de rayonnement solaire",  unit:"",  text:"La lumière du soleil entre-t-elle dans la pièce le matin d'été ou le soir?", inputType:"sel276", right:"", postfix:"", nodata:"", varType:"Number", min:"", max:"", defaultValue:"-1", d11t:"",d11p:"",d12t:"",d12p:"",d13t:"",d13p:"",d1w:"",d1d:"", d21t:"",d21p:"",d22t:"",d22p:"",d23t:"",d23p:"",d2w:"",d2d:"", d31t:"",d31p:"",d32t:"",d32p:"",d33t:"",d33p:"",d3w:"",d3d:""}; </v>
      </c>
      <c r="DO108" s="88"/>
      <c r="DP108" s="88"/>
      <c r="DQ108" s="89" t="str">
        <f t="shared" si="38"/>
        <v>D6.scenario.defSelectValue["sel276"]= [ "Veuillez sélectionner", " entrer souvent", " aller un peu", " ne pas entrer", " ne sais pas ", "" ];</v>
      </c>
      <c r="DR108" s="90"/>
      <c r="DS108" s="90"/>
      <c r="DT108" s="90" t="str">
        <f t="shared" si="39"/>
        <v>D6.scenario.defSelectData['sel276']= [ '-1', '1', '2', '3', '4' ];</v>
      </c>
    </row>
    <row r="109" spans="1:124" s="85" customFormat="1" ht="43.5" customHeight="1">
      <c r="B109" s="112" t="s">
        <v>3023</v>
      </c>
      <c r="C109" s="120" t="s">
        <v>5027</v>
      </c>
      <c r="D109" s="132" t="s">
        <v>2308</v>
      </c>
      <c r="E109" s="111" t="s">
        <v>3025</v>
      </c>
      <c r="F109" s="120"/>
      <c r="G109" s="132"/>
      <c r="H109" s="120" t="s">
        <v>5127</v>
      </c>
      <c r="I109" s="132" t="s">
        <v>2309</v>
      </c>
      <c r="J109" s="120" t="str">
        <f t="shared" si="36"/>
        <v>sel277</v>
      </c>
      <c r="K109" s="132" t="str">
        <f t="shared" si="40"/>
        <v>sel277</v>
      </c>
      <c r="L109" s="112"/>
      <c r="M109" s="112"/>
      <c r="N109" s="112"/>
      <c r="O109" s="111" t="s">
        <v>1883</v>
      </c>
      <c r="P109" s="112"/>
      <c r="Q109" s="112"/>
      <c r="R109" s="111">
        <v>-1</v>
      </c>
      <c r="T109" s="73"/>
      <c r="U109" s="114" t="str">
        <f t="shared" si="42"/>
        <v>sel277</v>
      </c>
      <c r="V109" s="120" t="s">
        <v>3702</v>
      </c>
      <c r="W109" s="120" t="s">
        <v>3867</v>
      </c>
      <c r="X109" s="120" t="s">
        <v>3868</v>
      </c>
      <c r="Y109" s="120" t="s">
        <v>3869</v>
      </c>
      <c r="Z109" s="120" t="s">
        <v>3753</v>
      </c>
      <c r="AA109" s="120"/>
      <c r="AB109" s="120"/>
      <c r="AC109" s="120"/>
      <c r="AD109" s="120"/>
      <c r="AE109" s="120"/>
      <c r="AF109" s="120"/>
      <c r="AG109" s="120"/>
      <c r="AH109" s="120"/>
      <c r="AI109" s="120"/>
      <c r="AJ109" s="120"/>
      <c r="AK109" s="120"/>
      <c r="AL109" s="132" t="s">
        <v>2267</v>
      </c>
      <c r="AM109" s="162" t="s">
        <v>2310</v>
      </c>
      <c r="AN109" s="162" t="s">
        <v>2311</v>
      </c>
      <c r="AO109" s="162" t="s">
        <v>2312</v>
      </c>
      <c r="AP109" s="162" t="s">
        <v>2313</v>
      </c>
      <c r="AQ109" s="132"/>
      <c r="AR109" s="132"/>
      <c r="AS109" s="132"/>
      <c r="AT109" s="132"/>
      <c r="AU109" s="132"/>
      <c r="AV109" s="132"/>
      <c r="AW109" s="132"/>
      <c r="AX109" s="132"/>
      <c r="AY109" s="132"/>
      <c r="AZ109" s="132"/>
      <c r="BA109" s="132"/>
      <c r="BB109" s="73"/>
      <c r="BC109" s="120">
        <v>-1</v>
      </c>
      <c r="BD109" s="120">
        <v>1</v>
      </c>
      <c r="BE109" s="120">
        <v>2</v>
      </c>
      <c r="BF109" s="120">
        <v>3</v>
      </c>
      <c r="BG109" s="120">
        <v>4</v>
      </c>
      <c r="BH109" s="120"/>
      <c r="BI109" s="120"/>
      <c r="BJ109" s="120"/>
      <c r="BK109" s="120"/>
      <c r="BL109" s="120"/>
      <c r="BM109" s="120"/>
      <c r="BN109" s="120"/>
      <c r="BO109" s="120"/>
      <c r="BP109" s="120"/>
      <c r="BQ109" s="120"/>
      <c r="BR109" s="120"/>
      <c r="BS109" s="132">
        <v>-1</v>
      </c>
      <c r="BT109" s="132">
        <v>1</v>
      </c>
      <c r="BU109" s="132">
        <v>2</v>
      </c>
      <c r="BV109" s="132">
        <v>3</v>
      </c>
      <c r="BW109" s="132">
        <v>4</v>
      </c>
      <c r="BX109" s="132"/>
      <c r="BY109" s="132"/>
      <c r="BZ109" s="132"/>
      <c r="CA109" s="132"/>
      <c r="CB109" s="132"/>
      <c r="CC109" s="132"/>
      <c r="CD109" s="132"/>
      <c r="CE109" s="132"/>
      <c r="CF109" s="132"/>
      <c r="CG109" s="132"/>
      <c r="CH109" s="132"/>
      <c r="CJ109" s="111"/>
      <c r="CK109" s="111"/>
      <c r="CL109" s="111"/>
      <c r="CM109" s="111"/>
      <c r="CN109" s="111"/>
      <c r="CO109" s="111"/>
      <c r="CP109" s="111"/>
      <c r="CQ109" s="111"/>
      <c r="CR109" s="111"/>
      <c r="CS109" s="111"/>
      <c r="CT109" s="111"/>
      <c r="CU109" s="111"/>
      <c r="CV109" s="111"/>
      <c r="CW109" s="111"/>
      <c r="CX109" s="111"/>
      <c r="CY109" s="111"/>
      <c r="CZ109" s="111"/>
      <c r="DA109" s="111"/>
      <c r="DB109" s="111"/>
      <c r="DC109" s="111"/>
      <c r="DD109" s="111"/>
      <c r="DE109" s="111"/>
      <c r="DF109" s="111"/>
      <c r="DG109" s="111"/>
      <c r="DL109" s="86"/>
      <c r="DM109" s="86"/>
      <c r="DN109" s="87" t="str">
        <f t="shared" si="37"/>
        <v xml:space="preserve">D6.scenario.defInput["i277"] = {  cons:"consACcool",  title:"Coupe du rayonnement solaire",  unit:"",  text:"La pièce devient chaude quand le lever ou le lever du soleil entre. Avez-vous conçu de sorte que le rayonnement solaire n'entre pas", inputType:"sel277", right:"", postfix:"", nodata:"", varType:"Number", min:"", max:"", defaultValue:"-1", d11t:"",d11p:"",d12t:"",d12p:"",d13t:"",d13p:"",d1w:"",d1d:"", d21t:"",d21p:"",d22t:"",d22p:"",d23t:"",d23p:"",d2w:"",d2d:"", d31t:"",d31p:"",d32t:"",d32p:"",d33t:"",d33p:"",d3w:"",d3d:""}; </v>
      </c>
      <c r="DO109" s="88"/>
      <c r="DP109" s="88"/>
      <c r="DQ109" s="89" t="str">
        <f t="shared" si="38"/>
        <v>D6.scenario.defSelectValue["sel277"]= [ "Veuillez sélectionner", " toujours faire", " surtout faire", " parfois faire", " ne pas le faire ", "" ];</v>
      </c>
      <c r="DR109" s="90"/>
      <c r="DS109" s="90"/>
      <c r="DT109" s="90" t="str">
        <f t="shared" si="39"/>
        <v>D6.scenario.defSelectData['sel277']= [ '-1', '1', '2', '3', '4' ];</v>
      </c>
    </row>
    <row r="110" spans="1:124" s="85" customFormat="1" ht="43.5" customHeight="1">
      <c r="B110" s="112" t="s">
        <v>3024</v>
      </c>
      <c r="C110" s="120" t="s">
        <v>3603</v>
      </c>
      <c r="D110" s="132" t="s">
        <v>2306</v>
      </c>
      <c r="E110" s="111" t="s">
        <v>3025</v>
      </c>
      <c r="F110" s="120"/>
      <c r="G110" s="132"/>
      <c r="H110" s="120" t="s">
        <v>3673</v>
      </c>
      <c r="I110" s="132" t="s">
        <v>2307</v>
      </c>
      <c r="J110" s="120" t="str">
        <f t="shared" si="36"/>
        <v>sel278</v>
      </c>
      <c r="K110" s="132" t="str">
        <f t="shared" si="40"/>
        <v>sel278</v>
      </c>
      <c r="L110" s="112"/>
      <c r="M110" s="112"/>
      <c r="N110" s="112"/>
      <c r="O110" s="111" t="s">
        <v>1883</v>
      </c>
      <c r="P110" s="112"/>
      <c r="Q110" s="112"/>
      <c r="R110" s="111">
        <v>-1</v>
      </c>
      <c r="T110" s="73"/>
      <c r="U110" s="114" t="str">
        <f t="shared" si="42"/>
        <v>sel278</v>
      </c>
      <c r="V110" s="120" t="s">
        <v>3702</v>
      </c>
      <c r="W110" s="120" t="s">
        <v>3867</v>
      </c>
      <c r="X110" s="120" t="s">
        <v>3868</v>
      </c>
      <c r="Y110" s="120" t="s">
        <v>3869</v>
      </c>
      <c r="Z110" s="120" t="s">
        <v>3753</v>
      </c>
      <c r="AA110" s="120"/>
      <c r="AB110" s="120"/>
      <c r="AC110" s="120"/>
      <c r="AD110" s="120"/>
      <c r="AE110" s="120"/>
      <c r="AF110" s="120"/>
      <c r="AG110" s="120"/>
      <c r="AH110" s="120"/>
      <c r="AI110" s="120"/>
      <c r="AJ110" s="120"/>
      <c r="AK110" s="120"/>
      <c r="AL110" s="132" t="s">
        <v>2267</v>
      </c>
      <c r="AM110" s="162" t="s">
        <v>2310</v>
      </c>
      <c r="AN110" s="162" t="s">
        <v>2311</v>
      </c>
      <c r="AO110" s="162" t="s">
        <v>2312</v>
      </c>
      <c r="AP110" s="162" t="s">
        <v>2313</v>
      </c>
      <c r="AQ110" s="132"/>
      <c r="AR110" s="132"/>
      <c r="AS110" s="132"/>
      <c r="AT110" s="132"/>
      <c r="AU110" s="132"/>
      <c r="AV110" s="132"/>
      <c r="AW110" s="132"/>
      <c r="AX110" s="132"/>
      <c r="AY110" s="132"/>
      <c r="AZ110" s="132"/>
      <c r="BA110" s="132"/>
      <c r="BB110" s="73"/>
      <c r="BC110" s="120">
        <v>-1</v>
      </c>
      <c r="BD110" s="120">
        <v>1</v>
      </c>
      <c r="BE110" s="120">
        <v>2</v>
      </c>
      <c r="BF110" s="120">
        <v>3</v>
      </c>
      <c r="BG110" s="120">
        <v>4</v>
      </c>
      <c r="BH110" s="120"/>
      <c r="BI110" s="120"/>
      <c r="BJ110" s="120"/>
      <c r="BK110" s="120"/>
      <c r="BL110" s="120"/>
      <c r="BM110" s="120"/>
      <c r="BN110" s="120"/>
      <c r="BO110" s="120"/>
      <c r="BP110" s="120"/>
      <c r="BQ110" s="120"/>
      <c r="BR110" s="120"/>
      <c r="BS110" s="132">
        <v>-1</v>
      </c>
      <c r="BT110" s="132">
        <v>1</v>
      </c>
      <c r="BU110" s="132">
        <v>2</v>
      </c>
      <c r="BV110" s="132">
        <v>3</v>
      </c>
      <c r="BW110" s="132">
        <v>4</v>
      </c>
      <c r="BX110" s="132"/>
      <c r="BY110" s="132"/>
      <c r="BZ110" s="132"/>
      <c r="CA110" s="132"/>
      <c r="CB110" s="132"/>
      <c r="CC110" s="132"/>
      <c r="CD110" s="132"/>
      <c r="CE110" s="132"/>
      <c r="CF110" s="132"/>
      <c r="CG110" s="132"/>
      <c r="CH110" s="132"/>
      <c r="CJ110" s="111"/>
      <c r="CK110" s="111"/>
      <c r="CL110" s="111"/>
      <c r="CM110" s="111"/>
      <c r="CN110" s="111"/>
      <c r="CO110" s="111"/>
      <c r="CP110" s="111"/>
      <c r="CQ110" s="111"/>
      <c r="CR110" s="111"/>
      <c r="CS110" s="111"/>
      <c r="CT110" s="111"/>
      <c r="CU110" s="111"/>
      <c r="CV110" s="111"/>
      <c r="CW110" s="111"/>
      <c r="CX110" s="111"/>
      <c r="CY110" s="111"/>
      <c r="CZ110" s="111"/>
      <c r="DA110" s="111"/>
      <c r="DB110" s="111"/>
      <c r="DC110" s="111"/>
      <c r="DD110" s="111"/>
      <c r="DE110" s="111"/>
      <c r="DF110" s="111"/>
      <c r="DG110" s="111"/>
      <c r="DL110" s="86"/>
      <c r="DM110" s="86"/>
      <c r="DN110" s="87" t="str">
        <f t="shared" si="37"/>
        <v xml:space="preserve">D6.scenario.defInput["i278"] = {  cons:"consACcool",  title:"Utilisation d'un ventilateur électrique",  unit:"",  text:"Essayez-vous de ne pas utiliser les climatiseurs autant que possible en utilisant des ventilateurs électriques?", inputType:"sel278", right:"", postfix:"", nodata:"", varType:"Number", min:"", max:"", defaultValue:"-1", d11t:"",d11p:"",d12t:"",d12p:"",d13t:"",d13p:"",d1w:"",d1d:"", d21t:"",d21p:"",d22t:"",d22p:"",d23t:"",d23p:"",d2w:"",d2d:"", d31t:"",d31p:"",d32t:"",d32p:"",d33t:"",d33p:"",d3w:"",d3d:""}; </v>
      </c>
      <c r="DO110" s="88"/>
      <c r="DP110" s="88"/>
      <c r="DQ110" s="89" t="str">
        <f t="shared" si="38"/>
        <v>D6.scenario.defSelectValue["sel278"]= [ "Veuillez sélectionner", " toujours faire", " surtout faire", " parfois faire", " ne pas le faire ", "" ];</v>
      </c>
      <c r="DR110" s="90"/>
      <c r="DS110" s="90"/>
      <c r="DT110" s="90" t="str">
        <f t="shared" si="39"/>
        <v>D6.scenario.defSelectData['sel278']= [ '-1', '1', '2', '3', '4' ];</v>
      </c>
    </row>
    <row r="111" spans="1:124" s="85" customFormat="1" ht="43.5" customHeight="1">
      <c r="A111" s="73"/>
      <c r="B111" s="112" t="s">
        <v>2921</v>
      </c>
      <c r="C111" s="120" t="s">
        <v>3604</v>
      </c>
      <c r="D111" s="132" t="s">
        <v>2483</v>
      </c>
      <c r="E111" s="111" t="s">
        <v>3081</v>
      </c>
      <c r="F111" s="120"/>
      <c r="G111" s="132"/>
      <c r="H111" s="120" t="s">
        <v>3674</v>
      </c>
      <c r="I111" s="132" t="s">
        <v>2482</v>
      </c>
      <c r="J111" s="120" t="str">
        <f t="shared" si="36"/>
        <v>sel281</v>
      </c>
      <c r="K111" s="132" t="str">
        <f t="shared" si="40"/>
        <v>sel281</v>
      </c>
      <c r="L111" s="112"/>
      <c r="M111" s="112"/>
      <c r="N111" s="112"/>
      <c r="O111" s="111" t="s">
        <v>1883</v>
      </c>
      <c r="P111" s="112"/>
      <c r="Q111" s="112"/>
      <c r="R111" s="111">
        <v>-1</v>
      </c>
      <c r="S111" s="73"/>
      <c r="T111" s="73"/>
      <c r="U111" s="114" t="str">
        <f t="shared" si="41"/>
        <v>sel281</v>
      </c>
      <c r="V111" s="120" t="s">
        <v>3754</v>
      </c>
      <c r="W111" s="120" t="s">
        <v>3770</v>
      </c>
      <c r="X111" s="122" t="s">
        <v>3771</v>
      </c>
      <c r="Y111" s="120"/>
      <c r="Z111" s="120"/>
      <c r="AA111" s="120"/>
      <c r="AB111" s="120"/>
      <c r="AC111" s="120"/>
      <c r="AD111" s="120"/>
      <c r="AE111" s="120"/>
      <c r="AF111" s="120"/>
      <c r="AG111" s="120"/>
      <c r="AH111" s="120"/>
      <c r="AI111" s="120"/>
      <c r="AJ111" s="120"/>
      <c r="AK111" s="120"/>
      <c r="AL111" s="132" t="s">
        <v>2267</v>
      </c>
      <c r="AM111" s="162" t="s">
        <v>2480</v>
      </c>
      <c r="AN111" s="163" t="s">
        <v>2481</v>
      </c>
      <c r="AO111" s="132"/>
      <c r="AP111" s="132"/>
      <c r="AQ111" s="132"/>
      <c r="AR111" s="132"/>
      <c r="AS111" s="132"/>
      <c r="AT111" s="132"/>
      <c r="AU111" s="132"/>
      <c r="AV111" s="132"/>
      <c r="AW111" s="132"/>
      <c r="AX111" s="132"/>
      <c r="AY111" s="132"/>
      <c r="AZ111" s="132"/>
      <c r="BA111" s="132"/>
      <c r="BB111" s="73"/>
      <c r="BC111" s="120">
        <v>-1</v>
      </c>
      <c r="BD111" s="120">
        <v>1</v>
      </c>
      <c r="BE111" s="120">
        <v>2</v>
      </c>
      <c r="BF111" s="120"/>
      <c r="BG111" s="120"/>
      <c r="BH111" s="120"/>
      <c r="BI111" s="120"/>
      <c r="BJ111" s="120"/>
      <c r="BK111" s="120"/>
      <c r="BL111" s="120"/>
      <c r="BM111" s="120"/>
      <c r="BN111" s="120"/>
      <c r="BO111" s="120"/>
      <c r="BP111" s="120"/>
      <c r="BQ111" s="120"/>
      <c r="BR111" s="120"/>
      <c r="BS111" s="132">
        <v>-1</v>
      </c>
      <c r="BT111" s="132">
        <v>1</v>
      </c>
      <c r="BU111" s="132">
        <v>2</v>
      </c>
      <c r="BV111" s="132"/>
      <c r="BW111" s="132"/>
      <c r="BX111" s="132"/>
      <c r="BY111" s="132"/>
      <c r="BZ111" s="132"/>
      <c r="CA111" s="132"/>
      <c r="CB111" s="132"/>
      <c r="CC111" s="132"/>
      <c r="CD111" s="132"/>
      <c r="CE111" s="132"/>
      <c r="CF111" s="132"/>
      <c r="CG111" s="132"/>
      <c r="CH111" s="132"/>
      <c r="CJ111" s="111"/>
      <c r="CK111" s="111"/>
      <c r="CL111" s="111"/>
      <c r="CM111" s="111"/>
      <c r="CN111" s="111"/>
      <c r="CO111" s="111"/>
      <c r="CP111" s="111"/>
      <c r="CQ111" s="111"/>
      <c r="CR111" s="111"/>
      <c r="CS111" s="111"/>
      <c r="CT111" s="111"/>
      <c r="CU111" s="111"/>
      <c r="CV111" s="111"/>
      <c r="CW111" s="111"/>
      <c r="CX111" s="111"/>
      <c r="CY111" s="111"/>
      <c r="CZ111" s="111"/>
      <c r="DA111" s="111"/>
      <c r="DB111" s="111"/>
      <c r="DC111" s="111"/>
      <c r="DD111" s="111"/>
      <c r="DE111" s="111"/>
      <c r="DF111" s="111"/>
      <c r="DG111" s="111"/>
      <c r="DL111" s="86"/>
      <c r="DM111" s="86"/>
      <c r="DN111" s="87" t="str">
        <f t="shared" si="37"/>
        <v xml:space="preserve">D6.scenario.defInput["i281"] = {  cons:"consHTcold",  title:"Chauffage central",  unit:"",  text:"Est-ce le chauffage central?", inputType:"sel281", right:"", postfix:"", nodata:"", varType:"Number", min:"", max:"", defaultValue:"-1", d11t:"",d11p:"",d12t:"",d12p:"",d13t:"",d13p:"",d1w:"",d1d:"", d21t:"",d21p:"",d22t:"",d22p:"",d23t:"",d23p:"",d2w:"",d2d:"", d31t:"",d31p:"",d32t:"",d32p:"",d33t:"",d33p:"",d3w:"",d3d:""}; </v>
      </c>
      <c r="DO111" s="88"/>
      <c r="DP111" s="88"/>
      <c r="DQ111" s="89" t="str">
        <f t="shared" si="38"/>
        <v>D6.scenario.defSelectValue["sel281"]= [ "Sélectionnez", " oui", " non ", "" ];</v>
      </c>
      <c r="DR111" s="90"/>
      <c r="DS111" s="90"/>
      <c r="DT111" s="90" t="str">
        <f t="shared" si="39"/>
        <v>D6.scenario.defSelectData['sel281']= [ '-1', '1', '2' ];</v>
      </c>
    </row>
    <row r="112" spans="1:124" s="85" customFormat="1" ht="43.5" customHeight="1">
      <c r="A112" s="73"/>
      <c r="B112" s="112" t="s">
        <v>2922</v>
      </c>
      <c r="C112" s="120" t="s">
        <v>3605</v>
      </c>
      <c r="D112" s="132" t="s">
        <v>2484</v>
      </c>
      <c r="E112" s="111" t="s">
        <v>3081</v>
      </c>
      <c r="F112" s="120"/>
      <c r="G112" s="132"/>
      <c r="H112" s="120" t="s">
        <v>3675</v>
      </c>
      <c r="I112" s="132" t="s">
        <v>2485</v>
      </c>
      <c r="J112" s="120" t="str">
        <f t="shared" si="36"/>
        <v>sel282</v>
      </c>
      <c r="K112" s="132" t="str">
        <f t="shared" si="40"/>
        <v>sel282</v>
      </c>
      <c r="L112" s="112"/>
      <c r="M112" s="112"/>
      <c r="N112" s="112"/>
      <c r="O112" s="111" t="s">
        <v>1883</v>
      </c>
      <c r="P112" s="112"/>
      <c r="Q112" s="112"/>
      <c r="R112" s="111">
        <v>-1</v>
      </c>
      <c r="S112" s="73"/>
      <c r="T112" s="73"/>
      <c r="U112" s="114" t="str">
        <f t="shared" si="41"/>
        <v>sel282</v>
      </c>
      <c r="V112" s="120" t="s">
        <v>3754</v>
      </c>
      <c r="W112" s="120" t="s">
        <v>3892</v>
      </c>
      <c r="X112" s="120" t="s">
        <v>3893</v>
      </c>
      <c r="Y112" s="120" t="s">
        <v>3894</v>
      </c>
      <c r="Z112" s="120" t="s">
        <v>3895</v>
      </c>
      <c r="AA112" s="120" t="s">
        <v>3896</v>
      </c>
      <c r="AB112" s="120" t="s">
        <v>3897</v>
      </c>
      <c r="AC112" s="120" t="s">
        <v>3898</v>
      </c>
      <c r="AD112" s="120"/>
      <c r="AE112" s="120"/>
      <c r="AF112" s="120"/>
      <c r="AG112" s="120"/>
      <c r="AH112" s="120"/>
      <c r="AI112" s="120"/>
      <c r="AJ112" s="120"/>
      <c r="AK112" s="120"/>
      <c r="AL112" s="132" t="s">
        <v>2267</v>
      </c>
      <c r="AM112" s="162" t="s">
        <v>2012</v>
      </c>
      <c r="AN112" s="132" t="s">
        <v>2503</v>
      </c>
      <c r="AO112" s="132" t="s">
        <v>2504</v>
      </c>
      <c r="AP112" s="132" t="s">
        <v>2011</v>
      </c>
      <c r="AQ112" s="132" t="s">
        <v>2506</v>
      </c>
      <c r="AR112" s="132" t="s">
        <v>2505</v>
      </c>
      <c r="AS112" s="132"/>
      <c r="AT112" s="132"/>
      <c r="AU112" s="132"/>
      <c r="AV112" s="132"/>
      <c r="AW112" s="132"/>
      <c r="AX112" s="132"/>
      <c r="AY112" s="132"/>
      <c r="AZ112" s="132"/>
      <c r="BA112" s="132"/>
      <c r="BB112" s="73"/>
      <c r="BC112" s="120">
        <v>-1</v>
      </c>
      <c r="BD112" s="120">
        <v>1</v>
      </c>
      <c r="BE112" s="120">
        <v>2</v>
      </c>
      <c r="BF112" s="120">
        <v>3</v>
      </c>
      <c r="BG112" s="120">
        <v>4</v>
      </c>
      <c r="BH112" s="120">
        <v>5</v>
      </c>
      <c r="BI112" s="120">
        <v>6</v>
      </c>
      <c r="BJ112" s="120"/>
      <c r="BK112" s="120"/>
      <c r="BL112" s="120"/>
      <c r="BM112" s="120"/>
      <c r="BN112" s="120"/>
      <c r="BO112" s="120"/>
      <c r="BP112" s="120"/>
      <c r="BQ112" s="120"/>
      <c r="BR112" s="120"/>
      <c r="BS112" s="132">
        <v>-1</v>
      </c>
      <c r="BT112" s="132">
        <v>1</v>
      </c>
      <c r="BU112" s="132">
        <v>2</v>
      </c>
      <c r="BV112" s="132">
        <v>3</v>
      </c>
      <c r="BW112" s="132">
        <v>4</v>
      </c>
      <c r="BX112" s="132">
        <v>5</v>
      </c>
      <c r="BY112" s="132">
        <v>6</v>
      </c>
      <c r="BZ112" s="132"/>
      <c r="CA112" s="132"/>
      <c r="CB112" s="132"/>
      <c r="CC112" s="132"/>
      <c r="CD112" s="132"/>
      <c r="CE112" s="132"/>
      <c r="CF112" s="132"/>
      <c r="CG112" s="132"/>
      <c r="CH112" s="132"/>
      <c r="CJ112" s="111"/>
      <c r="CK112" s="111"/>
      <c r="CL112" s="111"/>
      <c r="CM112" s="111"/>
      <c r="CN112" s="111"/>
      <c r="CO112" s="111"/>
      <c r="CP112" s="111"/>
      <c r="CQ112" s="111"/>
      <c r="CR112" s="111"/>
      <c r="CS112" s="111"/>
      <c r="CT112" s="111"/>
      <c r="CU112" s="111"/>
      <c r="CV112" s="111"/>
      <c r="CW112" s="111"/>
      <c r="CX112" s="111"/>
      <c r="CY112" s="111"/>
      <c r="CZ112" s="111"/>
      <c r="DA112" s="111"/>
      <c r="DB112" s="111"/>
      <c r="DC112" s="111"/>
      <c r="DD112" s="111"/>
      <c r="DE112" s="111"/>
      <c r="DF112" s="111"/>
      <c r="DG112" s="111"/>
      <c r="DL112" s="86"/>
      <c r="DM112" s="86"/>
      <c r="DN112" s="87" t="str">
        <f t="shared" si="37"/>
        <v xml:space="preserve">D6.scenario.defInput["i282"] = {  cons:"consHTcold",  title:"Source de chaleur centrale",  unit:"",  text:"La source de chaleur du chauffage central est", inputType:"sel282", right:"", postfix:"", nodata:"", varType:"Number", min:"", max:"", defaultValue:"-1", d11t:"",d11p:"",d12t:"",d12p:"",d13t:"",d13p:"",d1w:"",d1d:"", d21t:"",d21p:"",d22t:"",d22p:"",d23t:"",d23p:"",d2w:"",d2d:"", d31t:"",d31p:"",d32t:"",d32p:"",d33t:"",d33p:"",d3w:"",d3d:""}; </v>
      </c>
      <c r="DO112" s="88"/>
      <c r="DP112" s="88"/>
      <c r="DQ112" s="89" t="str">
        <f t="shared" si="38"/>
        <v>D6.scenario.defSelectValue["sel282"]= [ "Sélectionnez", " sélectionnez", " kérosène", " électricité", " électricité (pompe à chaleur)", " gaz", " hybride (pompe à chaleur + gaz)", " alimentation thermique régionale ", "" ];</v>
      </c>
      <c r="DR112" s="90"/>
      <c r="DS112" s="90"/>
      <c r="DT112" s="90" t="str">
        <f t="shared" si="39"/>
        <v>D6.scenario.defSelectData['sel282']= [ '-1', '1', '2', '3', '4', '5', '6' ];</v>
      </c>
    </row>
    <row r="113" spans="1:124" s="85" customFormat="1" ht="43.5" customHeight="1">
      <c r="A113" s="73"/>
      <c r="B113" s="112" t="s">
        <v>2923</v>
      </c>
      <c r="C113" s="120" t="s">
        <v>5029</v>
      </c>
      <c r="D113" s="132" t="s">
        <v>2549</v>
      </c>
      <c r="E113" s="111" t="s">
        <v>3081</v>
      </c>
      <c r="F113" s="120"/>
      <c r="G113" s="132"/>
      <c r="H113" s="120" t="s">
        <v>5128</v>
      </c>
      <c r="I113" s="132" t="s">
        <v>2523</v>
      </c>
      <c r="J113" s="120" t="str">
        <f t="shared" si="36"/>
        <v>sel283</v>
      </c>
      <c r="K113" s="132" t="str">
        <f t="shared" si="40"/>
        <v>sel283</v>
      </c>
      <c r="L113" s="112"/>
      <c r="M113" s="112"/>
      <c r="N113" s="112"/>
      <c r="O113" s="111" t="s">
        <v>1883</v>
      </c>
      <c r="P113" s="112"/>
      <c r="Q113" s="112"/>
      <c r="R113" s="111">
        <v>-1</v>
      </c>
      <c r="S113" s="73"/>
      <c r="T113" s="73"/>
      <c r="U113" s="114" t="str">
        <f t="shared" si="41"/>
        <v>sel283</v>
      </c>
      <c r="V113" s="120" t="s">
        <v>3702</v>
      </c>
      <c r="W113" s="120" t="s">
        <v>4163</v>
      </c>
      <c r="X113" s="120" t="s">
        <v>3899</v>
      </c>
      <c r="Y113" s="120"/>
      <c r="Z113" s="120"/>
      <c r="AA113" s="120"/>
      <c r="AB113" s="120"/>
      <c r="AC113" s="120"/>
      <c r="AD113" s="120"/>
      <c r="AE113" s="120"/>
      <c r="AF113" s="120"/>
      <c r="AG113" s="120"/>
      <c r="AH113" s="120"/>
      <c r="AI113" s="120"/>
      <c r="AJ113" s="120"/>
      <c r="AK113" s="120"/>
      <c r="AL113" s="132" t="s">
        <v>2267</v>
      </c>
      <c r="AM113" s="162" t="s">
        <v>2524</v>
      </c>
      <c r="AN113" s="132" t="s">
        <v>2525</v>
      </c>
      <c r="AO113" s="132"/>
      <c r="AP113" s="132"/>
      <c r="AQ113" s="132"/>
      <c r="AR113" s="132"/>
      <c r="AS113" s="132"/>
      <c r="AT113" s="132"/>
      <c r="AU113" s="132"/>
      <c r="AV113" s="132"/>
      <c r="AW113" s="132"/>
      <c r="AX113" s="132"/>
      <c r="AY113" s="132"/>
      <c r="AZ113" s="132"/>
      <c r="BA113" s="132"/>
      <c r="BB113" s="73"/>
      <c r="BC113" s="120">
        <v>-1</v>
      </c>
      <c r="BD113" s="120">
        <v>1</v>
      </c>
      <c r="BE113" s="120">
        <v>2</v>
      </c>
      <c r="BF113" s="120"/>
      <c r="BG113" s="120"/>
      <c r="BH113" s="120"/>
      <c r="BI113" s="120"/>
      <c r="BJ113" s="120"/>
      <c r="BK113" s="120"/>
      <c r="BL113" s="120"/>
      <c r="BM113" s="120"/>
      <c r="BN113" s="120"/>
      <c r="BO113" s="120"/>
      <c r="BP113" s="120"/>
      <c r="BQ113" s="120"/>
      <c r="BR113" s="120"/>
      <c r="BS113" s="132">
        <v>-1</v>
      </c>
      <c r="BT113" s="132">
        <v>1</v>
      </c>
      <c r="BU113" s="132">
        <v>2</v>
      </c>
      <c r="BV113" s="132"/>
      <c r="BW113" s="132"/>
      <c r="BX113" s="132"/>
      <c r="BY113" s="132"/>
      <c r="BZ113" s="132"/>
      <c r="CA113" s="132"/>
      <c r="CB113" s="132"/>
      <c r="CC113" s="132"/>
      <c r="CD113" s="132"/>
      <c r="CE113" s="132"/>
      <c r="CF113" s="132"/>
      <c r="CG113" s="132"/>
      <c r="CH113" s="132"/>
      <c r="CJ113" s="111"/>
      <c r="CK113" s="111"/>
      <c r="CL113" s="111"/>
      <c r="CM113" s="111"/>
      <c r="CN113" s="111"/>
      <c r="CO113" s="111"/>
      <c r="CP113" s="111"/>
      <c r="CQ113" s="111"/>
      <c r="CR113" s="111"/>
      <c r="CS113" s="111"/>
      <c r="CT113" s="111"/>
      <c r="CU113" s="111"/>
      <c r="CV113" s="111"/>
      <c r="CW113" s="111"/>
      <c r="CX113" s="111"/>
      <c r="CY113" s="111"/>
      <c r="CZ113" s="111"/>
      <c r="DA113" s="111"/>
      <c r="DB113" s="111"/>
      <c r="DC113" s="111"/>
      <c r="DD113" s="111"/>
      <c r="DE113" s="111"/>
      <c r="DF113" s="111"/>
      <c r="DG113" s="111"/>
      <c r="DL113" s="86"/>
      <c r="DM113" s="86"/>
      <c r="DN113" s="87" t="str">
        <f t="shared" si="37"/>
        <v xml:space="preserve">D6.scenario.defInput["i283"] = {  cons:"consHTcold",  title:"Source de chaleur centrale dédiée",  unit:"",  text:"La machine de source de chaleur centrale est-elle différente de la source de chaleur du bain?", inputType:"sel283", right:"", postfix:"", nodata:"", varType:"Number", min:"", max:"", defaultValue:"-1", d11t:"",d11p:"",d12t:"",d12p:"",d13t:"",d13p:"",d1w:"",d1d:"", d21t:"",d21p:"",d22t:"",d22p:"",d23t:"",d23p:"",d2w:"",d2d:"", d31t:"",d31p:"",d32t:"",d32p:"",d33t:"",d33p:"",d3w:"",d3d:""}; </v>
      </c>
      <c r="DO113" s="88"/>
      <c r="DP113" s="88"/>
      <c r="DQ113" s="89" t="str">
        <f t="shared" si="38"/>
        <v>D6.scenario.defSelectValue["sel283"]= [ "Veuillez sélectionner", " central uniquement", " partagé avec le bain ", "" ];</v>
      </c>
      <c r="DR113" s="90"/>
      <c r="DS113" s="90"/>
      <c r="DT113" s="90" t="str">
        <f t="shared" si="39"/>
        <v>D6.scenario.defSelectData['sel283']= [ '-1', '1', '2' ];</v>
      </c>
    </row>
    <row r="114" spans="1:124" s="85" customFormat="1" ht="43.5" customHeight="1">
      <c r="A114" s="73"/>
      <c r="B114" s="112" t="s">
        <v>2924</v>
      </c>
      <c r="C114" s="120" t="s">
        <v>3606</v>
      </c>
      <c r="D114" s="132" t="s">
        <v>2526</v>
      </c>
      <c r="E114" s="111" t="s">
        <v>3081</v>
      </c>
      <c r="F114" s="120"/>
      <c r="G114" s="132"/>
      <c r="H114" s="120" t="s">
        <v>3676</v>
      </c>
      <c r="I114" s="132" t="s">
        <v>2527</v>
      </c>
      <c r="J114" s="120" t="str">
        <f t="shared" si="36"/>
        <v>sel284</v>
      </c>
      <c r="K114" s="132" t="str">
        <f t="shared" si="40"/>
        <v>sel284</v>
      </c>
      <c r="L114" s="112"/>
      <c r="M114" s="112"/>
      <c r="N114" s="112"/>
      <c r="O114" s="111" t="s">
        <v>1883</v>
      </c>
      <c r="P114" s="112"/>
      <c r="Q114" s="112"/>
      <c r="R114" s="111">
        <v>-1</v>
      </c>
      <c r="S114" s="73"/>
      <c r="T114" s="73"/>
      <c r="U114" s="114" t="str">
        <f t="shared" si="41"/>
        <v>sel284</v>
      </c>
      <c r="V114" s="120" t="s">
        <v>3702</v>
      </c>
      <c r="W114" s="120" t="s">
        <v>3870</v>
      </c>
      <c r="X114" s="120" t="s">
        <v>3808</v>
      </c>
      <c r="Y114" s="120" t="s">
        <v>3809</v>
      </c>
      <c r="Z114" s="120" t="s">
        <v>3810</v>
      </c>
      <c r="AA114" s="120" t="s">
        <v>3811</v>
      </c>
      <c r="AB114" s="120" t="s">
        <v>3812</v>
      </c>
      <c r="AC114" s="120" t="s">
        <v>3813</v>
      </c>
      <c r="AD114" s="120" t="s">
        <v>3900</v>
      </c>
      <c r="AE114" s="120"/>
      <c r="AF114" s="120"/>
      <c r="AG114" s="120"/>
      <c r="AH114" s="120"/>
      <c r="AI114" s="120"/>
      <c r="AJ114" s="120"/>
      <c r="AK114" s="120"/>
      <c r="AL114" s="132" t="s">
        <v>2267</v>
      </c>
      <c r="AM114" s="162" t="s">
        <v>2528</v>
      </c>
      <c r="AN114" s="132" t="s">
        <v>2529</v>
      </c>
      <c r="AO114" s="132" t="s">
        <v>2530</v>
      </c>
      <c r="AP114" s="132" t="s">
        <v>2531</v>
      </c>
      <c r="AQ114" s="132" t="s">
        <v>2532</v>
      </c>
      <c r="AR114" s="132" t="s">
        <v>2533</v>
      </c>
      <c r="AS114" s="162" t="s">
        <v>2534</v>
      </c>
      <c r="AT114" s="162" t="s">
        <v>2535</v>
      </c>
      <c r="AU114" s="132"/>
      <c r="AV114" s="132"/>
      <c r="AW114" s="132"/>
      <c r="AX114" s="132"/>
      <c r="AY114" s="132"/>
      <c r="AZ114" s="132"/>
      <c r="BA114" s="132"/>
      <c r="BB114" s="73"/>
      <c r="BC114" s="120">
        <v>-1</v>
      </c>
      <c r="BD114" s="120">
        <v>0</v>
      </c>
      <c r="BE114" s="120">
        <v>1</v>
      </c>
      <c r="BF114" s="120">
        <v>2</v>
      </c>
      <c r="BG114" s="120">
        <v>3</v>
      </c>
      <c r="BH114" s="120">
        <v>4</v>
      </c>
      <c r="BI114" s="120">
        <v>5</v>
      </c>
      <c r="BJ114" s="120">
        <v>6</v>
      </c>
      <c r="BK114" s="120">
        <v>8</v>
      </c>
      <c r="BL114" s="120"/>
      <c r="BM114" s="120"/>
      <c r="BN114" s="120"/>
      <c r="BO114" s="120"/>
      <c r="BP114" s="120"/>
      <c r="BQ114" s="120"/>
      <c r="BR114" s="120"/>
      <c r="BS114" s="132">
        <v>-1</v>
      </c>
      <c r="BT114" s="132">
        <v>0</v>
      </c>
      <c r="BU114" s="132">
        <v>1</v>
      </c>
      <c r="BV114" s="132">
        <v>2</v>
      </c>
      <c r="BW114" s="132">
        <v>3</v>
      </c>
      <c r="BX114" s="132">
        <v>4</v>
      </c>
      <c r="BY114" s="132">
        <v>5</v>
      </c>
      <c r="BZ114" s="132">
        <v>6</v>
      </c>
      <c r="CA114" s="132">
        <v>8</v>
      </c>
      <c r="CB114" s="132"/>
      <c r="CC114" s="132"/>
      <c r="CD114" s="132"/>
      <c r="CE114" s="132"/>
      <c r="CF114" s="132"/>
      <c r="CG114" s="132"/>
      <c r="CH114" s="132"/>
      <c r="CJ114" s="111"/>
      <c r="CK114" s="111"/>
      <c r="CL114" s="111"/>
      <c r="CM114" s="111"/>
      <c r="CN114" s="111"/>
      <c r="CO114" s="111"/>
      <c r="CP114" s="111"/>
      <c r="CQ114" s="111"/>
      <c r="CR114" s="111"/>
      <c r="CS114" s="111"/>
      <c r="CT114" s="111"/>
      <c r="CU114" s="111"/>
      <c r="CV114" s="111"/>
      <c r="CW114" s="111"/>
      <c r="CX114" s="111"/>
      <c r="CY114" s="111"/>
      <c r="CZ114" s="111"/>
      <c r="DA114" s="111"/>
      <c r="DB114" s="111"/>
      <c r="DC114" s="111"/>
      <c r="DD114" s="111"/>
      <c r="DE114" s="111"/>
      <c r="DF114" s="111"/>
      <c r="DG114" s="111"/>
      <c r="DL114" s="86"/>
      <c r="DM114" s="86"/>
      <c r="DN114" s="87" t="str">
        <f t="shared" si="37"/>
        <v xml:space="preserve">D6.scenario.defInput["i284"] = {  cons:"consHTcold",  title:"Période de chauffage central",  unit:"",  text:"Pendant la période d'utilisation du chauffage central", inputType:"sel284", right:"", postfix:"", nodata:"", varType:"Number", min:"", max:"", defaultValue:"-1", d11t:"",d11p:"",d12t:"",d12p:"",d13t:"",d13p:"",d1w:"",d1d:"", d21t:"",d21p:"",d22t:"",d22p:"",d23t:"",d23p:"",d2w:"",d2d:"", d31t:"",d31p:"",d32t:"",d32p:"",d33t:"",d33p:"",d3w:"",d3d:""}; </v>
      </c>
      <c r="DO114" s="88"/>
      <c r="DP114" s="88"/>
      <c r="DQ114" s="89" t="str">
        <f t="shared" si="38"/>
        <v>D6.scenario.defSelectValue["sel284"]= [ "Veuillez sélectionner", " ne pas utiliser", " 1 mois", " 2 mois", " 3 mois", " 4 mois", " 5 mois", " 6 mois", " 8 mois ", "" ];</v>
      </c>
      <c r="DR114" s="90"/>
      <c r="DS114" s="90"/>
      <c r="DT114" s="90" t="str">
        <f t="shared" si="39"/>
        <v>D6.scenario.defSelectData['sel284']= [ '-1', '0', '1', '2', '3', '4', '5', '6', '8' ];</v>
      </c>
    </row>
    <row r="115" spans="1:124" s="85" customFormat="1" ht="43.5" customHeight="1">
      <c r="A115" s="73"/>
      <c r="B115" s="112" t="s">
        <v>2925</v>
      </c>
      <c r="C115" s="120" t="s">
        <v>3607</v>
      </c>
      <c r="D115" s="132" t="s">
        <v>2536</v>
      </c>
      <c r="E115" s="111" t="s">
        <v>3037</v>
      </c>
      <c r="F115" s="120"/>
      <c r="G115" s="132"/>
      <c r="H115" s="120" t="s">
        <v>5129</v>
      </c>
      <c r="I115" s="132" t="s">
        <v>2537</v>
      </c>
      <c r="J115" s="120" t="str">
        <f t="shared" si="36"/>
        <v>sel285</v>
      </c>
      <c r="K115" s="132" t="str">
        <f t="shared" si="40"/>
        <v>sel285</v>
      </c>
      <c r="L115" s="112"/>
      <c r="M115" s="112"/>
      <c r="N115" s="112"/>
      <c r="O115" s="111" t="s">
        <v>1883</v>
      </c>
      <c r="P115" s="112"/>
      <c r="Q115" s="112"/>
      <c r="R115" s="111">
        <v>-1</v>
      </c>
      <c r="S115" s="73"/>
      <c r="T115" s="73"/>
      <c r="U115" s="114" t="str">
        <f t="shared" si="41"/>
        <v>sel285</v>
      </c>
      <c r="V115" s="120" t="s">
        <v>3754</v>
      </c>
      <c r="W115" s="120" t="s">
        <v>3770</v>
      </c>
      <c r="X115" s="122" t="s">
        <v>3771</v>
      </c>
      <c r="Y115" s="120"/>
      <c r="Z115" s="120"/>
      <c r="AA115" s="120"/>
      <c r="AB115" s="120"/>
      <c r="AC115" s="120"/>
      <c r="AD115" s="120"/>
      <c r="AE115" s="120"/>
      <c r="AF115" s="120"/>
      <c r="AG115" s="120"/>
      <c r="AH115" s="120"/>
      <c r="AI115" s="120"/>
      <c r="AJ115" s="120"/>
      <c r="AK115" s="120"/>
      <c r="AL115" s="132" t="s">
        <v>2267</v>
      </c>
      <c r="AM115" s="132" t="s">
        <v>2480</v>
      </c>
      <c r="AN115" s="163" t="s">
        <v>2481</v>
      </c>
      <c r="AO115" s="132"/>
      <c r="AP115" s="132"/>
      <c r="AQ115" s="132"/>
      <c r="AR115" s="132"/>
      <c r="AS115" s="132"/>
      <c r="AT115" s="132"/>
      <c r="AU115" s="132"/>
      <c r="AV115" s="132"/>
      <c r="AW115" s="132"/>
      <c r="AX115" s="132"/>
      <c r="AY115" s="132"/>
      <c r="AZ115" s="132"/>
      <c r="BA115" s="132"/>
      <c r="BB115" s="73"/>
      <c r="BC115" s="120">
        <v>-1</v>
      </c>
      <c r="BD115" s="120">
        <v>1</v>
      </c>
      <c r="BE115" s="120">
        <v>2</v>
      </c>
      <c r="BF115" s="120"/>
      <c r="BG115" s="120"/>
      <c r="BH115" s="120"/>
      <c r="BI115" s="120"/>
      <c r="BJ115" s="120"/>
      <c r="BK115" s="120"/>
      <c r="BL115" s="120"/>
      <c r="BM115" s="120"/>
      <c r="BN115" s="120"/>
      <c r="BO115" s="120"/>
      <c r="BP115" s="120"/>
      <c r="BQ115" s="120"/>
      <c r="BR115" s="120"/>
      <c r="BS115" s="132">
        <v>-1</v>
      </c>
      <c r="BT115" s="132">
        <v>1</v>
      </c>
      <c r="BU115" s="132">
        <v>2</v>
      </c>
      <c r="BV115" s="132"/>
      <c r="BW115" s="132"/>
      <c r="BX115" s="132"/>
      <c r="BY115" s="132"/>
      <c r="BZ115" s="132"/>
      <c r="CA115" s="132"/>
      <c r="CB115" s="132"/>
      <c r="CC115" s="132"/>
      <c r="CD115" s="132"/>
      <c r="CE115" s="132"/>
      <c r="CF115" s="132"/>
      <c r="CG115" s="132"/>
      <c r="CH115" s="132"/>
      <c r="CJ115" s="111">
        <v>2</v>
      </c>
      <c r="CK115" s="111">
        <v>0</v>
      </c>
      <c r="CL115" s="111">
        <v>1</v>
      </c>
      <c r="CM115" s="111">
        <v>2</v>
      </c>
      <c r="CN115" s="111"/>
      <c r="CO115" s="111"/>
      <c r="CP115" s="111">
        <v>1</v>
      </c>
      <c r="CQ115" s="111">
        <v>0</v>
      </c>
      <c r="CR115" s="111">
        <v>2</v>
      </c>
      <c r="CS115" s="111">
        <v>0</v>
      </c>
      <c r="CT115" s="111">
        <v>1</v>
      </c>
      <c r="CU115" s="111">
        <v>2</v>
      </c>
      <c r="CV115" s="111"/>
      <c r="CW115" s="111"/>
      <c r="CX115" s="111">
        <v>1</v>
      </c>
      <c r="CY115" s="111">
        <v>0</v>
      </c>
      <c r="CZ115" s="111"/>
      <c r="DA115" s="111"/>
      <c r="DB115" s="111"/>
      <c r="DC115" s="111"/>
      <c r="DD115" s="111"/>
      <c r="DE115" s="111"/>
      <c r="DF115" s="111"/>
      <c r="DG115" s="111"/>
      <c r="DL115" s="86"/>
      <c r="DM115" s="86"/>
      <c r="DN115" s="87" t="str">
        <f t="shared" si="37"/>
        <v xml:space="preserve">D6.scenario.defInput["i285"] = {  cons:"consHTsum",  title:"Ventilation par échange de chaleur",  unit:"",  text:"Est-ce que la ventilation de type échange de chaleur?", inputType:"sel285", right:"", postfix:"", nodata:"", varType:"Number", min:"", max:"", defaultValue:"-1", d11t:"2",d11p:"0",d12t:"1",d12p:"2",d13t:"",d13p:"",d1w:"1",d1d:"0", d21t:"2",d21p:"0",d22t:"1",d22p:"2",d23t:"",d23p:"",d2w:"1",d2d:"0", d31t:"",d31p:"",d32t:"",d32p:"",d33t:"",d33p:"",d3w:"",d3d:""}; </v>
      </c>
      <c r="DO115" s="88"/>
      <c r="DP115" s="88"/>
      <c r="DQ115" s="89" t="str">
        <f t="shared" si="38"/>
        <v>D6.scenario.defSelectValue["sel285"]= [ "Sélectionnez", " oui", " non ", "" ];</v>
      </c>
      <c r="DR115" s="90"/>
      <c r="DS115" s="90"/>
      <c r="DT115" s="90" t="str">
        <f t="shared" si="39"/>
        <v>D6.scenario.defSelectData['sel285']= [ '-1', '1', '2' ];</v>
      </c>
    </row>
    <row r="116" spans="1:124" s="85" customFormat="1" ht="43.5" customHeight="1">
      <c r="A116" s="73"/>
      <c r="B116" s="112" t="s">
        <v>2926</v>
      </c>
      <c r="C116" s="120" t="s">
        <v>5030</v>
      </c>
      <c r="D116" s="132" t="s">
        <v>2486</v>
      </c>
      <c r="E116" s="111" t="s">
        <v>3081</v>
      </c>
      <c r="F116" s="120"/>
      <c r="G116" s="132"/>
      <c r="H116" s="120" t="s">
        <v>3677</v>
      </c>
      <c r="I116" s="132" t="s">
        <v>2487</v>
      </c>
      <c r="J116" s="120" t="str">
        <f t="shared" si="36"/>
        <v>sel286</v>
      </c>
      <c r="K116" s="132" t="str">
        <f t="shared" si="40"/>
        <v>sel286</v>
      </c>
      <c r="L116" s="112"/>
      <c r="M116" s="112"/>
      <c r="N116" s="112"/>
      <c r="O116" s="111" t="s">
        <v>1883</v>
      </c>
      <c r="P116" s="112"/>
      <c r="Q116" s="112"/>
      <c r="R116" s="111">
        <v>-1</v>
      </c>
      <c r="S116" s="73"/>
      <c r="T116" s="73"/>
      <c r="U116" s="114" t="str">
        <f t="shared" si="41"/>
        <v>sel286</v>
      </c>
      <c r="V116" s="120" t="s">
        <v>3754</v>
      </c>
      <c r="W116" s="120" t="s">
        <v>3770</v>
      </c>
      <c r="X116" s="122" t="s">
        <v>3771</v>
      </c>
      <c r="Y116" s="120"/>
      <c r="Z116" s="120"/>
      <c r="AA116" s="120"/>
      <c r="AB116" s="120"/>
      <c r="AC116" s="120"/>
      <c r="AD116" s="120"/>
      <c r="AE116" s="120"/>
      <c r="AF116" s="120"/>
      <c r="AG116" s="120"/>
      <c r="AH116" s="120"/>
      <c r="AI116" s="120"/>
      <c r="AJ116" s="120"/>
      <c r="AK116" s="120"/>
      <c r="AL116" s="132" t="s">
        <v>2267</v>
      </c>
      <c r="AM116" s="132" t="s">
        <v>2480</v>
      </c>
      <c r="AN116" s="163" t="s">
        <v>2481</v>
      </c>
      <c r="AO116" s="132"/>
      <c r="AP116" s="132"/>
      <c r="AQ116" s="132"/>
      <c r="AR116" s="132"/>
      <c r="AS116" s="132"/>
      <c r="AT116" s="132"/>
      <c r="AU116" s="132"/>
      <c r="AV116" s="132"/>
      <c r="AW116" s="132"/>
      <c r="AX116" s="132"/>
      <c r="AY116" s="132"/>
      <c r="AZ116" s="132"/>
      <c r="BA116" s="132"/>
      <c r="BB116" s="73"/>
      <c r="BC116" s="120">
        <v>-1</v>
      </c>
      <c r="BD116" s="120">
        <v>1</v>
      </c>
      <c r="BE116" s="120">
        <v>2</v>
      </c>
      <c r="BF116" s="120"/>
      <c r="BG116" s="120"/>
      <c r="BH116" s="120"/>
      <c r="BI116" s="120"/>
      <c r="BJ116" s="120"/>
      <c r="BK116" s="120"/>
      <c r="BL116" s="120"/>
      <c r="BM116" s="120"/>
      <c r="BN116" s="120"/>
      <c r="BO116" s="120"/>
      <c r="BP116" s="120"/>
      <c r="BQ116" s="120"/>
      <c r="BR116" s="120"/>
      <c r="BS116" s="132">
        <v>-1</v>
      </c>
      <c r="BT116" s="132">
        <v>1</v>
      </c>
      <c r="BU116" s="132">
        <v>2</v>
      </c>
      <c r="BV116" s="132"/>
      <c r="BW116" s="132"/>
      <c r="BX116" s="132"/>
      <c r="BY116" s="132"/>
      <c r="BZ116" s="132"/>
      <c r="CA116" s="132"/>
      <c r="CB116" s="132"/>
      <c r="CC116" s="132"/>
      <c r="CD116" s="132"/>
      <c r="CE116" s="132"/>
      <c r="CF116" s="132"/>
      <c r="CG116" s="132"/>
      <c r="CH116" s="132"/>
      <c r="CJ116" s="111"/>
      <c r="CK116" s="111"/>
      <c r="CL116" s="111"/>
      <c r="CM116" s="111"/>
      <c r="CN116" s="111"/>
      <c r="CO116" s="111"/>
      <c r="CP116" s="111"/>
      <c r="CQ116" s="111"/>
      <c r="CR116" s="111"/>
      <c r="CS116" s="111"/>
      <c r="CT116" s="111"/>
      <c r="CU116" s="111"/>
      <c r="CV116" s="111"/>
      <c r="CW116" s="111"/>
      <c r="CX116" s="111"/>
      <c r="CY116" s="111"/>
      <c r="CZ116" s="111"/>
      <c r="DA116" s="111"/>
      <c r="DB116" s="111"/>
      <c r="DC116" s="111"/>
      <c r="DD116" s="111"/>
      <c r="DE116" s="111"/>
      <c r="DF116" s="111"/>
      <c r="DG116" s="111"/>
      <c r="DL116" s="86"/>
      <c r="DM116" s="86"/>
      <c r="DN116" s="87" t="str">
        <f t="shared" si="37"/>
        <v xml:space="preserve">D6.scenario.defInput["i286"] = {  cons:"consHTcold",  title:"Chauffage routier",  unit:"",  text:"Utilisez-vous le chauffage routier?", inputType:"sel286", right:"", postfix:"", nodata:"", varType:"Number", min:"", max:"", defaultValue:"-1", d11t:"",d11p:"",d12t:"",d12p:"",d13t:"",d13p:"",d1w:"",d1d:"", d21t:"",d21p:"",d22t:"",d22p:"",d23t:"",d23p:"",d2w:"",d2d:"", d31t:"",d31p:"",d32t:"",d32p:"",d33t:"",d33p:"",d3w:"",d3d:""}; </v>
      </c>
      <c r="DO116" s="88"/>
      <c r="DP116" s="88"/>
      <c r="DQ116" s="89" t="str">
        <f t="shared" si="38"/>
        <v>D6.scenario.defSelectValue["sel286"]= [ "Sélectionnez", " oui", " non ", "" ];</v>
      </c>
      <c r="DR116" s="90"/>
      <c r="DS116" s="90"/>
      <c r="DT116" s="90" t="str">
        <f t="shared" si="39"/>
        <v>D6.scenario.defSelectData['sel286']= [ '-1', '1', '2' ];</v>
      </c>
    </row>
    <row r="117" spans="1:124" s="85" customFormat="1" ht="43.5" customHeight="1">
      <c r="A117" s="73"/>
      <c r="B117" s="112" t="s">
        <v>2927</v>
      </c>
      <c r="C117" s="120" t="s">
        <v>5031</v>
      </c>
      <c r="D117" s="132" t="s">
        <v>2488</v>
      </c>
      <c r="E117" s="111" t="s">
        <v>3081</v>
      </c>
      <c r="F117" s="120"/>
      <c r="G117" s="132"/>
      <c r="H117" s="120" t="s">
        <v>3678</v>
      </c>
      <c r="I117" s="132" t="s">
        <v>2489</v>
      </c>
      <c r="J117" s="120" t="str">
        <f t="shared" si="36"/>
        <v>sel287</v>
      </c>
      <c r="K117" s="132" t="str">
        <f t="shared" si="40"/>
        <v>sel287</v>
      </c>
      <c r="L117" s="112"/>
      <c r="M117" s="112"/>
      <c r="N117" s="112"/>
      <c r="O117" s="111" t="s">
        <v>1883</v>
      </c>
      <c r="P117" s="112"/>
      <c r="Q117" s="112"/>
      <c r="R117" s="111">
        <v>-1</v>
      </c>
      <c r="S117" s="73"/>
      <c r="T117" s="73"/>
      <c r="U117" s="114" t="str">
        <f t="shared" si="41"/>
        <v>sel287</v>
      </c>
      <c r="V117" s="120" t="s">
        <v>3754</v>
      </c>
      <c r="W117" s="120" t="s">
        <v>3892</v>
      </c>
      <c r="X117" s="120" t="s">
        <v>3893</v>
      </c>
      <c r="Y117" s="120" t="s">
        <v>3894</v>
      </c>
      <c r="Z117" s="120" t="s">
        <v>3895</v>
      </c>
      <c r="AA117" s="120" t="s">
        <v>3896</v>
      </c>
      <c r="AB117" s="120" t="s">
        <v>3897</v>
      </c>
      <c r="AC117" s="120" t="s">
        <v>3898</v>
      </c>
      <c r="AD117" s="120"/>
      <c r="AE117" s="120"/>
      <c r="AF117" s="120"/>
      <c r="AG117" s="120"/>
      <c r="AH117" s="120"/>
      <c r="AI117" s="120"/>
      <c r="AJ117" s="120"/>
      <c r="AK117" s="120"/>
      <c r="AL117" s="132" t="s">
        <v>2267</v>
      </c>
      <c r="AM117" s="162" t="s">
        <v>2012</v>
      </c>
      <c r="AN117" s="132" t="s">
        <v>2503</v>
      </c>
      <c r="AO117" s="132" t="s">
        <v>2504</v>
      </c>
      <c r="AP117" s="132" t="s">
        <v>2011</v>
      </c>
      <c r="AQ117" s="132" t="s">
        <v>2506</v>
      </c>
      <c r="AR117" s="132" t="s">
        <v>2505</v>
      </c>
      <c r="AS117" s="132"/>
      <c r="AT117" s="132"/>
      <c r="AU117" s="132"/>
      <c r="AV117" s="132"/>
      <c r="AW117" s="132"/>
      <c r="AX117" s="132"/>
      <c r="AY117" s="132"/>
      <c r="AZ117" s="132"/>
      <c r="BA117" s="132"/>
      <c r="BB117" s="73"/>
      <c r="BC117" s="120">
        <v>-1</v>
      </c>
      <c r="BD117" s="120">
        <v>1</v>
      </c>
      <c r="BE117" s="120">
        <v>2</v>
      </c>
      <c r="BF117" s="120">
        <v>3</v>
      </c>
      <c r="BG117" s="120">
        <v>4</v>
      </c>
      <c r="BH117" s="120">
        <v>5</v>
      </c>
      <c r="BI117" s="120">
        <v>6</v>
      </c>
      <c r="BJ117" s="120"/>
      <c r="BK117" s="120"/>
      <c r="BL117" s="120"/>
      <c r="BM117" s="120"/>
      <c r="BN117" s="120"/>
      <c r="BO117" s="120"/>
      <c r="BP117" s="120"/>
      <c r="BQ117" s="120"/>
      <c r="BR117" s="120"/>
      <c r="BS117" s="132">
        <v>-1</v>
      </c>
      <c r="BT117" s="132">
        <v>1</v>
      </c>
      <c r="BU117" s="132">
        <v>2</v>
      </c>
      <c r="BV117" s="132">
        <v>3</v>
      </c>
      <c r="BW117" s="132">
        <v>4</v>
      </c>
      <c r="BX117" s="132">
        <v>5</v>
      </c>
      <c r="BY117" s="132">
        <v>6</v>
      </c>
      <c r="BZ117" s="132"/>
      <c r="CA117" s="132"/>
      <c r="CB117" s="132"/>
      <c r="CC117" s="132"/>
      <c r="CD117" s="132"/>
      <c r="CE117" s="132"/>
      <c r="CF117" s="132"/>
      <c r="CG117" s="132"/>
      <c r="CH117" s="132"/>
      <c r="CJ117" s="111"/>
      <c r="CK117" s="111"/>
      <c r="CL117" s="111"/>
      <c r="CM117" s="111"/>
      <c r="CN117" s="111"/>
      <c r="CO117" s="111"/>
      <c r="CP117" s="111"/>
      <c r="CQ117" s="111"/>
      <c r="CR117" s="111"/>
      <c r="CS117" s="111"/>
      <c r="CT117" s="111"/>
      <c r="CU117" s="111"/>
      <c r="CV117" s="111"/>
      <c r="CW117" s="111"/>
      <c r="CX117" s="111"/>
      <c r="CY117" s="111"/>
      <c r="CZ117" s="111"/>
      <c r="DA117" s="111"/>
      <c r="DB117" s="111"/>
      <c r="DC117" s="111"/>
      <c r="DD117" s="111"/>
      <c r="DE117" s="111"/>
      <c r="DF117" s="111"/>
      <c r="DG117" s="111"/>
      <c r="DL117" s="86"/>
      <c r="DM117" s="86"/>
      <c r="DN117" s="87" t="str">
        <f t="shared" si="37"/>
        <v xml:space="preserve">D6.scenario.defInput["i287"] = {  cons:"consHTcold",  title:"Source de chaleur de chauffage routier",  unit:"",  text:"Source de chaleur du chauffage routier", inputType:"sel287", right:"", postfix:"", nodata:"", varType:"Number", min:"", max:"", defaultValue:"-1", d11t:"",d11p:"",d12t:"",d12p:"",d13t:"",d13p:"",d1w:"",d1d:"", d21t:"",d21p:"",d22t:"",d22p:"",d23t:"",d23p:"",d2w:"",d2d:"", d31t:"",d31p:"",d32t:"",d32p:"",d33t:"",d33p:"",d3w:"",d3d:""}; </v>
      </c>
      <c r="DO117" s="88"/>
      <c r="DP117" s="88"/>
      <c r="DQ117" s="89" t="str">
        <f t="shared" si="38"/>
        <v>D6.scenario.defSelectValue["sel287"]= [ "Sélectionnez", " sélectionnez", " kérosène", " électricité", " électricité (pompe à chaleur)", " gaz", " hybride (pompe à chaleur + gaz)", " alimentation thermique régionale ", "" ];</v>
      </c>
      <c r="DR117" s="90"/>
      <c r="DS117" s="90"/>
      <c r="DT117" s="90" t="str">
        <f t="shared" si="39"/>
        <v>D6.scenario.defSelectData['sel287']= [ '-1', '1', '2', '3', '4', '5', '6' ];</v>
      </c>
    </row>
    <row r="118" spans="1:124" s="85" customFormat="1" ht="43.5" customHeight="1">
      <c r="A118" s="73"/>
      <c r="B118" s="112" t="s">
        <v>2928</v>
      </c>
      <c r="C118" s="120" t="s">
        <v>3608</v>
      </c>
      <c r="D118" s="132" t="s">
        <v>2490</v>
      </c>
      <c r="E118" s="111" t="s">
        <v>3081</v>
      </c>
      <c r="F118" s="120"/>
      <c r="G118" s="132"/>
      <c r="H118" s="120" t="s">
        <v>3608</v>
      </c>
      <c r="I118" s="132" t="s">
        <v>2490</v>
      </c>
      <c r="J118" s="120" t="str">
        <f t="shared" si="36"/>
        <v>sel288</v>
      </c>
      <c r="K118" s="132" t="str">
        <f t="shared" si="40"/>
        <v>sel288</v>
      </c>
      <c r="L118" s="112"/>
      <c r="M118" s="112"/>
      <c r="N118" s="112"/>
      <c r="O118" s="111" t="s">
        <v>1883</v>
      </c>
      <c r="P118" s="112"/>
      <c r="Q118" s="112"/>
      <c r="R118" s="111">
        <v>-1</v>
      </c>
      <c r="S118" s="73"/>
      <c r="T118" s="73"/>
      <c r="U118" s="114" t="str">
        <f t="shared" si="41"/>
        <v>sel288</v>
      </c>
      <c r="V118" s="120" t="s">
        <v>3743</v>
      </c>
      <c r="W118" s="120" t="s">
        <v>5404</v>
      </c>
      <c r="X118" s="122" t="s">
        <v>5405</v>
      </c>
      <c r="Y118" s="120" t="s">
        <v>5406</v>
      </c>
      <c r="Z118" s="120" t="s">
        <v>5407</v>
      </c>
      <c r="AA118" s="120" t="s">
        <v>5408</v>
      </c>
      <c r="AB118" s="120" t="s">
        <v>5409</v>
      </c>
      <c r="AC118" s="120" t="s">
        <v>5410</v>
      </c>
      <c r="AD118" s="120" t="s">
        <v>5411</v>
      </c>
      <c r="AE118" s="120"/>
      <c r="AF118" s="120"/>
      <c r="AG118" s="120"/>
      <c r="AH118" s="120"/>
      <c r="AI118" s="120"/>
      <c r="AJ118" s="120"/>
      <c r="AK118" s="120"/>
      <c r="AL118" s="132" t="s">
        <v>2267</v>
      </c>
      <c r="AM118" s="132" t="s">
        <v>2509</v>
      </c>
      <c r="AN118" s="134" t="s">
        <v>2510</v>
      </c>
      <c r="AO118" s="132" t="s">
        <v>2511</v>
      </c>
      <c r="AP118" s="132" t="s">
        <v>2512</v>
      </c>
      <c r="AQ118" s="132" t="s">
        <v>2513</v>
      </c>
      <c r="AR118" s="132" t="s">
        <v>2514</v>
      </c>
      <c r="AS118" s="132" t="s">
        <v>2515</v>
      </c>
      <c r="AT118" s="132" t="s">
        <v>2516</v>
      </c>
      <c r="AU118" s="132"/>
      <c r="AV118" s="132"/>
      <c r="AW118" s="132"/>
      <c r="AX118" s="132"/>
      <c r="AY118" s="132"/>
      <c r="AZ118" s="132"/>
      <c r="BA118" s="132"/>
      <c r="BB118" s="73"/>
      <c r="BC118" s="120">
        <v>-1</v>
      </c>
      <c r="BD118" s="120">
        <v>3</v>
      </c>
      <c r="BE118" s="120">
        <v>7</v>
      </c>
      <c r="BF118" s="120">
        <v>10</v>
      </c>
      <c r="BG118" s="120">
        <v>15</v>
      </c>
      <c r="BH118" s="120">
        <v>30</v>
      </c>
      <c r="BI118" s="120">
        <v>50</v>
      </c>
      <c r="BJ118" s="120">
        <v>65</v>
      </c>
      <c r="BK118" s="120">
        <v>100</v>
      </c>
      <c r="BL118" s="120"/>
      <c r="BM118" s="120"/>
      <c r="BN118" s="120"/>
      <c r="BO118" s="120"/>
      <c r="BP118" s="120"/>
      <c r="BQ118" s="120"/>
      <c r="BR118" s="120"/>
      <c r="BS118" s="132">
        <v>-1</v>
      </c>
      <c r="BT118" s="132">
        <v>3</v>
      </c>
      <c r="BU118" s="132">
        <v>7</v>
      </c>
      <c r="BV118" s="132">
        <v>10</v>
      </c>
      <c r="BW118" s="132">
        <v>15</v>
      </c>
      <c r="BX118" s="132">
        <v>30</v>
      </c>
      <c r="BY118" s="132">
        <v>50</v>
      </c>
      <c r="BZ118" s="132">
        <v>65</v>
      </c>
      <c r="CA118" s="132">
        <v>100</v>
      </c>
      <c r="CB118" s="132"/>
      <c r="CC118" s="132"/>
      <c r="CD118" s="132"/>
      <c r="CE118" s="132"/>
      <c r="CF118" s="132"/>
      <c r="CG118" s="132"/>
      <c r="CH118" s="132"/>
      <c r="CJ118" s="111"/>
      <c r="CK118" s="111"/>
      <c r="CL118" s="111"/>
      <c r="CM118" s="111"/>
      <c r="CN118" s="111"/>
      <c r="CO118" s="111"/>
      <c r="CP118" s="111"/>
      <c r="CQ118" s="111"/>
      <c r="CR118" s="111"/>
      <c r="CS118" s="111"/>
      <c r="CT118" s="111"/>
      <c r="CU118" s="111"/>
      <c r="CV118" s="111"/>
      <c r="CW118" s="111"/>
      <c r="CX118" s="111"/>
      <c r="CY118" s="111"/>
      <c r="CZ118" s="111"/>
      <c r="DA118" s="111"/>
      <c r="DB118" s="111"/>
      <c r="DC118" s="111"/>
      <c r="DD118" s="111"/>
      <c r="DE118" s="111"/>
      <c r="DF118" s="111"/>
      <c r="DG118" s="111"/>
      <c r="DL118" s="86"/>
      <c r="DM118" s="86"/>
      <c r="DN118" s="87" t="str">
        <f t="shared" si="37"/>
        <v xml:space="preserve">D6.scenario.defInput["i288"] = {  cons:"consHTcold",  title:"Zone de chauffage routier",  unit:"",  text:"Zone de chauffage routier", inputType:"sel288", right:"", postfix:"", nodata:"", varType:"Number", min:"", max:"", defaultValue:"-1", d11t:"",d11p:"",d12t:"",d12p:"",d13t:"",d13p:"",d1w:"",d1d:"", d21t:"",d21p:"",d22t:"",d22p:"",d23t:"",d23p:"",d2w:"",d2d:"", d31t:"",d31p:"",d32t:"",d32p:"",d33t:"",d33p:"",d3w:"",d3d:""}; </v>
      </c>
      <c r="DO118" s="88"/>
      <c r="DP118" s="88"/>
      <c r="DQ118" s="89" t="str">
        <f t="shared" si="38"/>
        <v>D6.scenario.defSelectValue["sel288"]= [ "S'il vous plaît choisir", "3m2", "7m2", "10m2", "15m2", "30m2", "50m2", "65m2", "100m2 ", "" ];</v>
      </c>
      <c r="DR118" s="90"/>
      <c r="DS118" s="90"/>
      <c r="DT118" s="90" t="str">
        <f t="shared" si="39"/>
        <v>D6.scenario.defSelectData['sel288']= [ '-1', '3', '7', '10', '15', '30', '50', '65', '100' ];</v>
      </c>
    </row>
    <row r="119" spans="1:124" s="85" customFormat="1" ht="43.5" customHeight="1">
      <c r="A119" s="73"/>
      <c r="B119" s="112" t="s">
        <v>2929</v>
      </c>
      <c r="C119" s="120" t="s">
        <v>3609</v>
      </c>
      <c r="D119" s="132" t="s">
        <v>2508</v>
      </c>
      <c r="E119" s="111" t="s">
        <v>3081</v>
      </c>
      <c r="F119" s="120"/>
      <c r="G119" s="132"/>
      <c r="H119" s="120" t="s">
        <v>3609</v>
      </c>
      <c r="I119" s="132" t="s">
        <v>2507</v>
      </c>
      <c r="J119" s="120" t="str">
        <f t="shared" si="36"/>
        <v>sel289</v>
      </c>
      <c r="K119" s="132" t="str">
        <f t="shared" si="40"/>
        <v>sel289</v>
      </c>
      <c r="L119" s="112"/>
      <c r="M119" s="112"/>
      <c r="N119" s="112"/>
      <c r="O119" s="111" t="s">
        <v>1883</v>
      </c>
      <c r="P119" s="112"/>
      <c r="Q119" s="112"/>
      <c r="R119" s="111">
        <v>-1</v>
      </c>
      <c r="S119" s="73"/>
      <c r="T119" s="73"/>
      <c r="U119" s="114" t="str">
        <f t="shared" si="41"/>
        <v>sel289</v>
      </c>
      <c r="V119" s="120" t="s">
        <v>3733</v>
      </c>
      <c r="W119" s="120" t="s">
        <v>5413</v>
      </c>
      <c r="X119" s="120" t="s">
        <v>5414</v>
      </c>
      <c r="Y119" s="120" t="s">
        <v>5415</v>
      </c>
      <c r="Z119" s="120" t="s">
        <v>5416</v>
      </c>
      <c r="AA119" s="120" t="s">
        <v>5417</v>
      </c>
      <c r="AB119" s="120" t="s">
        <v>5418</v>
      </c>
      <c r="AC119" s="120"/>
      <c r="AD119" s="120"/>
      <c r="AE119" s="120"/>
      <c r="AF119" s="120"/>
      <c r="AG119" s="120"/>
      <c r="AH119" s="120"/>
      <c r="AI119" s="120"/>
      <c r="AJ119" s="120"/>
      <c r="AK119" s="120"/>
      <c r="AL119" s="132" t="s">
        <v>2267</v>
      </c>
      <c r="AM119" s="132" t="s">
        <v>2517</v>
      </c>
      <c r="AN119" s="134" t="s">
        <v>2518</v>
      </c>
      <c r="AO119" s="132" t="s">
        <v>2519</v>
      </c>
      <c r="AP119" s="132" t="s">
        <v>2520</v>
      </c>
      <c r="AQ119" s="132" t="s">
        <v>2521</v>
      </c>
      <c r="AR119" s="132" t="s">
        <v>2522</v>
      </c>
      <c r="AS119" s="132"/>
      <c r="AT119" s="132"/>
      <c r="AU119" s="132"/>
      <c r="AV119" s="132"/>
      <c r="AW119" s="132"/>
      <c r="AX119" s="132"/>
      <c r="AY119" s="132"/>
      <c r="AZ119" s="132"/>
      <c r="BA119" s="132"/>
      <c r="BB119" s="73"/>
      <c r="BC119" s="120">
        <v>-1</v>
      </c>
      <c r="BD119" s="120">
        <v>2</v>
      </c>
      <c r="BE119" s="120">
        <v>6</v>
      </c>
      <c r="BF119" s="120">
        <v>12</v>
      </c>
      <c r="BG119" s="120">
        <v>30</v>
      </c>
      <c r="BH119" s="120">
        <v>50</v>
      </c>
      <c r="BI119" s="120">
        <v>100</v>
      </c>
      <c r="BJ119" s="120"/>
      <c r="BK119" s="120"/>
      <c r="BL119" s="120"/>
      <c r="BM119" s="120"/>
      <c r="BN119" s="120"/>
      <c r="BO119" s="120"/>
      <c r="BP119" s="120"/>
      <c r="BQ119" s="120"/>
      <c r="BR119" s="120"/>
      <c r="BS119" s="132">
        <v>-1</v>
      </c>
      <c r="BT119" s="132">
        <v>2</v>
      </c>
      <c r="BU119" s="132">
        <v>6</v>
      </c>
      <c r="BV119" s="132">
        <v>12</v>
      </c>
      <c r="BW119" s="132">
        <v>30</v>
      </c>
      <c r="BX119" s="132">
        <v>50</v>
      </c>
      <c r="BY119" s="132">
        <v>100</v>
      </c>
      <c r="BZ119" s="132"/>
      <c r="CA119" s="132"/>
      <c r="CB119" s="132"/>
      <c r="CC119" s="132"/>
      <c r="CD119" s="132"/>
      <c r="CE119" s="132"/>
      <c r="CF119" s="132"/>
      <c r="CG119" s="132"/>
      <c r="CH119" s="132"/>
      <c r="CJ119" s="111"/>
      <c r="CK119" s="111"/>
      <c r="CL119" s="111"/>
      <c r="CM119" s="111"/>
      <c r="CN119" s="111"/>
      <c r="CO119" s="111"/>
      <c r="CP119" s="111"/>
      <c r="CQ119" s="111"/>
      <c r="CR119" s="111"/>
      <c r="CS119" s="111"/>
      <c r="CT119" s="111"/>
      <c r="CU119" s="111"/>
      <c r="CV119" s="111"/>
      <c r="CW119" s="111"/>
      <c r="CX119" s="111"/>
      <c r="CY119" s="111"/>
      <c r="CZ119" s="111"/>
      <c r="DA119" s="111"/>
      <c r="DB119" s="111"/>
      <c r="DC119" s="111"/>
      <c r="DD119" s="111"/>
      <c r="DE119" s="111"/>
      <c r="DF119" s="111"/>
      <c r="DG119" s="111"/>
      <c r="DL119" s="86"/>
      <c r="DM119" s="86"/>
      <c r="DN119" s="87" t="str">
        <f t="shared" si="37"/>
        <v xml:space="preserve">D6.scenario.defInput["i289"] = {  cons:"consHTcold",  title:"Fréquence d'utilisation du chauffage routier",  unit:"",  text:"Fréquence d'utilisation du chauffage routier", inputType:"sel289", right:"", postfix:"", nodata:"", varType:"Number", min:"", max:"", defaultValue:"-1", d11t:"",d11p:"",d12t:"",d12p:"",d13t:"",d13p:"",d1w:"",d1d:"", d21t:"",d21p:"",d22t:"",d22p:"",d23t:"",d23p:"",d2w:"",d2d:"", d31t:"",d31p:"",d32t:"",d32p:"",d33t:"",d33p:"",d3w:"",d3d:""}; </v>
      </c>
      <c r="DO119" s="88"/>
      <c r="DP119" s="88"/>
      <c r="DQ119" s="89" t="str">
        <f t="shared" si="38"/>
        <v>D6.scenario.defSelectValue["sel289"]= [ "Veuillez choisir", "2 - 3 jours par an", "Environ 1 jour par mois", "2-3 jours par mois", "2-3 jours par semaine", "Toujours allumé avec capteur", "Toujours activé sans capteur", "" ];</v>
      </c>
      <c r="DR119" s="90"/>
      <c r="DS119" s="90"/>
      <c r="DT119" s="90" t="str">
        <f t="shared" si="39"/>
        <v>D6.scenario.defSelectData['sel289']= [ '-1', '2', '6', '12', '30', '50', '100' ];</v>
      </c>
    </row>
    <row r="120" spans="1:124" s="85" customFormat="1" ht="43.5" customHeight="1">
      <c r="A120" s="73"/>
      <c r="B120" s="112" t="s">
        <v>2930</v>
      </c>
      <c r="C120" s="120" t="s">
        <v>5032</v>
      </c>
      <c r="D120" s="132" t="s">
        <v>2538</v>
      </c>
      <c r="E120" s="111" t="s">
        <v>3081</v>
      </c>
      <c r="F120" s="120"/>
      <c r="G120" s="132"/>
      <c r="H120" s="120" t="s">
        <v>3679</v>
      </c>
      <c r="I120" s="132" t="s">
        <v>2539</v>
      </c>
      <c r="J120" s="120" t="str">
        <f t="shared" si="36"/>
        <v>sel290</v>
      </c>
      <c r="K120" s="132" t="str">
        <f t="shared" si="40"/>
        <v>sel290</v>
      </c>
      <c r="L120" s="112"/>
      <c r="M120" s="112"/>
      <c r="N120" s="112"/>
      <c r="O120" s="111" t="s">
        <v>1883</v>
      </c>
      <c r="P120" s="112"/>
      <c r="Q120" s="112"/>
      <c r="R120" s="111">
        <v>-1</v>
      </c>
      <c r="S120" s="73"/>
      <c r="T120" s="73"/>
      <c r="U120" s="114" t="str">
        <f t="shared" si="41"/>
        <v>sel290</v>
      </c>
      <c r="V120" s="120" t="s">
        <v>3754</v>
      </c>
      <c r="W120" s="120" t="s">
        <v>3770</v>
      </c>
      <c r="X120" s="120" t="s">
        <v>3771</v>
      </c>
      <c r="Y120" s="122"/>
      <c r="Z120" s="120"/>
      <c r="AA120" s="120"/>
      <c r="AB120" s="120"/>
      <c r="AC120" s="120"/>
      <c r="AD120" s="120"/>
      <c r="AE120" s="120"/>
      <c r="AF120" s="120"/>
      <c r="AG120" s="120"/>
      <c r="AH120" s="120"/>
      <c r="AI120" s="120"/>
      <c r="AJ120" s="120"/>
      <c r="AK120" s="120"/>
      <c r="AL120" s="132" t="s">
        <v>2267</v>
      </c>
      <c r="AM120" s="132" t="s">
        <v>2480</v>
      </c>
      <c r="AN120" s="162" t="s">
        <v>2481</v>
      </c>
      <c r="AO120" s="134"/>
      <c r="AP120" s="132"/>
      <c r="AQ120" s="132"/>
      <c r="AR120" s="132"/>
      <c r="AS120" s="132"/>
      <c r="AT120" s="132"/>
      <c r="AU120" s="132"/>
      <c r="AV120" s="132"/>
      <c r="AW120" s="132"/>
      <c r="AX120" s="132"/>
      <c r="AY120" s="132"/>
      <c r="AZ120" s="132"/>
      <c r="BA120" s="132"/>
      <c r="BB120" s="73"/>
      <c r="BC120" s="120">
        <v>-1</v>
      </c>
      <c r="BD120" s="120">
        <v>1</v>
      </c>
      <c r="BE120" s="120">
        <v>2</v>
      </c>
      <c r="BF120" s="120"/>
      <c r="BG120" s="120"/>
      <c r="BH120" s="120"/>
      <c r="BI120" s="120"/>
      <c r="BJ120" s="120"/>
      <c r="BK120" s="120"/>
      <c r="BL120" s="120"/>
      <c r="BM120" s="120"/>
      <c r="BN120" s="120"/>
      <c r="BO120" s="120"/>
      <c r="BP120" s="120"/>
      <c r="BQ120" s="120"/>
      <c r="BR120" s="120"/>
      <c r="BS120" s="132">
        <v>-1</v>
      </c>
      <c r="BT120" s="132">
        <v>1</v>
      </c>
      <c r="BU120" s="132">
        <v>2</v>
      </c>
      <c r="BV120" s="132"/>
      <c r="BW120" s="132"/>
      <c r="BX120" s="132"/>
      <c r="BY120" s="132"/>
      <c r="BZ120" s="132"/>
      <c r="CA120" s="132"/>
      <c r="CB120" s="132"/>
      <c r="CC120" s="132"/>
      <c r="CD120" s="132"/>
      <c r="CE120" s="132"/>
      <c r="CF120" s="132"/>
      <c r="CG120" s="132"/>
      <c r="CH120" s="132"/>
      <c r="CJ120" s="111"/>
      <c r="CK120" s="111"/>
      <c r="CL120" s="111"/>
      <c r="CM120" s="111"/>
      <c r="CN120" s="111"/>
      <c r="CO120" s="111"/>
      <c r="CP120" s="111"/>
      <c r="CQ120" s="111"/>
      <c r="CR120" s="111"/>
      <c r="CS120" s="111"/>
      <c r="CT120" s="111"/>
      <c r="CU120" s="111"/>
      <c r="CV120" s="111"/>
      <c r="CW120" s="111"/>
      <c r="CX120" s="111"/>
      <c r="CY120" s="111"/>
      <c r="CZ120" s="111"/>
      <c r="DA120" s="111"/>
      <c r="DB120" s="111"/>
      <c r="DC120" s="111"/>
      <c r="DD120" s="111"/>
      <c r="DE120" s="111"/>
      <c r="DF120" s="111"/>
      <c r="DG120" s="111"/>
      <c r="DL120" s="86"/>
      <c r="DM120" s="86"/>
      <c r="DN120" s="87" t="str">
        <f t="shared" si="37"/>
        <v xml:space="preserve">D6.scenario.defInput["i290"] = {  cons:"consHTcold",  title:"Utilisation du chauffage de toiture",  unit:"",  text:"Utilisez-vous le chauffage du toit?", inputType:"sel290", right:"", postfix:"", nodata:"", varType:"Number", min:"", max:"", defaultValue:"-1", d11t:"",d11p:"",d12t:"",d12p:"",d13t:"",d13p:"",d1w:"",d1d:"", d21t:"",d21p:"",d22t:"",d22p:"",d23t:"",d23p:"",d2w:"",d2d:"", d31t:"",d31p:"",d32t:"",d32p:"",d33t:"",d33p:"",d3w:"",d3d:""}; </v>
      </c>
      <c r="DO120" s="88"/>
      <c r="DP120" s="88"/>
      <c r="DQ120" s="89" t="str">
        <f t="shared" si="38"/>
        <v>D6.scenario.defSelectValue["sel290"]= [ "Sélectionnez", " oui", " non ", "" ];</v>
      </c>
      <c r="DR120" s="90"/>
      <c r="DS120" s="90"/>
      <c r="DT120" s="90" t="str">
        <f t="shared" si="39"/>
        <v>D6.scenario.defSelectData['sel290']= [ '-1', '1', '2' ];</v>
      </c>
    </row>
    <row r="121" spans="1:124" s="85" customFormat="1" ht="43.5" customHeight="1">
      <c r="A121" s="73"/>
      <c r="B121" s="112" t="s">
        <v>2931</v>
      </c>
      <c r="C121" s="120" t="s">
        <v>3610</v>
      </c>
      <c r="D121" s="132" t="s">
        <v>2541</v>
      </c>
      <c r="E121" s="111" t="s">
        <v>3081</v>
      </c>
      <c r="F121" s="120"/>
      <c r="G121" s="132"/>
      <c r="H121" s="120" t="s">
        <v>3610</v>
      </c>
      <c r="I121" s="132" t="s">
        <v>2541</v>
      </c>
      <c r="J121" s="120" t="str">
        <f t="shared" si="36"/>
        <v>sel291</v>
      </c>
      <c r="K121" s="132" t="str">
        <f t="shared" si="40"/>
        <v>sel291</v>
      </c>
      <c r="L121" s="112"/>
      <c r="M121" s="112"/>
      <c r="N121" s="112"/>
      <c r="O121" s="111" t="s">
        <v>1883</v>
      </c>
      <c r="P121" s="112"/>
      <c r="Q121" s="112"/>
      <c r="R121" s="111">
        <v>-1</v>
      </c>
      <c r="S121" s="73"/>
      <c r="T121" s="73"/>
      <c r="U121" s="114" t="str">
        <f t="shared" si="41"/>
        <v>sel291</v>
      </c>
      <c r="V121" s="120" t="s">
        <v>3733</v>
      </c>
      <c r="W121" s="120" t="s">
        <v>4165</v>
      </c>
      <c r="X121" s="120" t="s">
        <v>3913</v>
      </c>
      <c r="Y121" s="122"/>
      <c r="Z121" s="120"/>
      <c r="AA121" s="120"/>
      <c r="AB121" s="120"/>
      <c r="AC121" s="120"/>
      <c r="AD121" s="120"/>
      <c r="AE121" s="120"/>
      <c r="AF121" s="120"/>
      <c r="AG121" s="120"/>
      <c r="AH121" s="120"/>
      <c r="AI121" s="120"/>
      <c r="AJ121" s="120"/>
      <c r="AK121" s="120"/>
      <c r="AL121" s="132" t="s">
        <v>2267</v>
      </c>
      <c r="AM121" s="132" t="s">
        <v>2545</v>
      </c>
      <c r="AN121" s="132" t="s">
        <v>2546</v>
      </c>
      <c r="AO121" s="134"/>
      <c r="AP121" s="132"/>
      <c r="AQ121" s="132"/>
      <c r="AR121" s="132"/>
      <c r="AS121" s="132"/>
      <c r="AT121" s="132"/>
      <c r="AU121" s="132"/>
      <c r="AV121" s="132"/>
      <c r="AW121" s="132"/>
      <c r="AX121" s="132"/>
      <c r="AY121" s="132"/>
      <c r="AZ121" s="132"/>
      <c r="BA121" s="132"/>
      <c r="BB121" s="73"/>
      <c r="BC121" s="120">
        <v>-1</v>
      </c>
      <c r="BD121" s="120">
        <v>10</v>
      </c>
      <c r="BE121" s="120">
        <v>30</v>
      </c>
      <c r="BF121" s="120"/>
      <c r="BG121" s="120"/>
      <c r="BH121" s="120"/>
      <c r="BI121" s="120"/>
      <c r="BJ121" s="120"/>
      <c r="BK121" s="120"/>
      <c r="BL121" s="120"/>
      <c r="BM121" s="120"/>
      <c r="BN121" s="120"/>
      <c r="BO121" s="120"/>
      <c r="BP121" s="120"/>
      <c r="BQ121" s="120"/>
      <c r="BR121" s="120"/>
      <c r="BS121" s="132">
        <v>-1</v>
      </c>
      <c r="BT121" s="132">
        <v>10</v>
      </c>
      <c r="BU121" s="132">
        <v>30</v>
      </c>
      <c r="BV121" s="132"/>
      <c r="BW121" s="132"/>
      <c r="BX121" s="132"/>
      <c r="BY121" s="132"/>
      <c r="BZ121" s="132"/>
      <c r="CA121" s="132"/>
      <c r="CB121" s="132"/>
      <c r="CC121" s="132"/>
      <c r="CD121" s="132"/>
      <c r="CE121" s="132"/>
      <c r="CF121" s="132"/>
      <c r="CG121" s="132"/>
      <c r="CH121" s="132"/>
      <c r="CJ121" s="111"/>
      <c r="CK121" s="111"/>
      <c r="CL121" s="111"/>
      <c r="CM121" s="111"/>
      <c r="CN121" s="111"/>
      <c r="CO121" s="111"/>
      <c r="CP121" s="111"/>
      <c r="CQ121" s="111"/>
      <c r="CR121" s="111"/>
      <c r="CS121" s="111"/>
      <c r="CT121" s="111"/>
      <c r="CU121" s="111"/>
      <c r="CV121" s="111"/>
      <c r="CW121" s="111"/>
      <c r="CX121" s="111"/>
      <c r="CY121" s="111"/>
      <c r="CZ121" s="111"/>
      <c r="DA121" s="111"/>
      <c r="DB121" s="111"/>
      <c r="DC121" s="111"/>
      <c r="DD121" s="111"/>
      <c r="DE121" s="111"/>
      <c r="DF121" s="111"/>
      <c r="DG121" s="111"/>
      <c r="DL121" s="86"/>
      <c r="DM121" s="86"/>
      <c r="DN121" s="87" t="str">
        <f t="shared" si="37"/>
        <v xml:space="preserve">D6.scenario.defInput["i291"] = {  cons:"consHTcold",  title:"Zone couverte par le chauffage du toit",  unit:"",  text:"Zone couverte par le chauffage du toit", inputType:"sel291", right:"", postfix:"", nodata:"", varType:"Number", min:"", max:"", defaultValue:"-1", d11t:"",d11p:"",d12t:"",d12p:"",d13t:"",d13p:"",d1w:"",d1d:"", d21t:"",d21p:"",d22t:"",d22p:"",d23t:"",d23p:"",d2w:"",d2d:"", d31t:"",d31p:"",d32t:"",d32p:"",d33t:"",d33p:"",d3w:"",d3d:""}; </v>
      </c>
      <c r="DO121" s="88"/>
      <c r="DP121" s="88"/>
      <c r="DQ121" s="89" t="str">
        <f t="shared" si="38"/>
        <v>D6.scenario.defSelectValue["sel291"]= [ "Veuillez choisir", " seulement autour de la gouttière", " toute la surface du toit ", "" ];</v>
      </c>
      <c r="DR121" s="90"/>
      <c r="DS121" s="90"/>
      <c r="DT121" s="90" t="str">
        <f t="shared" si="39"/>
        <v>D6.scenario.defSelectData['sel291']= [ '-1', '10', '30' ];</v>
      </c>
    </row>
    <row r="122" spans="1:124" s="85" customFormat="1" ht="43.5" customHeight="1">
      <c r="A122" s="73"/>
      <c r="B122" s="112" t="s">
        <v>2932</v>
      </c>
      <c r="C122" s="120" t="s">
        <v>5033</v>
      </c>
      <c r="D122" s="132" t="s">
        <v>2542</v>
      </c>
      <c r="E122" s="111" t="s">
        <v>3081</v>
      </c>
      <c r="F122" s="120"/>
      <c r="G122" s="132"/>
      <c r="H122" s="120" t="s">
        <v>5033</v>
      </c>
      <c r="I122" s="132" t="s">
        <v>2542</v>
      </c>
      <c r="J122" s="120" t="str">
        <f t="shared" si="36"/>
        <v>sel292</v>
      </c>
      <c r="K122" s="132" t="str">
        <f t="shared" si="40"/>
        <v>sel292</v>
      </c>
      <c r="L122" s="112"/>
      <c r="M122" s="112"/>
      <c r="N122" s="112"/>
      <c r="O122" s="111" t="s">
        <v>1883</v>
      </c>
      <c r="P122" s="112"/>
      <c r="Q122" s="112"/>
      <c r="R122" s="111">
        <v>-1</v>
      </c>
      <c r="S122" s="73"/>
      <c r="T122" s="73"/>
      <c r="U122" s="114" t="str">
        <f t="shared" si="41"/>
        <v>sel292</v>
      </c>
      <c r="V122" s="120" t="s">
        <v>3743</v>
      </c>
      <c r="W122" s="120" t="s">
        <v>3915</v>
      </c>
      <c r="X122" s="120" t="s">
        <v>3916</v>
      </c>
      <c r="Y122" s="122" t="s">
        <v>3917</v>
      </c>
      <c r="Z122" s="120" t="s">
        <v>3918</v>
      </c>
      <c r="AA122" s="120" t="s">
        <v>3919</v>
      </c>
      <c r="AB122" s="120" t="s">
        <v>3920</v>
      </c>
      <c r="AC122" s="120" t="s">
        <v>3921</v>
      </c>
      <c r="AD122" s="120"/>
      <c r="AE122" s="120"/>
      <c r="AF122" s="120"/>
      <c r="AG122" s="120"/>
      <c r="AH122" s="120"/>
      <c r="AI122" s="120"/>
      <c r="AJ122" s="120"/>
      <c r="AK122" s="120"/>
      <c r="AL122" s="132" t="s">
        <v>2267</v>
      </c>
      <c r="AM122" s="132" t="s">
        <v>2012</v>
      </c>
      <c r="AN122" s="132" t="s">
        <v>2503</v>
      </c>
      <c r="AO122" s="134" t="s">
        <v>2504</v>
      </c>
      <c r="AP122" s="132" t="s">
        <v>2011</v>
      </c>
      <c r="AQ122" s="132" t="s">
        <v>2543</v>
      </c>
      <c r="AR122" s="132" t="s">
        <v>2544</v>
      </c>
      <c r="AS122" s="132" t="s">
        <v>2505</v>
      </c>
      <c r="AT122" s="132"/>
      <c r="AU122" s="132"/>
      <c r="AV122" s="132"/>
      <c r="AW122" s="132"/>
      <c r="AX122" s="132"/>
      <c r="AY122" s="132"/>
      <c r="AZ122" s="132"/>
      <c r="BA122" s="132"/>
      <c r="BB122" s="73"/>
      <c r="BC122" s="120">
        <v>-1</v>
      </c>
      <c r="BD122" s="120">
        <v>1</v>
      </c>
      <c r="BE122" s="120">
        <v>2</v>
      </c>
      <c r="BF122" s="120">
        <v>3</v>
      </c>
      <c r="BG122" s="120">
        <v>4</v>
      </c>
      <c r="BH122" s="120">
        <v>5</v>
      </c>
      <c r="BI122" s="120">
        <v>6</v>
      </c>
      <c r="BJ122" s="120"/>
      <c r="BK122" s="120"/>
      <c r="BL122" s="120"/>
      <c r="BM122" s="120"/>
      <c r="BN122" s="120"/>
      <c r="BO122" s="120"/>
      <c r="BP122" s="120"/>
      <c r="BQ122" s="120"/>
      <c r="BR122" s="120"/>
      <c r="BS122" s="132">
        <v>-1</v>
      </c>
      <c r="BT122" s="132">
        <v>1</v>
      </c>
      <c r="BU122" s="132">
        <v>2</v>
      </c>
      <c r="BV122" s="132">
        <v>3</v>
      </c>
      <c r="BW122" s="132">
        <v>4</v>
      </c>
      <c r="BX122" s="132">
        <v>5</v>
      </c>
      <c r="BY122" s="132">
        <v>6</v>
      </c>
      <c r="BZ122" s="132"/>
      <c r="CA122" s="132"/>
      <c r="CB122" s="132"/>
      <c r="CC122" s="132"/>
      <c r="CD122" s="132"/>
      <c r="CE122" s="132"/>
      <c r="CF122" s="132"/>
      <c r="CG122" s="132"/>
      <c r="CH122" s="132"/>
      <c r="CJ122" s="111"/>
      <c r="CK122" s="111"/>
      <c r="CL122" s="111"/>
      <c r="CM122" s="111"/>
      <c r="CN122" s="111"/>
      <c r="CO122" s="111"/>
      <c r="CP122" s="111"/>
      <c r="CQ122" s="111"/>
      <c r="CR122" s="111"/>
      <c r="CS122" s="111"/>
      <c r="CT122" s="111"/>
      <c r="CU122" s="111"/>
      <c r="CV122" s="111"/>
      <c r="CW122" s="111"/>
      <c r="CX122" s="111"/>
      <c r="CY122" s="111"/>
      <c r="CZ122" s="111"/>
      <c r="DA122" s="111"/>
      <c r="DB122" s="111"/>
      <c r="DC122" s="111"/>
      <c r="DD122" s="111"/>
      <c r="DE122" s="111"/>
      <c r="DF122" s="111"/>
      <c r="DG122" s="111"/>
      <c r="DL122" s="86"/>
      <c r="DM122" s="86"/>
      <c r="DN122" s="87" t="str">
        <f t="shared" si="37"/>
        <v xml:space="preserve">D6.scenario.defInput["i292"] = {  cons:"consHTcold",  title:"Source de chaleur du chauffage du toit",  unit:"",  text:"Source de chaleur du chauffage du toit", inputType:"sel292", right:"", postfix:"", nodata:"", varType:"Number", min:"", max:"", defaultValue:"-1", d11t:"",d11p:"",d12t:"",d12p:"",d13t:"",d13p:"",d1w:"",d1d:"", d21t:"",d21p:"",d22t:"",d22p:"",d23t:"",d23p:"",d2w:"",d2d:"", d31t:"",d31p:"",d32t:"",d32p:"",d33t:"",d33p:"",d3w:"",d3d:""}; </v>
      </c>
      <c r="DO122" s="88"/>
      <c r="DP122" s="88"/>
      <c r="DQ122" s="89" t="str">
        <f t="shared" si="38"/>
        <v>D6.scenario.defSelectValue["sel292"]= [ "S'il vous plaît choisir", " le kérosène", " l'électricité", " l'électricité (pompe à chaleur)", " le gaz", " la cogénération (gaz)", " la cogénération (kérosène)", " chauffage urbain ", "" ];</v>
      </c>
      <c r="DR122" s="90"/>
      <c r="DS122" s="90"/>
      <c r="DT122" s="90" t="str">
        <f t="shared" si="39"/>
        <v>D6.scenario.defSelectData['sel292']= [ '-1', '1', '2', '3', '4', '5', '6' ];</v>
      </c>
    </row>
    <row r="123" spans="1:124" s="85" customFormat="1" ht="43.5" customHeight="1">
      <c r="A123" s="73"/>
      <c r="B123" s="112" t="s">
        <v>2933</v>
      </c>
      <c r="C123" s="120" t="s">
        <v>5034</v>
      </c>
      <c r="D123" s="132" t="s">
        <v>2547</v>
      </c>
      <c r="E123" s="111" t="s">
        <v>3081</v>
      </c>
      <c r="F123" s="120"/>
      <c r="G123" s="132"/>
      <c r="H123" s="120" t="s">
        <v>3680</v>
      </c>
      <c r="I123" s="132" t="s">
        <v>2548</v>
      </c>
      <c r="J123" s="120" t="str">
        <f t="shared" si="36"/>
        <v>sel293</v>
      </c>
      <c r="K123" s="132" t="str">
        <f t="shared" si="40"/>
        <v>sel293</v>
      </c>
      <c r="L123" s="112"/>
      <c r="M123" s="112"/>
      <c r="N123" s="112"/>
      <c r="O123" s="111" t="s">
        <v>1883</v>
      </c>
      <c r="P123" s="112"/>
      <c r="Q123" s="112"/>
      <c r="R123" s="111">
        <v>-1</v>
      </c>
      <c r="S123" s="73"/>
      <c r="T123" s="73"/>
      <c r="U123" s="114" t="str">
        <f t="shared" ref="U123:U127" si="43">J123</f>
        <v>sel293</v>
      </c>
      <c r="V123" s="120" t="s">
        <v>3733</v>
      </c>
      <c r="W123" s="120" t="s">
        <v>5413</v>
      </c>
      <c r="X123" s="120" t="s">
        <v>5414</v>
      </c>
      <c r="Y123" s="120" t="s">
        <v>5415</v>
      </c>
      <c r="Z123" s="120" t="s">
        <v>5416</v>
      </c>
      <c r="AA123" s="120" t="s">
        <v>5417</v>
      </c>
      <c r="AB123" s="120" t="s">
        <v>5418</v>
      </c>
      <c r="AC123" s="120"/>
      <c r="AD123" s="120"/>
      <c r="AE123" s="120"/>
      <c r="AF123" s="120"/>
      <c r="AG123" s="120"/>
      <c r="AH123" s="120"/>
      <c r="AI123" s="120"/>
      <c r="AJ123" s="120"/>
      <c r="AK123" s="120"/>
      <c r="AL123" s="132" t="s">
        <v>2267</v>
      </c>
      <c r="AM123" s="132" t="s">
        <v>2517</v>
      </c>
      <c r="AN123" s="134" t="s">
        <v>2518</v>
      </c>
      <c r="AO123" s="132" t="s">
        <v>2519</v>
      </c>
      <c r="AP123" s="132" t="s">
        <v>2520</v>
      </c>
      <c r="AQ123" s="132" t="s">
        <v>2521</v>
      </c>
      <c r="AR123" s="132" t="s">
        <v>2522</v>
      </c>
      <c r="AS123" s="132"/>
      <c r="AT123" s="132"/>
      <c r="AU123" s="132"/>
      <c r="AV123" s="132"/>
      <c r="AW123" s="132"/>
      <c r="AX123" s="132"/>
      <c r="AY123" s="132"/>
      <c r="AZ123" s="132"/>
      <c r="BA123" s="132"/>
      <c r="BB123" s="73"/>
      <c r="BC123" s="120">
        <v>-1</v>
      </c>
      <c r="BD123" s="120">
        <v>2</v>
      </c>
      <c r="BE123" s="120">
        <v>6</v>
      </c>
      <c r="BF123" s="120">
        <v>15</v>
      </c>
      <c r="BG123" s="120">
        <v>30</v>
      </c>
      <c r="BH123" s="120">
        <v>50</v>
      </c>
      <c r="BI123" s="120">
        <v>100</v>
      </c>
      <c r="BJ123" s="120"/>
      <c r="BK123" s="120"/>
      <c r="BL123" s="120"/>
      <c r="BM123" s="120"/>
      <c r="BN123" s="120"/>
      <c r="BO123" s="120"/>
      <c r="BP123" s="120"/>
      <c r="BQ123" s="120"/>
      <c r="BR123" s="120"/>
      <c r="BS123" s="132">
        <v>-1</v>
      </c>
      <c r="BT123" s="132">
        <v>2</v>
      </c>
      <c r="BU123" s="132">
        <v>6</v>
      </c>
      <c r="BV123" s="132">
        <v>15</v>
      </c>
      <c r="BW123" s="132">
        <v>30</v>
      </c>
      <c r="BX123" s="132">
        <v>50</v>
      </c>
      <c r="BY123" s="132">
        <v>100</v>
      </c>
      <c r="BZ123" s="132"/>
      <c r="CA123" s="132"/>
      <c r="CB123" s="132"/>
      <c r="CC123" s="132"/>
      <c r="CD123" s="132"/>
      <c r="CE123" s="132"/>
      <c r="CF123" s="132"/>
      <c r="CG123" s="132"/>
      <c r="CH123" s="132"/>
      <c r="CJ123" s="111"/>
      <c r="CK123" s="111"/>
      <c r="CL123" s="111"/>
      <c r="CM123" s="111"/>
      <c r="CN123" s="111"/>
      <c r="CO123" s="111"/>
      <c r="CP123" s="111"/>
      <c r="CQ123" s="111"/>
      <c r="CR123" s="111"/>
      <c r="CS123" s="111"/>
      <c r="CT123" s="111"/>
      <c r="CU123" s="111"/>
      <c r="CV123" s="111"/>
      <c r="CW123" s="111"/>
      <c r="CX123" s="111"/>
      <c r="CY123" s="111"/>
      <c r="CZ123" s="111"/>
      <c r="DA123" s="111"/>
      <c r="DB123" s="111"/>
      <c r="DC123" s="111"/>
      <c r="DD123" s="111"/>
      <c r="DE123" s="111"/>
      <c r="DF123" s="111"/>
      <c r="DG123" s="111"/>
      <c r="DL123" s="86"/>
      <c r="DM123" s="86"/>
      <c r="DN123" s="87" t="str">
        <f t="shared" si="37"/>
        <v xml:space="preserve">D6.scenario.defInput["i293"] = {  cons:"consHTcold",  title:"Fréquence d'utilisation du chauffage de toiture",  unit:"",  text:"À quelle fréquence utilisez-vous le chauffage du toit?", inputType:"sel293", right:"", postfix:"", nodata:"", varType:"Number", min:"", max:"", defaultValue:"-1", d11t:"",d11p:"",d12t:"",d12p:"",d13t:"",d13p:"",d1w:"",d1d:"", d21t:"",d21p:"",d22t:"",d22p:"",d23t:"",d23p:"",d2w:"",d2d:"", d31t:"",d31p:"",d32t:"",d32p:"",d33t:"",d33p:"",d3w:"",d3d:""}; </v>
      </c>
      <c r="DO123" s="88"/>
      <c r="DP123" s="88"/>
      <c r="DQ123" s="89" t="str">
        <f t="shared" si="38"/>
        <v>D6.scenario.defSelectValue["sel293"]= [ "Veuillez choisir", "2 - 3 jours par an", "Environ 1 jour par mois", "2-3 jours par mois", "2-3 jours par semaine", "Toujours allumé avec capteur", "Toujours activé sans capteur", "" ];</v>
      </c>
      <c r="DR123" s="90"/>
      <c r="DS123" s="90"/>
      <c r="DT123" s="90" t="str">
        <f t="shared" si="39"/>
        <v>D6.scenario.defSelectData['sel293']= [ '-1', '2', '6', '15', '30', '50', '100' ];</v>
      </c>
    </row>
    <row r="124" spans="1:124" s="85" customFormat="1" ht="43.5" customHeight="1">
      <c r="A124" s="73"/>
      <c r="B124" s="112" t="s">
        <v>2934</v>
      </c>
      <c r="C124" s="120" t="s">
        <v>5035</v>
      </c>
      <c r="D124" s="132" t="s">
        <v>2551</v>
      </c>
      <c r="E124" s="111" t="s">
        <v>3081</v>
      </c>
      <c r="F124" s="120"/>
      <c r="G124" s="132"/>
      <c r="H124" s="120" t="s">
        <v>5035</v>
      </c>
      <c r="I124" s="132" t="s">
        <v>2551</v>
      </c>
      <c r="J124" s="120" t="str">
        <f t="shared" si="36"/>
        <v>sel294</v>
      </c>
      <c r="K124" s="132" t="str">
        <f t="shared" si="40"/>
        <v>sel294</v>
      </c>
      <c r="L124" s="112"/>
      <c r="M124" s="112"/>
      <c r="N124" s="112"/>
      <c r="O124" s="111" t="s">
        <v>1883</v>
      </c>
      <c r="P124" s="112"/>
      <c r="Q124" s="112"/>
      <c r="R124" s="111">
        <v>-1</v>
      </c>
      <c r="S124" s="73"/>
      <c r="T124" s="73"/>
      <c r="U124" s="114" t="str">
        <f t="shared" si="43"/>
        <v>sel294</v>
      </c>
      <c r="V124" s="120" t="s">
        <v>3702</v>
      </c>
      <c r="W124" s="120" t="s">
        <v>3770</v>
      </c>
      <c r="X124" s="122" t="s">
        <v>3914</v>
      </c>
      <c r="Y124" s="120" t="s">
        <v>3742</v>
      </c>
      <c r="Z124" s="120"/>
      <c r="AA124" s="120"/>
      <c r="AB124" s="120"/>
      <c r="AC124" s="120"/>
      <c r="AD124" s="120"/>
      <c r="AE124" s="120"/>
      <c r="AF124" s="120"/>
      <c r="AG124" s="120"/>
      <c r="AH124" s="120"/>
      <c r="AI124" s="120"/>
      <c r="AJ124" s="120"/>
      <c r="AK124" s="120"/>
      <c r="AL124" s="132" t="s">
        <v>2267</v>
      </c>
      <c r="AM124" s="132" t="s">
        <v>1968</v>
      </c>
      <c r="AN124" s="163" t="s">
        <v>1969</v>
      </c>
      <c r="AO124" s="132" t="s">
        <v>2434</v>
      </c>
      <c r="AP124" s="132"/>
      <c r="AQ124" s="132"/>
      <c r="AR124" s="132"/>
      <c r="AS124" s="132"/>
      <c r="AT124" s="132"/>
      <c r="AU124" s="132"/>
      <c r="AV124" s="132"/>
      <c r="AW124" s="132"/>
      <c r="AX124" s="132"/>
      <c r="AY124" s="132"/>
      <c r="AZ124" s="132"/>
      <c r="BA124" s="132"/>
      <c r="BB124" s="73"/>
      <c r="BC124" s="120">
        <v>-1</v>
      </c>
      <c r="BD124" s="120">
        <v>1</v>
      </c>
      <c r="BE124" s="120">
        <v>2</v>
      </c>
      <c r="BF124" s="120">
        <v>3</v>
      </c>
      <c r="BG124" s="120"/>
      <c r="BH124" s="120"/>
      <c r="BI124" s="120"/>
      <c r="BJ124" s="120"/>
      <c r="BK124" s="120"/>
      <c r="BL124" s="120"/>
      <c r="BM124" s="120"/>
      <c r="BN124" s="120"/>
      <c r="BO124" s="120"/>
      <c r="BP124" s="120"/>
      <c r="BQ124" s="120"/>
      <c r="BR124" s="120"/>
      <c r="BS124" s="132">
        <v>-1</v>
      </c>
      <c r="BT124" s="132">
        <v>1</v>
      </c>
      <c r="BU124" s="132">
        <v>2</v>
      </c>
      <c r="BV124" s="132">
        <v>3</v>
      </c>
      <c r="BW124" s="132"/>
      <c r="BX124" s="132"/>
      <c r="BY124" s="132"/>
      <c r="BZ124" s="132"/>
      <c r="CA124" s="132"/>
      <c r="CB124" s="132"/>
      <c r="CC124" s="132"/>
      <c r="CD124" s="132"/>
      <c r="CE124" s="132"/>
      <c r="CF124" s="132"/>
      <c r="CG124" s="132"/>
      <c r="CH124" s="132"/>
      <c r="CJ124" s="111"/>
      <c r="CK124" s="111"/>
      <c r="CL124" s="111"/>
      <c r="CM124" s="111"/>
      <c r="CN124" s="111"/>
      <c r="CO124" s="111"/>
      <c r="CP124" s="111"/>
      <c r="CQ124" s="111"/>
      <c r="CR124" s="111"/>
      <c r="CS124" s="111"/>
      <c r="CT124" s="111"/>
      <c r="CU124" s="111"/>
      <c r="CV124" s="111"/>
      <c r="CW124" s="111"/>
      <c r="CX124" s="111"/>
      <c r="CY124" s="111"/>
      <c r="CZ124" s="111"/>
      <c r="DA124" s="111"/>
      <c r="DB124" s="111"/>
      <c r="DC124" s="111"/>
      <c r="DD124" s="111"/>
      <c r="DE124" s="111"/>
      <c r="DF124" s="111"/>
      <c r="DG124" s="111"/>
      <c r="DL124" s="86"/>
      <c r="DM124" s="86"/>
      <c r="DN124" s="87" t="str">
        <f t="shared" si="37"/>
        <v xml:space="preserve">D6.scenario.defInput["i294"] = {  cons:"consHTcold",  title:"Utilisation de la fonte des neiges",  unit:"",  text:"Utilisation de la fonte des neiges", inputType:"sel294", right:"", postfix:"", nodata:"", varType:"Number", min:"", max:"", defaultValue:"-1", d11t:"",d11p:"",d12t:"",d12p:"",d13t:"",d13p:"",d1w:"",d1d:"", d21t:"",d21p:"",d22t:"",d22p:"",d23t:"",d23p:"",d2w:"",d2d:"", d31t:"",d31p:"",d32t:"",d32p:"",d33t:"",d33p:"",d3w:"",d3d:""}; </v>
      </c>
      <c r="DO124" s="88"/>
      <c r="DP124" s="88"/>
      <c r="DQ124" s="89" t="str">
        <f t="shared" si="38"/>
        <v>D6.scenario.defSelectValue["sel294"]= [ "Veuillez sélectionner", " oui", " non", " ne sais pas ", "" ];</v>
      </c>
      <c r="DR124" s="90"/>
      <c r="DS124" s="90"/>
      <c r="DT124" s="90" t="str">
        <f t="shared" si="39"/>
        <v>D6.scenario.defSelectData['sel294']= [ '-1', '1', '2', '3' ];</v>
      </c>
    </row>
    <row r="125" spans="1:124" s="85" customFormat="1" ht="43.5" customHeight="1">
      <c r="A125" s="73"/>
      <c r="B125" s="112" t="s">
        <v>2935</v>
      </c>
      <c r="C125" s="120" t="s">
        <v>5036</v>
      </c>
      <c r="D125" s="132" t="s">
        <v>2550</v>
      </c>
      <c r="E125" s="111" t="s">
        <v>3081</v>
      </c>
      <c r="F125" s="120"/>
      <c r="G125" s="132"/>
      <c r="H125" s="120" t="s">
        <v>5036</v>
      </c>
      <c r="I125" s="132" t="s">
        <v>2550</v>
      </c>
      <c r="J125" s="120" t="str">
        <f t="shared" si="36"/>
        <v>sel295</v>
      </c>
      <c r="K125" s="132" t="str">
        <f t="shared" si="40"/>
        <v>sel295</v>
      </c>
      <c r="L125" s="112"/>
      <c r="M125" s="112"/>
      <c r="N125" s="112"/>
      <c r="O125" s="111" t="s">
        <v>1883</v>
      </c>
      <c r="P125" s="112"/>
      <c r="Q125" s="112"/>
      <c r="R125" s="111">
        <v>-1</v>
      </c>
      <c r="S125" s="73"/>
      <c r="T125" s="73"/>
      <c r="U125" s="114" t="str">
        <f t="shared" si="43"/>
        <v>sel295</v>
      </c>
      <c r="V125" s="120" t="s">
        <v>3743</v>
      </c>
      <c r="W125" s="120" t="s">
        <v>3915</v>
      </c>
      <c r="X125" s="122" t="s">
        <v>3916</v>
      </c>
      <c r="Y125" s="120" t="s">
        <v>3917</v>
      </c>
      <c r="Z125" s="120" t="s">
        <v>3918</v>
      </c>
      <c r="AA125" s="120" t="s">
        <v>3919</v>
      </c>
      <c r="AB125" s="120" t="s">
        <v>3920</v>
      </c>
      <c r="AC125" s="120" t="s">
        <v>3921</v>
      </c>
      <c r="AD125" s="120"/>
      <c r="AE125" s="120"/>
      <c r="AF125" s="120"/>
      <c r="AG125" s="120"/>
      <c r="AH125" s="120"/>
      <c r="AI125" s="120"/>
      <c r="AJ125" s="120"/>
      <c r="AK125" s="120"/>
      <c r="AL125" s="132" t="s">
        <v>2267</v>
      </c>
      <c r="AM125" s="132" t="s">
        <v>2012</v>
      </c>
      <c r="AN125" s="134" t="s">
        <v>2503</v>
      </c>
      <c r="AO125" s="132" t="s">
        <v>2504</v>
      </c>
      <c r="AP125" s="132" t="s">
        <v>2011</v>
      </c>
      <c r="AQ125" s="132" t="s">
        <v>2543</v>
      </c>
      <c r="AR125" s="132" t="s">
        <v>2544</v>
      </c>
      <c r="AS125" s="132" t="s">
        <v>2505</v>
      </c>
      <c r="AT125" s="132"/>
      <c r="AU125" s="132"/>
      <c r="AV125" s="132"/>
      <c r="AW125" s="132"/>
      <c r="AX125" s="132"/>
      <c r="AY125" s="132"/>
      <c r="AZ125" s="132"/>
      <c r="BA125" s="132"/>
      <c r="BB125" s="73"/>
      <c r="BC125" s="120">
        <v>-1</v>
      </c>
      <c r="BD125" s="120">
        <v>1</v>
      </c>
      <c r="BE125" s="120">
        <v>2</v>
      </c>
      <c r="BF125" s="120">
        <v>3</v>
      </c>
      <c r="BG125" s="120">
        <v>4</v>
      </c>
      <c r="BH125" s="120">
        <v>5</v>
      </c>
      <c r="BI125" s="120">
        <v>6</v>
      </c>
      <c r="BJ125" s="120"/>
      <c r="BK125" s="120"/>
      <c r="BL125" s="120"/>
      <c r="BM125" s="120"/>
      <c r="BN125" s="120"/>
      <c r="BO125" s="120"/>
      <c r="BP125" s="120"/>
      <c r="BQ125" s="120"/>
      <c r="BR125" s="120"/>
      <c r="BS125" s="132">
        <v>-1</v>
      </c>
      <c r="BT125" s="132">
        <v>1</v>
      </c>
      <c r="BU125" s="132">
        <v>2</v>
      </c>
      <c r="BV125" s="132">
        <v>3</v>
      </c>
      <c r="BW125" s="132">
        <v>4</v>
      </c>
      <c r="BX125" s="132">
        <v>5</v>
      </c>
      <c r="BY125" s="132">
        <v>6</v>
      </c>
      <c r="BZ125" s="132"/>
      <c r="CA125" s="132"/>
      <c r="CB125" s="132"/>
      <c r="CC125" s="132"/>
      <c r="CD125" s="132"/>
      <c r="CE125" s="132"/>
      <c r="CF125" s="132"/>
      <c r="CG125" s="132"/>
      <c r="CH125" s="132"/>
      <c r="CJ125" s="111"/>
      <c r="CK125" s="111"/>
      <c r="CL125" s="111"/>
      <c r="CM125" s="111"/>
      <c r="CN125" s="111"/>
      <c r="CO125" s="111"/>
      <c r="CP125" s="111"/>
      <c r="CQ125" s="111"/>
      <c r="CR125" s="111"/>
      <c r="CS125" s="111"/>
      <c r="CT125" s="111"/>
      <c r="CU125" s="111"/>
      <c r="CV125" s="111"/>
      <c r="CW125" s="111"/>
      <c r="CX125" s="111"/>
      <c r="CY125" s="111"/>
      <c r="CZ125" s="111"/>
      <c r="DA125" s="111"/>
      <c r="DB125" s="111"/>
      <c r="DC125" s="111"/>
      <c r="DD125" s="111"/>
      <c r="DE125" s="111"/>
      <c r="DF125" s="111"/>
      <c r="DG125" s="111"/>
      <c r="DL125" s="86"/>
      <c r="DM125" s="86"/>
      <c r="DN125" s="87" t="str">
        <f t="shared" si="37"/>
        <v xml:space="preserve">D6.scenario.defInput["i295"] = {  cons:"consHTcold",  title:"Source de chaleur du réservoir de fusion de neige",  unit:"",  text:"Source de chaleur du réservoir de fusion de neige", inputType:"sel295", right:"", postfix:"", nodata:"", varType:"Number", min:"", max:"", defaultValue:"-1", d11t:"",d11p:"",d12t:"",d12p:"",d13t:"",d13p:"",d1w:"",d1d:"", d21t:"",d21p:"",d22t:"",d22p:"",d23t:"",d23p:"",d2w:"",d2d:"", d31t:"",d31p:"",d32t:"",d32p:"",d33t:"",d33p:"",d3w:"",d3d:""}; </v>
      </c>
      <c r="DO125" s="88"/>
      <c r="DP125" s="88"/>
      <c r="DQ125" s="89" t="str">
        <f t="shared" si="38"/>
        <v>D6.scenario.defSelectValue["sel295"]= [ "S'il vous plaît choisir", " le kérosène", " l'électricité", " l'électricité (pompe à chaleur)", " le gaz", " la cogénération (gaz)", " la cogénération (kérosène)", " chauffage urbain ", "" ];</v>
      </c>
      <c r="DR125" s="90"/>
      <c r="DS125" s="90"/>
      <c r="DT125" s="90" t="str">
        <f t="shared" si="39"/>
        <v>D6.scenario.defSelectData['sel295']= [ '-1', '1', '2', '3', '4', '5', '6' ];</v>
      </c>
    </row>
    <row r="126" spans="1:124" s="85" customFormat="1" ht="43.5" customHeight="1">
      <c r="A126" s="73"/>
      <c r="B126" s="112" t="s">
        <v>1938</v>
      </c>
      <c r="C126" s="120" t="s">
        <v>3611</v>
      </c>
      <c r="D126" s="132" t="s">
        <v>2775</v>
      </c>
      <c r="E126" s="113" t="s">
        <v>1937</v>
      </c>
      <c r="F126" s="120"/>
      <c r="G126" s="132"/>
      <c r="H126" s="120" t="s">
        <v>5130</v>
      </c>
      <c r="I126" s="132" t="s">
        <v>1939</v>
      </c>
      <c r="J126" s="120" t="str">
        <f t="shared" si="36"/>
        <v>sel401</v>
      </c>
      <c r="K126" s="132" t="str">
        <f t="shared" si="40"/>
        <v>sel401</v>
      </c>
      <c r="L126" s="112"/>
      <c r="M126" s="112"/>
      <c r="N126" s="112"/>
      <c r="O126" s="111" t="s">
        <v>1883</v>
      </c>
      <c r="P126" s="112"/>
      <c r="Q126" s="112"/>
      <c r="R126" s="111">
        <v>-1</v>
      </c>
      <c r="S126" s="73"/>
      <c r="T126" s="73"/>
      <c r="U126" s="114" t="str">
        <f t="shared" si="43"/>
        <v>sel401</v>
      </c>
      <c r="V126" s="120" t="s">
        <v>3702</v>
      </c>
      <c r="W126" s="120" t="s">
        <v>3922</v>
      </c>
      <c r="X126" s="120" t="s">
        <v>3923</v>
      </c>
      <c r="Y126" s="120" t="s">
        <v>3924</v>
      </c>
      <c r="Z126" s="120" t="s">
        <v>3925</v>
      </c>
      <c r="AA126" s="120" t="s">
        <v>3926</v>
      </c>
      <c r="AB126" s="120"/>
      <c r="AC126" s="120"/>
      <c r="AD126" s="120"/>
      <c r="AE126" s="120"/>
      <c r="AF126" s="120"/>
      <c r="AG126" s="120"/>
      <c r="AH126" s="120"/>
      <c r="AI126" s="120"/>
      <c r="AJ126" s="120"/>
      <c r="AK126" s="120"/>
      <c r="AL126" s="132" t="s">
        <v>2267</v>
      </c>
      <c r="AM126" s="162" t="s">
        <v>1992</v>
      </c>
      <c r="AN126" s="162" t="s">
        <v>2044</v>
      </c>
      <c r="AO126" s="162" t="s">
        <v>2045</v>
      </c>
      <c r="AP126" s="132" t="s">
        <v>2046</v>
      </c>
      <c r="AQ126" s="132" t="s">
        <v>2036</v>
      </c>
      <c r="AR126" s="132"/>
      <c r="AS126" s="132"/>
      <c r="AT126" s="132"/>
      <c r="AU126" s="132"/>
      <c r="AV126" s="132"/>
      <c r="AW126" s="132"/>
      <c r="AX126" s="132"/>
      <c r="AY126" s="132"/>
      <c r="AZ126" s="132"/>
      <c r="BA126" s="132"/>
      <c r="BB126" s="73"/>
      <c r="BC126" s="120">
        <v>-1</v>
      </c>
      <c r="BD126" s="120">
        <v>5</v>
      </c>
      <c r="BE126" s="120">
        <v>4</v>
      </c>
      <c r="BF126" s="120">
        <v>3</v>
      </c>
      <c r="BG126" s="120">
        <v>2</v>
      </c>
      <c r="BH126" s="120">
        <v>1</v>
      </c>
      <c r="BI126" s="120"/>
      <c r="BJ126" s="120"/>
      <c r="BK126" s="120"/>
      <c r="BL126" s="120"/>
      <c r="BM126" s="120"/>
      <c r="BN126" s="120"/>
      <c r="BO126" s="120"/>
      <c r="BP126" s="120"/>
      <c r="BQ126" s="120"/>
      <c r="BR126" s="120"/>
      <c r="BS126" s="132">
        <v>-1</v>
      </c>
      <c r="BT126" s="132">
        <v>5</v>
      </c>
      <c r="BU126" s="132">
        <v>4</v>
      </c>
      <c r="BV126" s="132">
        <v>3</v>
      </c>
      <c r="BW126" s="132">
        <v>2</v>
      </c>
      <c r="BX126" s="132">
        <v>1</v>
      </c>
      <c r="BY126" s="132"/>
      <c r="BZ126" s="132"/>
      <c r="CA126" s="132"/>
      <c r="CB126" s="132"/>
      <c r="CC126" s="132"/>
      <c r="CD126" s="132"/>
      <c r="CE126" s="132"/>
      <c r="CF126" s="132"/>
      <c r="CG126" s="132"/>
      <c r="CH126" s="132"/>
      <c r="CJ126" s="111">
        <v>5</v>
      </c>
      <c r="CK126" s="111">
        <v>0</v>
      </c>
      <c r="CL126" s="111">
        <v>3</v>
      </c>
      <c r="CM126" s="111">
        <v>1</v>
      </c>
      <c r="CN126" s="111">
        <v>0</v>
      </c>
      <c r="CO126" s="111">
        <v>2</v>
      </c>
      <c r="CP126" s="111">
        <v>2</v>
      </c>
      <c r="CQ126" s="111">
        <v>1</v>
      </c>
      <c r="CR126" s="111"/>
      <c r="CS126" s="111"/>
      <c r="CT126" s="111"/>
      <c r="CU126" s="111"/>
      <c r="CV126" s="111"/>
      <c r="CW126" s="111"/>
      <c r="CX126" s="111"/>
      <c r="CY126" s="111"/>
      <c r="CZ126" s="111"/>
      <c r="DA126" s="111"/>
      <c r="DB126" s="111"/>
      <c r="DC126" s="111"/>
      <c r="DD126" s="111"/>
      <c r="DE126" s="111"/>
      <c r="DF126" s="111"/>
      <c r="DG126" s="111"/>
      <c r="DL126" s="86"/>
      <c r="DM126" s="86"/>
      <c r="DN126" s="87" t="str">
        <f t="shared" si="37"/>
        <v xml:space="preserve">D6.scenario.defInput["i401"] = {  cons:"consDRsum",  title:"Fréquence d'utilisation du sèche-linge",  unit:"",  text:"Utilisez-vous une sécheuse ou une fonction de séchage pour le lavage? Veuillez sélectionner combien vous utilisez lors de l'utilisation.", inputType:"sel401", right:"", postfix:"", nodata:"", varType:"Number", min:"", max:"", defaultValue:"-1", d11t:"5",d11p:"0",d12t:"3",d12p:"1",d13t:"0",d13p:"2",d1w:"2",d1d:"1", d21t:"",d21p:"",d22t:"",d22p:"",d23t:"",d23p:"",d2w:"",d2d:"", d31t:"",d31p:"",d32t:"",d32p:"",d33t:"",d33p:"",d3w:"",d3d:""}; </v>
      </c>
      <c r="DO126" s="88"/>
      <c r="DP126" s="88"/>
      <c r="DQ126" s="89" t="str">
        <f t="shared" si="38"/>
        <v>D6.scenario.defSelectValue["sel401"]= [ "Veuillez sélectionner", " non utilisé", " 1 à 3 fois par mois", " 1 à 2 fois par semaine", " une fois tous les 2 jours", " tous les jours ", "" ];</v>
      </c>
      <c r="DR126" s="90"/>
      <c r="DS126" s="90"/>
      <c r="DT126" s="90" t="str">
        <f t="shared" si="39"/>
        <v>D6.scenario.defSelectData['sel401']= [ '-1', '5', '4', '3', '2', '1' ];</v>
      </c>
    </row>
    <row r="127" spans="1:124" s="85" customFormat="1" ht="43.5" customHeight="1">
      <c r="A127" s="73"/>
      <c r="B127" s="112" t="s">
        <v>2950</v>
      </c>
      <c r="C127" s="120" t="s">
        <v>3612</v>
      </c>
      <c r="D127" s="132" t="s">
        <v>2774</v>
      </c>
      <c r="E127" s="113" t="s">
        <v>1937</v>
      </c>
      <c r="F127" s="120"/>
      <c r="G127" s="132"/>
      <c r="H127" s="120" t="s">
        <v>3612</v>
      </c>
      <c r="I127" s="132" t="s">
        <v>2774</v>
      </c>
      <c r="J127" s="120" t="str">
        <f t="shared" si="36"/>
        <v>sel402</v>
      </c>
      <c r="K127" s="132" t="str">
        <f t="shared" si="40"/>
        <v>sel402</v>
      </c>
      <c r="L127" s="112"/>
      <c r="M127" s="112"/>
      <c r="N127" s="112"/>
      <c r="O127" s="111" t="s">
        <v>1883</v>
      </c>
      <c r="P127" s="112"/>
      <c r="Q127" s="112"/>
      <c r="R127" s="111">
        <v>-1</v>
      </c>
      <c r="S127" s="73"/>
      <c r="T127" s="73"/>
      <c r="U127" s="114" t="str">
        <f t="shared" si="43"/>
        <v>sel402</v>
      </c>
      <c r="V127" s="120" t="s">
        <v>4151</v>
      </c>
      <c r="W127" s="120" t="s">
        <v>4166</v>
      </c>
      <c r="X127" s="120" t="s">
        <v>3894</v>
      </c>
      <c r="Y127" s="120" t="s">
        <v>3896</v>
      </c>
      <c r="Z127" s="120" t="s">
        <v>3927</v>
      </c>
      <c r="AA127" s="120" t="s">
        <v>3928</v>
      </c>
      <c r="AB127" s="120"/>
      <c r="AC127" s="120"/>
      <c r="AD127" s="120"/>
      <c r="AE127" s="120"/>
      <c r="AF127" s="120"/>
      <c r="AG127" s="120"/>
      <c r="AH127" s="120"/>
      <c r="AI127" s="120"/>
      <c r="AJ127" s="120"/>
      <c r="AK127" s="120"/>
      <c r="AL127" s="132" t="s">
        <v>2267</v>
      </c>
      <c r="AM127" s="132" t="s">
        <v>2773</v>
      </c>
      <c r="AN127" s="162" t="s">
        <v>2503</v>
      </c>
      <c r="AO127" s="132" t="s">
        <v>2011</v>
      </c>
      <c r="AP127" s="132" t="s">
        <v>2434</v>
      </c>
      <c r="AQ127" s="162" t="s">
        <v>2047</v>
      </c>
      <c r="AR127" s="132"/>
      <c r="AS127" s="132"/>
      <c r="AT127" s="132"/>
      <c r="AU127" s="132"/>
      <c r="AV127" s="132"/>
      <c r="AW127" s="132"/>
      <c r="AX127" s="132"/>
      <c r="AY127" s="132"/>
      <c r="AZ127" s="132"/>
      <c r="BA127" s="132"/>
      <c r="BB127" s="73"/>
      <c r="BC127" s="120">
        <v>-1</v>
      </c>
      <c r="BD127" s="120">
        <v>1</v>
      </c>
      <c r="BE127" s="120">
        <v>2</v>
      </c>
      <c r="BF127" s="120"/>
      <c r="BG127" s="120"/>
      <c r="BH127" s="120"/>
      <c r="BI127" s="120"/>
      <c r="BJ127" s="120"/>
      <c r="BK127" s="120"/>
      <c r="BL127" s="120"/>
      <c r="BM127" s="120"/>
      <c r="BN127" s="120"/>
      <c r="BO127" s="120"/>
      <c r="BP127" s="120"/>
      <c r="BQ127" s="120"/>
      <c r="BR127" s="120"/>
      <c r="BS127" s="132">
        <v>-1</v>
      </c>
      <c r="BT127" s="132">
        <v>1</v>
      </c>
      <c r="BU127" s="132">
        <v>2</v>
      </c>
      <c r="BV127" s="132"/>
      <c r="BW127" s="132"/>
      <c r="BX127" s="132"/>
      <c r="BY127" s="132"/>
      <c r="BZ127" s="132"/>
      <c r="CA127" s="132"/>
      <c r="CB127" s="132"/>
      <c r="CC127" s="132"/>
      <c r="CD127" s="132"/>
      <c r="CE127" s="132"/>
      <c r="CF127" s="132"/>
      <c r="CG127" s="132"/>
      <c r="CH127" s="132"/>
      <c r="CJ127" s="111"/>
      <c r="CK127" s="111"/>
      <c r="CL127" s="111"/>
      <c r="CM127" s="111"/>
      <c r="CN127" s="111"/>
      <c r="CO127" s="111"/>
      <c r="CP127" s="111"/>
      <c r="CQ127" s="111"/>
      <c r="CR127" s="111"/>
      <c r="CS127" s="111"/>
      <c r="CT127" s="111"/>
      <c r="CU127" s="111"/>
      <c r="CV127" s="111"/>
      <c r="CW127" s="111"/>
      <c r="CX127" s="111"/>
      <c r="CY127" s="111"/>
      <c r="CZ127" s="111"/>
      <c r="DA127" s="111"/>
      <c r="DB127" s="111"/>
      <c r="DC127" s="111"/>
      <c r="DD127" s="111"/>
      <c r="DE127" s="111"/>
      <c r="DF127" s="111"/>
      <c r="DG127" s="111"/>
      <c r="DL127" s="86"/>
      <c r="DM127" s="86"/>
      <c r="DN127" s="87" t="str">
        <f t="shared" si="37"/>
        <v xml:space="preserve">D6.scenario.defInput["i402"] = {  cons:"consDRsum",  title:"Type de séchoir",  unit:"",  text:"Type de séchoir", inputType:"sel402", right:"", postfix:"", nodata:"", varType:"Number", min:"", max:"", defaultValue:"-1", d11t:"",d11p:"",d12t:"",d12p:"",d13t:"",d13p:"",d1w:"",d1d:"", d21t:"",d21p:"",d22t:"",d22p:"",d23t:"",d23p:"",d2w:"",d2d:"", d31t:"",d31p:"",d32t:"",d32p:"",d33t:"",d33p:"",d3w:"",d3d:""}; </v>
      </c>
      <c r="DO127" s="88"/>
      <c r="DP127" s="88"/>
      <c r="DQ127" s="89" t="str">
        <f t="shared" si="38"/>
        <v>D6.scenario.defSelectValue["sel402"]= [ "Choisissez", " électrique (type de pompe à chaleur)", " électricité", " gaz", " ne sais pas", " ne l'avez pas ", "" ];</v>
      </c>
      <c r="DR127" s="90"/>
      <c r="DS127" s="90"/>
      <c r="DT127" s="90" t="str">
        <f t="shared" si="39"/>
        <v>D6.scenario.defSelectData['sel402']= [ '-1', '1', '2' ];</v>
      </c>
    </row>
    <row r="128" spans="1:124" s="85" customFormat="1" ht="43.5" customHeight="1">
      <c r="A128" s="73"/>
      <c r="B128" s="112" t="s">
        <v>2951</v>
      </c>
      <c r="C128" s="120" t="s">
        <v>3613</v>
      </c>
      <c r="D128" s="132" t="s">
        <v>2944</v>
      </c>
      <c r="E128" s="113" t="s">
        <v>1937</v>
      </c>
      <c r="F128" s="120"/>
      <c r="G128" s="132"/>
      <c r="H128" s="120" t="s">
        <v>3681</v>
      </c>
      <c r="I128" s="132" t="s">
        <v>2945</v>
      </c>
      <c r="J128" s="120" t="str">
        <f t="shared" si="36"/>
        <v>sel403</v>
      </c>
      <c r="K128" s="132" t="str">
        <f t="shared" si="40"/>
        <v>sel403</v>
      </c>
      <c r="L128" s="112"/>
      <c r="M128" s="112"/>
      <c r="N128" s="112"/>
      <c r="O128" s="111" t="s">
        <v>1883</v>
      </c>
      <c r="P128" s="112"/>
      <c r="Q128" s="112"/>
      <c r="R128" s="111">
        <v>-1</v>
      </c>
      <c r="S128" s="73"/>
      <c r="T128" s="73"/>
      <c r="U128" s="114" t="str">
        <f>J128</f>
        <v>sel403</v>
      </c>
      <c r="V128" s="120" t="s">
        <v>3743</v>
      </c>
      <c r="W128" s="120" t="s">
        <v>3929</v>
      </c>
      <c r="X128" s="120" t="s">
        <v>3930</v>
      </c>
      <c r="Y128" s="120" t="s">
        <v>3931</v>
      </c>
      <c r="Z128" s="120" t="s">
        <v>3932</v>
      </c>
      <c r="AA128" s="120" t="s">
        <v>3750</v>
      </c>
      <c r="AB128" s="120"/>
      <c r="AC128" s="120"/>
      <c r="AD128" s="120"/>
      <c r="AE128" s="120"/>
      <c r="AF128" s="120"/>
      <c r="AG128" s="120"/>
      <c r="AH128" s="120"/>
      <c r="AI128" s="120"/>
      <c r="AJ128" s="120"/>
      <c r="AK128" s="120"/>
      <c r="AL128" s="132" t="s">
        <v>2267</v>
      </c>
      <c r="AM128" s="162" t="s">
        <v>2946</v>
      </c>
      <c r="AN128" s="162" t="s">
        <v>2947</v>
      </c>
      <c r="AO128" s="162" t="s">
        <v>2948</v>
      </c>
      <c r="AP128" s="162" t="s">
        <v>2949</v>
      </c>
      <c r="AQ128" s="132" t="s">
        <v>294</v>
      </c>
      <c r="AR128" s="132"/>
      <c r="AS128" s="132"/>
      <c r="AT128" s="132"/>
      <c r="AU128" s="132"/>
      <c r="AV128" s="132"/>
      <c r="AW128" s="132"/>
      <c r="AX128" s="132"/>
      <c r="AY128" s="132"/>
      <c r="AZ128" s="132"/>
      <c r="BA128" s="132"/>
      <c r="BB128" s="73"/>
      <c r="BC128" s="120">
        <v>-1</v>
      </c>
      <c r="BD128" s="120">
        <v>4</v>
      </c>
      <c r="BE128" s="120">
        <v>2</v>
      </c>
      <c r="BF128" s="120">
        <v>1</v>
      </c>
      <c r="BG128" s="120">
        <v>0.5</v>
      </c>
      <c r="BH128" s="120">
        <v>1</v>
      </c>
      <c r="BI128" s="120"/>
      <c r="BJ128" s="120"/>
      <c r="BK128" s="120"/>
      <c r="BL128" s="120"/>
      <c r="BM128" s="120"/>
      <c r="BN128" s="120"/>
      <c r="BO128" s="120"/>
      <c r="BP128" s="120"/>
      <c r="BQ128" s="120"/>
      <c r="BR128" s="120"/>
      <c r="BS128" s="132">
        <v>-1</v>
      </c>
      <c r="BT128" s="132">
        <v>4</v>
      </c>
      <c r="BU128" s="132">
        <v>2</v>
      </c>
      <c r="BV128" s="132">
        <v>1</v>
      </c>
      <c r="BW128" s="132">
        <v>0.5</v>
      </c>
      <c r="BX128" s="132">
        <v>1</v>
      </c>
      <c r="BY128" s="132"/>
      <c r="BZ128" s="132"/>
      <c r="CA128" s="132"/>
      <c r="CB128" s="132"/>
      <c r="CC128" s="132"/>
      <c r="CD128" s="132"/>
      <c r="CE128" s="132"/>
      <c r="CF128" s="132"/>
      <c r="CG128" s="132"/>
      <c r="CH128" s="132"/>
      <c r="CJ128" s="111"/>
      <c r="CK128" s="111"/>
      <c r="CL128" s="111"/>
      <c r="CM128" s="111"/>
      <c r="CN128" s="111"/>
      <c r="CO128" s="111"/>
      <c r="CP128" s="111"/>
      <c r="CQ128" s="111"/>
      <c r="CR128" s="111"/>
      <c r="CS128" s="111"/>
      <c r="CT128" s="111"/>
      <c r="CU128" s="111"/>
      <c r="CV128" s="111"/>
      <c r="CW128" s="111"/>
      <c r="CX128" s="111"/>
      <c r="CY128" s="111"/>
      <c r="CZ128" s="111"/>
      <c r="DA128" s="111"/>
      <c r="DB128" s="111"/>
      <c r="DC128" s="111"/>
      <c r="DD128" s="111"/>
      <c r="DE128" s="111"/>
      <c r="DF128" s="111"/>
      <c r="DG128" s="111"/>
      <c r="DL128" s="86"/>
      <c r="DM128" s="86"/>
      <c r="DN128" s="87" t="str">
        <f t="shared" si="37"/>
        <v xml:space="preserve">D6.scenario.defInput["i403"] = {  cons:"consDRsum",  title:"Fréquence de la lessive",  unit:"",  text:"Que diriez-vous d'utiliser la machine à laver", inputType:"sel403", right:"", postfix:"", nodata:"", varType:"Number", min:"", max:"", defaultValue:"-1", d11t:"",d11p:"",d12t:"",d12p:"",d13t:"",d13p:"",d1w:"",d1d:"", d21t:"",d21p:"",d22t:"",d22p:"",d23t:"",d23p:"",d2w:"",d2d:"", d31t:"",d31p:"",d32t:"",d32p:"",d33t:"",d33p:"",d3w:"",d3d:""}; </v>
      </c>
      <c r="DO128" s="88"/>
      <c r="DP128" s="88"/>
      <c r="DQ128" s="89" t="str">
        <f t="shared" si="38"/>
        <v>D6.scenario.defSelectValue["sel403"]= [ "S'il vous plaît choisir", " tourner également la machine à laver plusieurs fois par jour", " deux fois par jour le tour de la machine à laver", " tourner la machine à laver une fois par jour", " le linge sale est tourner la machine à laver une fois accumulée", " je ne sais pas ", "" ];</v>
      </c>
      <c r="DR128" s="90"/>
      <c r="DS128" s="90"/>
      <c r="DT128" s="90" t="str">
        <f t="shared" si="39"/>
        <v>D6.scenario.defSelectData['sel403']= [ '-1', '4', '2', '1', '0.5', '1' ];</v>
      </c>
    </row>
    <row r="129" spans="1:124" s="85" customFormat="1" ht="43.5" customHeight="1">
      <c r="A129" s="73"/>
      <c r="B129" s="112" t="s">
        <v>2966</v>
      </c>
      <c r="C129" s="120" t="s">
        <v>5037</v>
      </c>
      <c r="D129" s="132" t="s">
        <v>2953</v>
      </c>
      <c r="E129" s="113" t="s">
        <v>1937</v>
      </c>
      <c r="F129" s="120"/>
      <c r="G129" s="132"/>
      <c r="H129" s="120" t="s">
        <v>3682</v>
      </c>
      <c r="I129" s="132" t="s">
        <v>2954</v>
      </c>
      <c r="J129" s="120" t="str">
        <f t="shared" si="36"/>
        <v>sel411</v>
      </c>
      <c r="K129" s="132" t="str">
        <f t="shared" si="40"/>
        <v>sel411</v>
      </c>
      <c r="L129" s="112"/>
      <c r="M129" s="112"/>
      <c r="N129" s="112"/>
      <c r="O129" s="111" t="s">
        <v>1883</v>
      </c>
      <c r="P129" s="112"/>
      <c r="Q129" s="112"/>
      <c r="R129" s="111">
        <v>-1</v>
      </c>
      <c r="S129" s="73"/>
      <c r="T129" s="73"/>
      <c r="U129" s="114" t="str">
        <f>J129</f>
        <v>sel411</v>
      </c>
      <c r="V129" s="120" t="s">
        <v>3702</v>
      </c>
      <c r="W129" s="120" t="s">
        <v>4167</v>
      </c>
      <c r="X129" s="120" t="s">
        <v>3933</v>
      </c>
      <c r="Y129" s="120" t="s">
        <v>3934</v>
      </c>
      <c r="Z129" s="120" t="s">
        <v>3935</v>
      </c>
      <c r="AA129" s="120" t="s">
        <v>3936</v>
      </c>
      <c r="AB129" s="120" t="s">
        <v>3742</v>
      </c>
      <c r="AC129" s="120"/>
      <c r="AD129" s="120"/>
      <c r="AE129" s="120"/>
      <c r="AF129" s="120"/>
      <c r="AG129" s="120"/>
      <c r="AH129" s="120"/>
      <c r="AI129" s="120"/>
      <c r="AJ129" s="120"/>
      <c r="AK129" s="120"/>
      <c r="AL129" s="132" t="s">
        <v>2267</v>
      </c>
      <c r="AM129" s="132" t="s">
        <v>2955</v>
      </c>
      <c r="AN129" s="162" t="s">
        <v>2956</v>
      </c>
      <c r="AO129" s="162" t="s">
        <v>2957</v>
      </c>
      <c r="AP129" s="132" t="s">
        <v>2958</v>
      </c>
      <c r="AQ129" s="162" t="s">
        <v>294</v>
      </c>
      <c r="AR129" s="132"/>
      <c r="AS129" s="132"/>
      <c r="AT129" s="132"/>
      <c r="AU129" s="132"/>
      <c r="AV129" s="132"/>
      <c r="AW129" s="132"/>
      <c r="AX129" s="132"/>
      <c r="AY129" s="132"/>
      <c r="AZ129" s="132"/>
      <c r="BA129" s="132"/>
      <c r="BB129" s="73"/>
      <c r="BC129" s="120">
        <v>-1</v>
      </c>
      <c r="BD129" s="120">
        <v>1</v>
      </c>
      <c r="BE129" s="120">
        <v>2</v>
      </c>
      <c r="BF129" s="120">
        <v>3</v>
      </c>
      <c r="BG129" s="120">
        <v>4</v>
      </c>
      <c r="BH129" s="120">
        <v>5</v>
      </c>
      <c r="BI129" s="120">
        <v>6</v>
      </c>
      <c r="BJ129" s="120"/>
      <c r="BK129" s="120"/>
      <c r="BL129" s="120"/>
      <c r="BM129" s="120"/>
      <c r="BN129" s="120"/>
      <c r="BO129" s="120"/>
      <c r="BP129" s="120"/>
      <c r="BQ129" s="120"/>
      <c r="BR129" s="120"/>
      <c r="BS129" s="132">
        <v>-1</v>
      </c>
      <c r="BT129" s="132">
        <v>1</v>
      </c>
      <c r="BU129" s="132">
        <v>2</v>
      </c>
      <c r="BV129" s="132">
        <v>3</v>
      </c>
      <c r="BW129" s="132">
        <v>4</v>
      </c>
      <c r="BX129" s="132">
        <v>5</v>
      </c>
      <c r="BY129" s="132">
        <v>6</v>
      </c>
      <c r="BZ129" s="132"/>
      <c r="CA129" s="132"/>
      <c r="CB129" s="132"/>
      <c r="CC129" s="132"/>
      <c r="CD129" s="132"/>
      <c r="CE129" s="132"/>
      <c r="CF129" s="132"/>
      <c r="CG129" s="132"/>
      <c r="CH129" s="132"/>
      <c r="CJ129" s="111"/>
      <c r="CK129" s="111"/>
      <c r="CL129" s="111"/>
      <c r="CM129" s="111"/>
      <c r="CN129" s="111"/>
      <c r="CO129" s="111"/>
      <c r="CP129" s="111"/>
      <c r="CQ129" s="111"/>
      <c r="CR129" s="111"/>
      <c r="CS129" s="111"/>
      <c r="CT129" s="111"/>
      <c r="CU129" s="111"/>
      <c r="CV129" s="111"/>
      <c r="CW129" s="111"/>
      <c r="CX129" s="111"/>
      <c r="CY129" s="111"/>
      <c r="CZ129" s="111"/>
      <c r="DA129" s="111"/>
      <c r="DB129" s="111"/>
      <c r="DC129" s="111"/>
      <c r="DD129" s="111"/>
      <c r="DE129" s="111"/>
      <c r="DF129" s="111"/>
      <c r="DG129" s="111"/>
      <c r="DL129" s="86"/>
      <c r="DM129" s="86"/>
      <c r="DN129" s="87" t="str">
        <f t="shared" si="37"/>
        <v xml:space="preserve">D6.scenario.defInput["i411"] = {  cons:"consDRsum",  title:"Force de l'aspirateur",  unit:"",  text:"Comment définissez-vous la force de l'aspirateur?", inputType:"sel411", right:"", postfix:"", nodata:"", varType:"Number", min:"", max:"", defaultValue:"-1", d11t:"",d11p:"",d12t:"",d12p:"",d13t:"",d13p:"",d1w:"",d1d:"", d21t:"",d21p:"",d22t:"",d22p:"",d23t:"",d23p:"",d2w:"",d2d:"", d31t:"",d31p:"",d32t:"",d32p:"",d33t:"",d33p:"",d3w:"",d3d:""}; </v>
      </c>
      <c r="DO129" s="88"/>
      <c r="DP129" s="88"/>
      <c r="DQ129" s="89" t="str">
        <f t="shared" si="38"/>
        <v>D6.scenario.defSelectValue["sel411"]= [ "Veuillez sélectionner", " Principalement utilisé fortement", " en fonction de l'emplacement utilisé correctement", " basique", " faiblement utilisé", " pas de réglage", " ne sais pas ", "" ];</v>
      </c>
      <c r="DR129" s="90"/>
      <c r="DS129" s="90"/>
      <c r="DT129" s="90" t="str">
        <f t="shared" si="39"/>
        <v>D6.scenario.defSelectData['sel411']= [ '-1', '1', '2', '3', '4', '5', '6' ];</v>
      </c>
    </row>
    <row r="130" spans="1:124" s="85" customFormat="1" ht="43.5" customHeight="1">
      <c r="A130" s="73"/>
      <c r="B130" s="112" t="s">
        <v>2967</v>
      </c>
      <c r="C130" s="120" t="s">
        <v>3614</v>
      </c>
      <c r="D130" s="132" t="s">
        <v>2952</v>
      </c>
      <c r="E130" s="113" t="s">
        <v>1937</v>
      </c>
      <c r="F130" s="120" t="s">
        <v>3639</v>
      </c>
      <c r="G130" s="132" t="s">
        <v>1650</v>
      </c>
      <c r="H130" s="120" t="s">
        <v>5131</v>
      </c>
      <c r="I130" s="132" t="s">
        <v>2959</v>
      </c>
      <c r="J130" s="120" t="str">
        <f t="shared" si="36"/>
        <v>sel412</v>
      </c>
      <c r="K130" s="132" t="str">
        <f t="shared" si="40"/>
        <v>sel412</v>
      </c>
      <c r="L130" s="112"/>
      <c r="M130" s="112"/>
      <c r="N130" s="112"/>
      <c r="O130" s="111" t="s">
        <v>1883</v>
      </c>
      <c r="P130" s="112"/>
      <c r="Q130" s="112"/>
      <c r="R130" s="111">
        <v>-1</v>
      </c>
      <c r="S130" s="73"/>
      <c r="T130" s="73"/>
      <c r="U130" s="114" t="str">
        <f>J130</f>
        <v>sel412</v>
      </c>
      <c r="V130" s="120" t="s">
        <v>3702</v>
      </c>
      <c r="W130" s="120" t="s">
        <v>3937</v>
      </c>
      <c r="X130" s="120" t="s">
        <v>3938</v>
      </c>
      <c r="Y130" s="120" t="s">
        <v>3939</v>
      </c>
      <c r="Z130" s="120" t="s">
        <v>3940</v>
      </c>
      <c r="AA130" s="120" t="s">
        <v>3941</v>
      </c>
      <c r="AB130" s="120" t="s">
        <v>3829</v>
      </c>
      <c r="AC130" s="120" t="s">
        <v>3942</v>
      </c>
      <c r="AD130" s="120" t="s">
        <v>3943</v>
      </c>
      <c r="AE130" s="120"/>
      <c r="AF130" s="120"/>
      <c r="AG130" s="120"/>
      <c r="AH130" s="120"/>
      <c r="AI130" s="120"/>
      <c r="AJ130" s="120"/>
      <c r="AK130" s="120"/>
      <c r="AL130" s="132" t="s">
        <v>2267</v>
      </c>
      <c r="AM130" s="162" t="s">
        <v>2960</v>
      </c>
      <c r="AN130" s="132" t="s">
        <v>2961</v>
      </c>
      <c r="AO130" s="162" t="s">
        <v>2962</v>
      </c>
      <c r="AP130" s="162" t="s">
        <v>2964</v>
      </c>
      <c r="AQ130" s="132" t="s">
        <v>2963</v>
      </c>
      <c r="AR130" s="132" t="s">
        <v>472</v>
      </c>
      <c r="AS130" s="162" t="s">
        <v>2965</v>
      </c>
      <c r="AT130" s="162" t="s">
        <v>294</v>
      </c>
      <c r="AU130" s="132"/>
      <c r="AV130" s="132"/>
      <c r="AW130" s="132"/>
      <c r="AX130" s="132"/>
      <c r="AY130" s="132"/>
      <c r="AZ130" s="132"/>
      <c r="BA130" s="132"/>
      <c r="BB130" s="73"/>
      <c r="BC130" s="120">
        <v>-1</v>
      </c>
      <c r="BD130" s="120">
        <v>0</v>
      </c>
      <c r="BE130" s="120">
        <v>5</v>
      </c>
      <c r="BF130" s="120">
        <v>10</v>
      </c>
      <c r="BG130" s="120">
        <v>15</v>
      </c>
      <c r="BH130" s="120">
        <v>30</v>
      </c>
      <c r="BI130" s="120">
        <v>60</v>
      </c>
      <c r="BJ130" s="120">
        <v>11</v>
      </c>
      <c r="BK130" s="120">
        <v>12</v>
      </c>
      <c r="BL130" s="120"/>
      <c r="BM130" s="120"/>
      <c r="BN130" s="120"/>
      <c r="BO130" s="120"/>
      <c r="BP130" s="120"/>
      <c r="BQ130" s="120"/>
      <c r="BR130" s="120"/>
      <c r="BS130" s="132">
        <v>-1</v>
      </c>
      <c r="BT130" s="132">
        <v>0</v>
      </c>
      <c r="BU130" s="132">
        <v>5</v>
      </c>
      <c r="BV130" s="132">
        <v>10</v>
      </c>
      <c r="BW130" s="132">
        <v>15</v>
      </c>
      <c r="BX130" s="132">
        <v>30</v>
      </c>
      <c r="BY130" s="132">
        <v>60</v>
      </c>
      <c r="BZ130" s="132">
        <v>11</v>
      </c>
      <c r="CA130" s="132">
        <v>12</v>
      </c>
      <c r="CB130" s="132"/>
      <c r="CC130" s="132"/>
      <c r="CD130" s="132"/>
      <c r="CE130" s="132"/>
      <c r="CF130" s="132"/>
      <c r="CG130" s="132"/>
      <c r="CH130" s="132"/>
      <c r="CJ130" s="111"/>
      <c r="CK130" s="111"/>
      <c r="CL130" s="111"/>
      <c r="CM130" s="111"/>
      <c r="CN130" s="111"/>
      <c r="CO130" s="111"/>
      <c r="CP130" s="111"/>
      <c r="CQ130" s="111"/>
      <c r="CR130" s="111"/>
      <c r="CS130" s="111"/>
      <c r="CT130" s="111"/>
      <c r="CU130" s="111"/>
      <c r="CV130" s="111"/>
      <c r="CW130" s="111"/>
      <c r="CX130" s="111"/>
      <c r="CY130" s="111"/>
      <c r="CZ130" s="111"/>
      <c r="DA130" s="111"/>
      <c r="DB130" s="111"/>
      <c r="DC130" s="111"/>
      <c r="DD130" s="111"/>
      <c r="DE130" s="111"/>
      <c r="DF130" s="111"/>
      <c r="DG130" s="111"/>
      <c r="DL130" s="86"/>
      <c r="DM130" s="86"/>
      <c r="DN130" s="87" t="str">
        <f t="shared" si="37"/>
        <v xml:space="preserve">D6.scenario.defInput["i412"] = {  cons:"consDRsum",  title:"Utilisation de l'aspirateur",  unit:"Minutes / jour",  text:"À quelle fréquence utilisez-vous l'aspirateur un jour", inputType:"sel412", right:"", postfix:"", nodata:"", varType:"Number", min:"", max:"", defaultValue:"-1", d11t:"",d11p:"",d12t:"",d12p:"",d13t:"",d13p:"",d1w:"",d1d:"", d21t:"",d21p:"",d22t:"",d22p:"",d23t:"",d23p:"",d2w:"",d2d:"", d31t:"",d31p:"",d32t:"",d32p:"",d33t:"",d33p:"",d3w:"",d3d:""}; </v>
      </c>
      <c r="DO130" s="88"/>
      <c r="DP130" s="88"/>
      <c r="DQ130" s="89" t="str">
        <f t="shared" si="38"/>
        <v>D6.scenario.defSelectValue["sel412"]= [ "Veuillez sélectionner", " principalement pas utilisé", " 5 minutes", " 10 minutes", " 15 minutes", " 30 minutes", " 1 heure", " utiliser un aspirateur robotique", " ne le savez pas", "" ];</v>
      </c>
      <c r="DR130" s="90"/>
      <c r="DS130" s="90"/>
      <c r="DT130" s="90" t="str">
        <f t="shared" si="39"/>
        <v>D6.scenario.defSelectData['sel412']= [ '-1', '0', '5', '10', '15', '30', '60', '11', '12' ];</v>
      </c>
    </row>
    <row r="131" spans="1:124" s="85" customFormat="1" ht="43.5" customHeight="1">
      <c r="A131" s="73"/>
      <c r="B131" s="111" t="s">
        <v>1915</v>
      </c>
      <c r="C131" s="120" t="s">
        <v>5038</v>
      </c>
      <c r="D131" s="132" t="s">
        <v>2330</v>
      </c>
      <c r="E131" s="111" t="s">
        <v>1914</v>
      </c>
      <c r="F131" s="120" t="s">
        <v>1876</v>
      </c>
      <c r="G131" s="132" t="s">
        <v>1876</v>
      </c>
      <c r="H131" s="120" t="s">
        <v>5132</v>
      </c>
      <c r="I131" s="132" t="s">
        <v>2331</v>
      </c>
      <c r="J131" s="120" t="str">
        <f t="shared" si="36"/>
        <v>sel501</v>
      </c>
      <c r="K131" s="132" t="str">
        <f t="shared" si="40"/>
        <v>sel501</v>
      </c>
      <c r="L131" s="112"/>
      <c r="M131" s="112"/>
      <c r="N131" s="112"/>
      <c r="O131" s="111" t="s">
        <v>1883</v>
      </c>
      <c r="P131" s="112"/>
      <c r="Q131" s="112"/>
      <c r="R131" s="111">
        <v>-1</v>
      </c>
      <c r="S131" s="73"/>
      <c r="T131" s="73"/>
      <c r="U131" s="114" t="s">
        <v>2001</v>
      </c>
      <c r="V131" s="120" t="s">
        <v>3754</v>
      </c>
      <c r="W131" s="120" t="s">
        <v>4168</v>
      </c>
      <c r="X131" s="120" t="s">
        <v>3944</v>
      </c>
      <c r="Y131" s="120" t="s">
        <v>3945</v>
      </c>
      <c r="Z131" s="120"/>
      <c r="AA131" s="120"/>
      <c r="AB131" s="120"/>
      <c r="AC131" s="120"/>
      <c r="AD131" s="120"/>
      <c r="AE131" s="120"/>
      <c r="AF131" s="120"/>
      <c r="AG131" s="120"/>
      <c r="AH131" s="120"/>
      <c r="AI131" s="120"/>
      <c r="AJ131" s="120"/>
      <c r="AK131" s="120"/>
      <c r="AL131" s="132" t="s">
        <v>2267</v>
      </c>
      <c r="AM131" s="132" t="s">
        <v>2002</v>
      </c>
      <c r="AN131" s="162" t="s">
        <v>1135</v>
      </c>
      <c r="AO131" s="162" t="s">
        <v>2060</v>
      </c>
      <c r="AP131" s="132"/>
      <c r="AQ131" s="132"/>
      <c r="AR131" s="132"/>
      <c r="AS131" s="132"/>
      <c r="AT131" s="132"/>
      <c r="AU131" s="132"/>
      <c r="AV131" s="132"/>
      <c r="AW131" s="132"/>
      <c r="AX131" s="132"/>
      <c r="AY131" s="132"/>
      <c r="AZ131" s="132"/>
      <c r="BA131" s="132"/>
      <c r="BB131" s="73"/>
      <c r="BC131" s="120">
        <v>-1</v>
      </c>
      <c r="BD131" s="120">
        <v>1</v>
      </c>
      <c r="BE131" s="120">
        <v>2</v>
      </c>
      <c r="BF131" s="120">
        <v>3</v>
      </c>
      <c r="BG131" s="120"/>
      <c r="BH131" s="120"/>
      <c r="BI131" s="120"/>
      <c r="BJ131" s="120"/>
      <c r="BK131" s="120"/>
      <c r="BL131" s="120"/>
      <c r="BM131" s="120"/>
      <c r="BN131" s="120"/>
      <c r="BO131" s="120"/>
      <c r="BP131" s="120"/>
      <c r="BQ131" s="120"/>
      <c r="BR131" s="120"/>
      <c r="BS131" s="132">
        <v>-1</v>
      </c>
      <c r="BT131" s="132">
        <v>1</v>
      </c>
      <c r="BU131" s="132">
        <v>2</v>
      </c>
      <c r="BV131" s="132">
        <v>3</v>
      </c>
      <c r="BW131" s="132"/>
      <c r="BX131" s="132"/>
      <c r="BY131" s="132"/>
      <c r="BZ131" s="132"/>
      <c r="CA131" s="132"/>
      <c r="CB131" s="132"/>
      <c r="CC131" s="132"/>
      <c r="CD131" s="132"/>
      <c r="CE131" s="132"/>
      <c r="CF131" s="132"/>
      <c r="CG131" s="132"/>
      <c r="CH131" s="132"/>
      <c r="CJ131" s="111"/>
      <c r="CK131" s="111"/>
      <c r="CL131" s="111"/>
      <c r="CM131" s="111"/>
      <c r="CN131" s="111"/>
      <c r="CO131" s="111"/>
      <c r="CP131" s="111"/>
      <c r="CQ131" s="111"/>
      <c r="CR131" s="111">
        <v>3</v>
      </c>
      <c r="CS131" s="111">
        <v>2</v>
      </c>
      <c r="CT131" s="111">
        <v>2</v>
      </c>
      <c r="CU131" s="111">
        <v>1</v>
      </c>
      <c r="CV131" s="111"/>
      <c r="CW131" s="111"/>
      <c r="CX131" s="111">
        <v>1</v>
      </c>
      <c r="CY131" s="111">
        <v>1</v>
      </c>
      <c r="CZ131" s="111"/>
      <c r="DA131" s="111"/>
      <c r="DB131" s="111"/>
      <c r="DC131" s="111"/>
      <c r="DD131" s="111"/>
      <c r="DE131" s="111"/>
      <c r="DF131" s="111"/>
      <c r="DG131" s="111"/>
      <c r="DL131" s="86"/>
      <c r="DM131" s="86"/>
      <c r="DN131" s="87" t="str">
        <f t="shared" si="37"/>
        <v xml:space="preserve">D6.scenario.defInput["i501"] = {  cons:"consLIsum",  title:"Éclairage vivant",  unit:"W",  text:"Qu'est-ce que vous utilisez principalement pour les appareils d'éclairage de salon?", inputType:"sel501", right:"", postfix:"", nodata:"", varType:"Number", min:"", max:"", defaultValue:"-1", d11t:"",d11p:"",d12t:"",d12p:"",d13t:"",d13p:"",d1w:"",d1d:"", d21t:"3",d21p:"2",d22t:"2",d22p:"1",d23t:"",d23p:"",d2w:"1",d2d:"1", d31t:"",d31p:"",d32t:"",d32p:"",d33t:"",d33p:"",d3w:"",d3d:""}; </v>
      </c>
      <c r="DO131" s="88"/>
      <c r="DP131" s="88"/>
      <c r="DQ131" s="89" t="str">
        <f t="shared" si="38"/>
        <v>D6.scenario.defSelectValue["sel501"]= [ "Sélectionnez", " ampoule à incandescence", " lampe fluorescente", " LED ", "" ];</v>
      </c>
      <c r="DR131" s="90"/>
      <c r="DS131" s="90"/>
      <c r="DT131" s="90" t="str">
        <f t="shared" si="39"/>
        <v>D6.scenario.defSelectData['sel501']= [ '-1', '1', '2', '3' ];</v>
      </c>
    </row>
    <row r="132" spans="1:124" s="85" customFormat="1" ht="43.5" customHeight="1">
      <c r="A132" s="73"/>
      <c r="B132" s="111" t="s">
        <v>2337</v>
      </c>
      <c r="C132" s="120" t="s">
        <v>5039</v>
      </c>
      <c r="D132" s="132" t="s">
        <v>2335</v>
      </c>
      <c r="E132" s="111" t="s">
        <v>1914</v>
      </c>
      <c r="F132" s="120"/>
      <c r="G132" s="132"/>
      <c r="H132" s="120" t="s">
        <v>5133</v>
      </c>
      <c r="I132" s="132" t="s">
        <v>2336</v>
      </c>
      <c r="J132" s="120" t="str">
        <f t="shared" si="36"/>
        <v>sel502</v>
      </c>
      <c r="K132" s="132" t="str">
        <f t="shared" si="40"/>
        <v>sel502</v>
      </c>
      <c r="L132" s="112"/>
      <c r="M132" s="112"/>
      <c r="N132" s="112"/>
      <c r="O132" s="111" t="s">
        <v>1883</v>
      </c>
      <c r="P132" s="112"/>
      <c r="Q132" s="112"/>
      <c r="R132" s="111">
        <v>-1</v>
      </c>
      <c r="S132" s="73"/>
      <c r="T132" s="73"/>
      <c r="U132" s="114" t="str">
        <f t="shared" ref="U132:U148" si="44">J132</f>
        <v>sel502</v>
      </c>
      <c r="V132" s="120" t="s">
        <v>3702</v>
      </c>
      <c r="W132" s="120" t="s">
        <v>3946</v>
      </c>
      <c r="X132" s="120" t="s">
        <v>3947</v>
      </c>
      <c r="Y132" s="120" t="s">
        <v>3948</v>
      </c>
      <c r="Z132" s="120" t="s">
        <v>3949</v>
      </c>
      <c r="AA132" s="120"/>
      <c r="AB132" s="120"/>
      <c r="AC132" s="120"/>
      <c r="AD132" s="120"/>
      <c r="AE132" s="120"/>
      <c r="AF132" s="120"/>
      <c r="AG132" s="120"/>
      <c r="AH132" s="120"/>
      <c r="AI132" s="120"/>
      <c r="AJ132" s="120"/>
      <c r="AK132" s="120"/>
      <c r="AL132" s="132" t="s">
        <v>2540</v>
      </c>
      <c r="AM132" s="132" t="s">
        <v>2725</v>
      </c>
      <c r="AN132" s="162" t="s">
        <v>2726</v>
      </c>
      <c r="AO132" s="162" t="s">
        <v>2727</v>
      </c>
      <c r="AP132" s="162" t="s">
        <v>2728</v>
      </c>
      <c r="AQ132" s="132"/>
      <c r="AR132" s="132"/>
      <c r="AS132" s="132"/>
      <c r="AT132" s="132"/>
      <c r="AU132" s="132"/>
      <c r="AV132" s="132"/>
      <c r="AW132" s="132"/>
      <c r="AX132" s="132"/>
      <c r="AY132" s="132"/>
      <c r="AZ132" s="132"/>
      <c r="BA132" s="132"/>
      <c r="BB132" s="73"/>
      <c r="BC132" s="120">
        <v>-1</v>
      </c>
      <c r="BD132" s="120">
        <v>10</v>
      </c>
      <c r="BE132" s="120">
        <v>6</v>
      </c>
      <c r="BF132" s="120">
        <v>2</v>
      </c>
      <c r="BG132" s="120">
        <v>0</v>
      </c>
      <c r="BH132" s="120"/>
      <c r="BI132" s="120"/>
      <c r="BJ132" s="120"/>
      <c r="BK132" s="120"/>
      <c r="BL132" s="120"/>
      <c r="BM132" s="120"/>
      <c r="BN132" s="120"/>
      <c r="BO132" s="120"/>
      <c r="BP132" s="120"/>
      <c r="BQ132" s="120"/>
      <c r="BR132" s="120"/>
      <c r="BS132" s="132">
        <v>-1</v>
      </c>
      <c r="BT132" s="132">
        <v>10</v>
      </c>
      <c r="BU132" s="132">
        <v>6</v>
      </c>
      <c r="BV132" s="132">
        <v>2</v>
      </c>
      <c r="BW132" s="132">
        <v>0</v>
      </c>
      <c r="BX132" s="132"/>
      <c r="BY132" s="132"/>
      <c r="BZ132" s="132"/>
      <c r="CA132" s="132"/>
      <c r="CB132" s="132"/>
      <c r="CC132" s="132"/>
      <c r="CD132" s="132"/>
      <c r="CE132" s="132"/>
      <c r="CF132" s="132"/>
      <c r="CG132" s="132"/>
      <c r="CH132" s="132"/>
      <c r="CJ132" s="111">
        <v>3</v>
      </c>
      <c r="CK132" s="111">
        <v>2</v>
      </c>
      <c r="CL132" s="111">
        <v>2</v>
      </c>
      <c r="CM132" s="111">
        <v>1</v>
      </c>
      <c r="CN132" s="111"/>
      <c r="CO132" s="111"/>
      <c r="CP132" s="111">
        <v>1</v>
      </c>
      <c r="CQ132" s="111">
        <v>1</v>
      </c>
      <c r="CR132" s="111"/>
      <c r="CS132" s="111"/>
      <c r="CT132" s="111"/>
      <c r="CU132" s="111"/>
      <c r="CV132" s="111"/>
      <c r="CW132" s="111"/>
      <c r="CX132" s="111"/>
      <c r="CY132" s="111"/>
      <c r="CZ132" s="111">
        <v>3</v>
      </c>
      <c r="DA132" s="111">
        <v>2</v>
      </c>
      <c r="DB132" s="111">
        <v>2</v>
      </c>
      <c r="DC132" s="111">
        <v>1</v>
      </c>
      <c r="DD132" s="111"/>
      <c r="DE132" s="111"/>
      <c r="DF132" s="111">
        <v>1</v>
      </c>
      <c r="DG132" s="111">
        <v>1</v>
      </c>
      <c r="DL132" s="86"/>
      <c r="DM132" s="86"/>
      <c r="DN132" s="87" t="str">
        <f t="shared" si="37"/>
        <v xml:space="preserve">D6.scenario.defInput["i502"] = {  cons:"consLIsum",  title:"Éclairage des pièces absentes",  unit:"",  text:"Est-ce que l'éclairage de la pièce où personne n'est présent est éteint?", inputType:"sel502", right:"", postfix:"", nodata:"", varType:"Number", min:"", max:"", defaultValue:"-1", d11t:"3",d11p:"2",d12t:"2",d12p:"1",d13t:"",d13p:"",d1w:"1",d1d:"1", d21t:"",d21p:"",d22t:"",d22p:"",d23t:"",d23p:"",d2w:"",d2d:"", d31t:"3",d31p:"2",d32t:"2",d32p:"1",d33t:"",d33p:"",d3w:"1",d3d:"1"}; </v>
      </c>
      <c r="DO132" s="88"/>
      <c r="DP132" s="88"/>
      <c r="DQ132" s="89" t="str">
        <f t="shared" si="38"/>
        <v>D6.scenario.defSelectValue["sel502"]= [ "Veuillez sélectionner", " tout ce qu'il met en place", " il existe également des endroits pour garder", " en grande partie effacé", " effacez-le ", "" ];</v>
      </c>
      <c r="DR132" s="90"/>
      <c r="DS132" s="90"/>
      <c r="DT132" s="90" t="str">
        <f t="shared" si="39"/>
        <v>D6.scenario.defSelectData['sel502']= [ '-1', '10', '6', '2', '0' ];</v>
      </c>
    </row>
    <row r="133" spans="1:124" s="85" customFormat="1" ht="43.5" customHeight="1">
      <c r="A133" s="73"/>
      <c r="B133" s="111" t="s">
        <v>2968</v>
      </c>
      <c r="C133" s="120" t="s">
        <v>5040</v>
      </c>
      <c r="D133" s="132" t="s">
        <v>1893</v>
      </c>
      <c r="E133" s="111" t="s">
        <v>1892</v>
      </c>
      <c r="F133" s="120"/>
      <c r="G133" s="132"/>
      <c r="H133" s="120"/>
      <c r="I133" s="132"/>
      <c r="J133" s="120" t="str">
        <f t="shared" ref="J133:J177" si="45">IF(K133="","",K133)</f>
        <v>sel511</v>
      </c>
      <c r="K133" s="132" t="str">
        <f t="shared" si="40"/>
        <v>sel511</v>
      </c>
      <c r="L133" s="111">
        <v>1</v>
      </c>
      <c r="M133" s="111"/>
      <c r="N133" s="111"/>
      <c r="O133" s="111" t="s">
        <v>1883</v>
      </c>
      <c r="P133" s="111"/>
      <c r="Q133" s="111"/>
      <c r="R133" s="111"/>
      <c r="S133" s="73"/>
      <c r="T133" s="73"/>
      <c r="U133" s="114" t="str">
        <f t="shared" si="44"/>
        <v>sel511</v>
      </c>
      <c r="V133" s="120" t="s">
        <v>3702</v>
      </c>
      <c r="W133" s="120" t="s">
        <v>4169</v>
      </c>
      <c r="X133" s="120" t="s">
        <v>3950</v>
      </c>
      <c r="Y133" s="120" t="s">
        <v>3951</v>
      </c>
      <c r="Z133" s="120" t="s">
        <v>3952</v>
      </c>
      <c r="AA133" s="120" t="s">
        <v>3953</v>
      </c>
      <c r="AB133" s="120" t="s">
        <v>3954</v>
      </c>
      <c r="AC133" s="120" t="s">
        <v>3955</v>
      </c>
      <c r="AD133" s="120"/>
      <c r="AE133" s="120"/>
      <c r="AF133" s="120"/>
      <c r="AG133" s="120"/>
      <c r="AH133" s="120"/>
      <c r="AI133" s="120"/>
      <c r="AJ133" s="120"/>
      <c r="AK133" s="120"/>
      <c r="AL133" s="132" t="s">
        <v>2267</v>
      </c>
      <c r="AM133" s="132" t="s">
        <v>1131</v>
      </c>
      <c r="AN133" s="132" t="s">
        <v>1132</v>
      </c>
      <c r="AO133" s="132" t="s">
        <v>1129</v>
      </c>
      <c r="AP133" s="132" t="s">
        <v>1128</v>
      </c>
      <c r="AQ133" s="132" t="s">
        <v>2776</v>
      </c>
      <c r="AR133" s="132" t="s">
        <v>2777</v>
      </c>
      <c r="AS133" s="132" t="s">
        <v>2778</v>
      </c>
      <c r="AT133" s="132"/>
      <c r="AU133" s="132"/>
      <c r="AV133" s="132"/>
      <c r="AW133" s="132"/>
      <c r="AX133" s="132"/>
      <c r="AY133" s="132"/>
      <c r="AZ133" s="132"/>
      <c r="BA133" s="132"/>
      <c r="BB133" s="73"/>
      <c r="BC133" s="120">
        <v>-1</v>
      </c>
      <c r="BD133" s="120">
        <v>1</v>
      </c>
      <c r="BE133" s="120">
        <v>2</v>
      </c>
      <c r="BF133" s="120">
        <v>3</v>
      </c>
      <c r="BG133" s="120">
        <v>4</v>
      </c>
      <c r="BH133" s="120">
        <v>5</v>
      </c>
      <c r="BI133" s="120">
        <v>6</v>
      </c>
      <c r="BJ133" s="120">
        <v>7</v>
      </c>
      <c r="BK133" s="120">
        <v>8</v>
      </c>
      <c r="BL133" s="120">
        <v>9</v>
      </c>
      <c r="BM133" s="120">
        <v>10</v>
      </c>
      <c r="BN133" s="120"/>
      <c r="BO133" s="120"/>
      <c r="BP133" s="120"/>
      <c r="BQ133" s="120"/>
      <c r="BR133" s="120"/>
      <c r="BS133" s="132">
        <v>-1</v>
      </c>
      <c r="BT133" s="132">
        <v>1</v>
      </c>
      <c r="BU133" s="132">
        <v>2</v>
      </c>
      <c r="BV133" s="132">
        <v>3</v>
      </c>
      <c r="BW133" s="132">
        <v>4</v>
      </c>
      <c r="BX133" s="132">
        <v>5</v>
      </c>
      <c r="BY133" s="132">
        <v>6</v>
      </c>
      <c r="BZ133" s="132">
        <v>7</v>
      </c>
      <c r="CA133" s="132">
        <v>8</v>
      </c>
      <c r="CB133" s="132">
        <v>9</v>
      </c>
      <c r="CC133" s="132">
        <v>10</v>
      </c>
      <c r="CD133" s="132"/>
      <c r="CE133" s="132"/>
      <c r="CF133" s="132"/>
      <c r="CG133" s="132"/>
      <c r="CH133" s="132"/>
      <c r="CJ133" s="111"/>
      <c r="CK133" s="111"/>
      <c r="CL133" s="111"/>
      <c r="CM133" s="111"/>
      <c r="CN133" s="111"/>
      <c r="CO133" s="111"/>
      <c r="CP133" s="111"/>
      <c r="CQ133" s="111"/>
      <c r="CR133" s="111"/>
      <c r="CS133" s="111"/>
      <c r="CT133" s="111"/>
      <c r="CU133" s="111"/>
      <c r="CV133" s="111"/>
      <c r="CW133" s="111"/>
      <c r="CX133" s="111"/>
      <c r="CY133" s="111"/>
      <c r="CZ133" s="111"/>
      <c r="DA133" s="111"/>
      <c r="DB133" s="111"/>
      <c r="DC133" s="111"/>
      <c r="DD133" s="111"/>
      <c r="DE133" s="111"/>
      <c r="DF133" s="111"/>
      <c r="DG133" s="111"/>
      <c r="DL133" s="86"/>
      <c r="DM133" s="86"/>
      <c r="DN133" s="87" t="str">
        <f t="shared" ref="DN133:DN177" si="46">"D6.scenario.defInput["""&amp;B133&amp;"""] = {  "&amp;E$2&amp;":"""&amp;E133&amp;""",  "&amp;C$2&amp;":"""&amp;CLEAN(SUBSTITUTE(C133,"""",""""))&amp;""",  "&amp;F$2&amp;":"""&amp;F133&amp;""",  "&amp;H$2&amp;":"""&amp;CLEAN(SUBSTITUTE(H133,"""",""""))&amp;""", "&amp;J$2&amp;":"""&amp;J133&amp;""", "&amp;L$2&amp;":"""&amp;L133&amp;""", "&amp;M$2&amp;":"""&amp;M133&amp;""", "&amp;N$2&amp;":"""&amp;N133&amp;""", "&amp;O$2&amp;":"""&amp;O133&amp;""", "&amp;P$2&amp;":"""&amp;P133&amp;""", "&amp;Q$2&amp;":"""&amp;Q133&amp;""", "&amp;R$2&amp;":"""&amp;R133&amp;""", d11t:"""&amp;CJ133&amp;""",d11p:"""&amp;CK133&amp;""",d12t:"""&amp;CL133&amp;""",d12p:"""&amp;CM133&amp;""",d13t:"""&amp;CN133&amp;""",d13p:"""&amp;CO133&amp;""",d1w:"""&amp;CP133&amp;""",d1d:"""&amp;CQ133&amp;""", d21t:"""&amp;CR133&amp;""",d21p:"""&amp;CS133&amp;""",d22t:"""&amp;CT133&amp;""",d22p:"""&amp;CU133&amp;""",d23t:"""&amp;CV133&amp;""",d23p:"""&amp;CW133&amp;""",d2w:"""&amp;CX133&amp;""",d2d:"""&amp;CY133&amp;""", d31t:"""&amp;CZ133&amp;""",d31p:"""&amp;DA133&amp;""",d32t:"""&amp;DB133&amp;""",d32p:"""&amp;DC133&amp;""",d33t:"""&amp;DD133&amp;""",d33p:"""&amp;DE133&amp;""",d3w:"""&amp;DF133&amp;""",d3d:"""&amp;DG133&amp;"""}; "</f>
        <v xml:space="preserve">D6.scenario.defInput["i511"] = {  cons:"consLI",  title:"Emplacement d'éclairage",  unit:"",  text:"", inputType:"sel511", right:"1", postfix:"", nodata:"", varType:"Number", min:"", max:"", defaultValue:"", d11t:"",d11p:"",d12t:"",d12p:"",d13t:"",d13p:"",d1w:"",d1d:"", d21t:"",d21p:"",d22t:"",d22p:"",d23t:"",d23p:"",d2w:"",d2d:"", d31t:"",d31p:"",d32t:"",d32p:"",d33t:"",d33p:"",d3w:"",d3d:""}; </v>
      </c>
      <c r="DO133" s="88"/>
      <c r="DP133" s="88"/>
      <c r="DQ133" s="89" t="str">
        <f t="shared" ref="DQ133:DQ177" si="47">"D6.scenario.defSelectValue["""&amp;U133&amp;"""]= [ """&amp;CLEAN(V133)&amp;""", """&amp;CLEAN(W133)&amp;IF(X133="","",""", """&amp;CLEAN(X133))&amp;IF(Y133="","",""", """&amp;CLEAN(Y133))&amp;IF(Z133="","",""", """&amp;CLEAN(Z133))&amp;IF(AA133="","",""", """&amp;CLEAN(AA133))&amp;IF(AB133="","",""", """&amp;CLEAN(AB133))&amp;IF(AC133="","",""", """&amp;CLEAN(AC133))&amp;IF(AD133="","",""", """&amp;CLEAN(AD133))&amp;IF(AE133="","",""", """&amp;CLEAN(AE133))&amp;IF(AF133="","",""", """&amp;CLEAN(AF133))&amp;IF(AG133="","",""", """&amp;CLEAN(AG133))&amp;IF(AH133="",""", """&amp;CLEAN(AH133))&amp;IF(AI133="","",""", """&amp;CLEAN(AI133))&amp;IF(AJ133="","",""", """&amp;CLEAN(AJ133))&amp;IF(AK133="","",""", """&amp;CLEAN(AK133))&amp;""" ];"</f>
        <v>D6.scenario.defSelectValue["sel511"]= [ "Veuillez sélectionner", " entrée", " porte-lumière", " couloir", " toilette", " dressing", " salle de bain", " salle de séjour ", "" ];</v>
      </c>
      <c r="DR133" s="90"/>
      <c r="DS133" s="90"/>
      <c r="DT133" s="90" t="str">
        <f t="shared" ref="DT133:DT177" si="48">"D6.scenario.defSelectData['"&amp;U133&amp;"']= [ '"&amp;BC133&amp;"', '"&amp;BD133&amp;"', '"&amp;BE133&amp;IF(BF133="","","', '"&amp;BF133)&amp;IF(BG133="","","', '"&amp;BG133)&amp;IF(BH133="","","', '"&amp;BH133)&amp;IF(BI133="","","', '"&amp;BI133)&amp;IF(BJ133="","","', '"&amp;BJ133)&amp;IF(BK133="","","', '"&amp;BK133)&amp;IF(BL133="","","', '"&amp;BL133)&amp;IF(BM133="","","', '"&amp;BM133)&amp;IF(BN133="","","', '"&amp;BN133)&amp;IF(BO133="","","', '"&amp;BO133)&amp;IF(BP133="","","', '"&amp;BP133)&amp;IF(BQ133="","","', '"&amp;BQ133)&amp;IF(BR133="","","', '"&amp;BR133)&amp;"' ];"</f>
        <v>D6.scenario.defSelectData['sel511']= [ '-1', '1', '2', '3', '4', '5', '6', '7', '8', '9', '10' ];</v>
      </c>
    </row>
    <row r="134" spans="1:124" s="85" customFormat="1" ht="43.5" customHeight="1">
      <c r="A134" s="73"/>
      <c r="B134" s="111" t="s">
        <v>2969</v>
      </c>
      <c r="C134" s="120" t="s">
        <v>3615</v>
      </c>
      <c r="D134" s="132" t="s">
        <v>623</v>
      </c>
      <c r="E134" s="111" t="s">
        <v>1892</v>
      </c>
      <c r="F134" s="120"/>
      <c r="G134" s="132"/>
      <c r="H134" s="120"/>
      <c r="I134" s="132"/>
      <c r="J134" s="120" t="str">
        <f t="shared" si="45"/>
        <v>sel512</v>
      </c>
      <c r="K134" s="132" t="str">
        <f t="shared" ref="K134:K157" si="49">"sel"&amp;MID($B134,2,5)</f>
        <v>sel512</v>
      </c>
      <c r="L134" s="111"/>
      <c r="M134" s="111"/>
      <c r="N134" s="111"/>
      <c r="O134" s="111" t="s">
        <v>1883</v>
      </c>
      <c r="P134" s="111"/>
      <c r="Q134" s="111"/>
      <c r="R134" s="111">
        <v>-1</v>
      </c>
      <c r="S134" s="73"/>
      <c r="T134" s="73"/>
      <c r="U134" s="114" t="str">
        <f t="shared" si="44"/>
        <v>sel512</v>
      </c>
      <c r="V134" s="120" t="s">
        <v>4170</v>
      </c>
      <c r="W134" s="120" t="s">
        <v>4168</v>
      </c>
      <c r="X134" s="120" t="s">
        <v>3956</v>
      </c>
      <c r="Y134" s="120" t="s">
        <v>3944</v>
      </c>
      <c r="Z134" s="120" t="s">
        <v>3957</v>
      </c>
      <c r="AA134" s="120" t="s">
        <v>3958</v>
      </c>
      <c r="AB134" s="120" t="s">
        <v>3959</v>
      </c>
      <c r="AC134" s="120" t="s">
        <v>3960</v>
      </c>
      <c r="AD134" s="120"/>
      <c r="AE134" s="120"/>
      <c r="AF134" s="120"/>
      <c r="AG134" s="120"/>
      <c r="AH134" s="120"/>
      <c r="AI134" s="120"/>
      <c r="AJ134" s="120"/>
      <c r="AK134" s="120"/>
      <c r="AL134" s="132" t="s">
        <v>2267</v>
      </c>
      <c r="AM134" s="132" t="s">
        <v>2061</v>
      </c>
      <c r="AN134" s="162" t="s">
        <v>2063</v>
      </c>
      <c r="AO134" s="162" t="s">
        <v>1135</v>
      </c>
      <c r="AP134" s="132" t="s">
        <v>2062</v>
      </c>
      <c r="AQ134" s="162" t="s">
        <v>2060</v>
      </c>
      <c r="AR134" s="162" t="s">
        <v>2064</v>
      </c>
      <c r="AS134" s="132"/>
      <c r="AT134" s="132"/>
      <c r="AU134" s="132"/>
      <c r="AV134" s="132"/>
      <c r="AW134" s="132"/>
      <c r="AX134" s="132"/>
      <c r="AY134" s="132"/>
      <c r="AZ134" s="132"/>
      <c r="BA134" s="132"/>
      <c r="BB134" s="73"/>
      <c r="BC134" s="120">
        <v>-1</v>
      </c>
      <c r="BD134" s="120">
        <v>1</v>
      </c>
      <c r="BE134" s="120">
        <v>2</v>
      </c>
      <c r="BF134" s="120">
        <v>3</v>
      </c>
      <c r="BG134" s="120">
        <v>4</v>
      </c>
      <c r="BH134" s="120">
        <v>5</v>
      </c>
      <c r="BI134" s="120">
        <v>6</v>
      </c>
      <c r="BJ134" s="120"/>
      <c r="BK134" s="120"/>
      <c r="BL134" s="120"/>
      <c r="BM134" s="120"/>
      <c r="BN134" s="120"/>
      <c r="BO134" s="120"/>
      <c r="BP134" s="120"/>
      <c r="BQ134" s="120"/>
      <c r="BR134" s="120"/>
      <c r="BS134" s="132">
        <v>-1</v>
      </c>
      <c r="BT134" s="132">
        <v>1</v>
      </c>
      <c r="BU134" s="132">
        <v>2</v>
      </c>
      <c r="BV134" s="132">
        <v>3</v>
      </c>
      <c r="BW134" s="132">
        <v>4</v>
      </c>
      <c r="BX134" s="132">
        <v>5</v>
      </c>
      <c r="BY134" s="132">
        <v>6</v>
      </c>
      <c r="BZ134" s="132"/>
      <c r="CA134" s="132"/>
      <c r="CB134" s="132"/>
      <c r="CC134" s="132"/>
      <c r="CD134" s="132"/>
      <c r="CE134" s="132"/>
      <c r="CF134" s="132"/>
      <c r="CG134" s="132"/>
      <c r="CH134" s="132"/>
      <c r="CJ134" s="111"/>
      <c r="CK134" s="111"/>
      <c r="CL134" s="111"/>
      <c r="CM134" s="111"/>
      <c r="CN134" s="111"/>
      <c r="CO134" s="111"/>
      <c r="CP134" s="111"/>
      <c r="CQ134" s="111"/>
      <c r="CR134" s="111"/>
      <c r="CS134" s="111"/>
      <c r="CT134" s="111"/>
      <c r="CU134" s="111"/>
      <c r="CV134" s="111"/>
      <c r="CW134" s="111"/>
      <c r="CX134" s="111"/>
      <c r="CY134" s="111"/>
      <c r="CZ134" s="111"/>
      <c r="DA134" s="111"/>
      <c r="DB134" s="111"/>
      <c r="DC134" s="111"/>
      <c r="DD134" s="111"/>
      <c r="DE134" s="111"/>
      <c r="DF134" s="111"/>
      <c r="DG134" s="111"/>
      <c r="DL134" s="86"/>
      <c r="DM134" s="86"/>
      <c r="DN134" s="87" t="str">
        <f t="shared" si="46"/>
        <v xml:space="preserve">D6.scenario.defInput["i512"] = {  cons:"consLI",  title:"Types d'éclairage",  unit:"",  text:"", inputType:"sel512", right:"", postfix:"", nodata:"", varType:"Number", min:"", max:"", defaultValue:"-1", d11t:"",d11p:"",d12t:"",d12p:"",d13t:"",d13p:"",d1w:"",d1d:"", d21t:"",d21p:"",d22t:"",d22p:"",d23t:"",d23p:"",d2w:"",d2d:"", d31t:"",d31p:"",d32t:"",d32p:"",d33t:"",d33p:"",d3w:"",d3d:""}; </v>
      </c>
      <c r="DO134" s="88"/>
      <c r="DP134" s="88"/>
      <c r="DQ134" s="89" t="str">
        <f t="shared" si="47"/>
        <v>D6.scenario.defSelectValue["sel512"]= [ "Sélectionner", " ampoule à incandescence", " lampe fluorescente à ampoule", " lampe fluorescente", " lampe fluorescente capillaire", " LED", " type de capteur", " lumière ", "" ];</v>
      </c>
      <c r="DR134" s="90"/>
      <c r="DS134" s="90"/>
      <c r="DT134" s="90" t="str">
        <f t="shared" si="48"/>
        <v>D6.scenario.defSelectData['sel512']= [ '-1', '1', '2', '3', '4', '5', '6' ];</v>
      </c>
    </row>
    <row r="135" spans="1:124" s="85" customFormat="1" ht="43.5" customHeight="1">
      <c r="A135" s="73"/>
      <c r="B135" s="111" t="s">
        <v>2970</v>
      </c>
      <c r="C135" s="120" t="s">
        <v>5041</v>
      </c>
      <c r="D135" s="132" t="s">
        <v>1894</v>
      </c>
      <c r="E135" s="111" t="s">
        <v>1892</v>
      </c>
      <c r="F135" s="120" t="s">
        <v>1876</v>
      </c>
      <c r="G135" s="132" t="s">
        <v>1876</v>
      </c>
      <c r="H135" s="120"/>
      <c r="I135" s="132"/>
      <c r="J135" s="120" t="str">
        <f t="shared" si="45"/>
        <v>sel513</v>
      </c>
      <c r="K135" s="132" t="str">
        <f t="shared" si="49"/>
        <v>sel513</v>
      </c>
      <c r="L135" s="111">
        <v>1</v>
      </c>
      <c r="M135" s="111" t="s">
        <v>1883</v>
      </c>
      <c r="N135" s="111"/>
      <c r="O135" s="111" t="s">
        <v>1883</v>
      </c>
      <c r="P135" s="111"/>
      <c r="Q135" s="111"/>
      <c r="R135" s="111">
        <v>-1</v>
      </c>
      <c r="S135" s="73"/>
      <c r="T135" s="73"/>
      <c r="U135" s="114" t="str">
        <f t="shared" si="44"/>
        <v>sel513</v>
      </c>
      <c r="V135" s="120" t="s">
        <v>3702</v>
      </c>
      <c r="W135" s="120" t="s">
        <v>3961</v>
      </c>
      <c r="X135" s="120" t="s">
        <v>3962</v>
      </c>
      <c r="Y135" s="120" t="s">
        <v>3963</v>
      </c>
      <c r="Z135" s="120" t="s">
        <v>3964</v>
      </c>
      <c r="AA135" s="120" t="s">
        <v>3965</v>
      </c>
      <c r="AB135" s="120" t="s">
        <v>3966</v>
      </c>
      <c r="AC135" s="120" t="s">
        <v>3967</v>
      </c>
      <c r="AD135" s="120" t="s">
        <v>3968</v>
      </c>
      <c r="AE135" s="120" t="s">
        <v>3969</v>
      </c>
      <c r="AF135" s="120"/>
      <c r="AG135" s="120"/>
      <c r="AH135" s="120"/>
      <c r="AI135" s="120"/>
      <c r="AJ135" s="120"/>
      <c r="AK135" s="120"/>
      <c r="AL135" s="132" t="s">
        <v>2267</v>
      </c>
      <c r="AM135" s="132" t="s">
        <v>2065</v>
      </c>
      <c r="AN135" s="132" t="s">
        <v>2066</v>
      </c>
      <c r="AO135" s="132" t="s">
        <v>2067</v>
      </c>
      <c r="AP135" s="162" t="s">
        <v>2068</v>
      </c>
      <c r="AQ135" s="162" t="s">
        <v>2069</v>
      </c>
      <c r="AR135" s="132" t="s">
        <v>2073</v>
      </c>
      <c r="AS135" s="132" t="s">
        <v>2070</v>
      </c>
      <c r="AT135" s="132" t="s">
        <v>2071</v>
      </c>
      <c r="AU135" s="132" t="s">
        <v>2072</v>
      </c>
      <c r="AV135" s="132"/>
      <c r="AW135" s="132"/>
      <c r="AX135" s="132"/>
      <c r="AY135" s="132"/>
      <c r="AZ135" s="132"/>
      <c r="BA135" s="132"/>
      <c r="BB135" s="73"/>
      <c r="BC135" s="120">
        <v>-1</v>
      </c>
      <c r="BD135" s="120">
        <v>5</v>
      </c>
      <c r="BE135" s="120">
        <v>10</v>
      </c>
      <c r="BF135" s="120">
        <v>15</v>
      </c>
      <c r="BG135" s="120">
        <v>20</v>
      </c>
      <c r="BH135" s="120">
        <v>30</v>
      </c>
      <c r="BI135" s="120">
        <v>40</v>
      </c>
      <c r="BJ135" s="120">
        <v>60</v>
      </c>
      <c r="BK135" s="120">
        <v>80</v>
      </c>
      <c r="BL135" s="120">
        <v>100</v>
      </c>
      <c r="BM135" s="120"/>
      <c r="BN135" s="120"/>
      <c r="BO135" s="120"/>
      <c r="BP135" s="120"/>
      <c r="BQ135" s="120"/>
      <c r="BR135" s="120"/>
      <c r="BS135" s="132">
        <v>-1</v>
      </c>
      <c r="BT135" s="132">
        <v>5</v>
      </c>
      <c r="BU135" s="132">
        <v>10</v>
      </c>
      <c r="BV135" s="132">
        <v>15</v>
      </c>
      <c r="BW135" s="132">
        <v>20</v>
      </c>
      <c r="BX135" s="132">
        <v>30</v>
      </c>
      <c r="BY135" s="132">
        <v>40</v>
      </c>
      <c r="BZ135" s="132">
        <v>60</v>
      </c>
      <c r="CA135" s="132">
        <v>80</v>
      </c>
      <c r="CB135" s="132">
        <v>100</v>
      </c>
      <c r="CC135" s="132"/>
      <c r="CD135" s="132"/>
      <c r="CE135" s="132"/>
      <c r="CF135" s="132"/>
      <c r="CG135" s="132"/>
      <c r="CH135" s="132"/>
      <c r="CJ135" s="111"/>
      <c r="CK135" s="111"/>
      <c r="CL135" s="111"/>
      <c r="CM135" s="111"/>
      <c r="CN135" s="111"/>
      <c r="CO135" s="111"/>
      <c r="CP135" s="111"/>
      <c r="CQ135" s="111"/>
      <c r="CR135" s="111"/>
      <c r="CS135" s="111"/>
      <c r="CT135" s="111"/>
      <c r="CU135" s="111"/>
      <c r="CV135" s="111"/>
      <c r="CW135" s="111"/>
      <c r="CX135" s="111"/>
      <c r="CY135" s="111"/>
      <c r="CZ135" s="111"/>
      <c r="DA135" s="111"/>
      <c r="DB135" s="111"/>
      <c r="DC135" s="111"/>
      <c r="DD135" s="111"/>
      <c r="DE135" s="111"/>
      <c r="DF135" s="111"/>
      <c r="DG135" s="111"/>
      <c r="DL135" s="86"/>
      <c r="DM135" s="86"/>
      <c r="DN135" s="87" t="str">
        <f t="shared" si="46"/>
        <v xml:space="preserve">D6.scenario.defInput["i513"] = {  cons:"consLI",  title:"La consommation d'énergie de 1 balle (livre)",  unit:"W",  text:"", inputType:"sel513", right:"1", postfix:"Number", nodata:"", varType:"Number", min:"", max:"", defaultValue:"-1", d11t:"",d11p:"",d12t:"",d12p:"",d13t:"",d13p:"",d1w:"",d1d:"", d21t:"",d21p:"",d22t:"",d22p:"",d23t:"",d23p:"",d2w:"",d2d:"", d31t:"",d31p:"",d32t:"",d32p:"",d33t:"",d33p:"",d3w:"",d3d:""}; </v>
      </c>
      <c r="DO135" s="88"/>
      <c r="DP135" s="88"/>
      <c r="DQ135" s="89" t="str">
        <f t="shared" si="47"/>
        <v>D6.scenario.defSelectValue["sel513"]= [ "Veuillez sélectionner", " 5W", " 10W", " 15W", " 20W", " 30W", " 40W", " 60W", " 80W", " 100W ", "" ];</v>
      </c>
      <c r="DR135" s="90"/>
      <c r="DS135" s="90"/>
      <c r="DT135" s="90" t="str">
        <f t="shared" si="48"/>
        <v>D6.scenario.defSelectData['sel513']= [ '-1', '5', '10', '15', '20', '30', '40', '60', '80', '100' ];</v>
      </c>
    </row>
    <row r="136" spans="1:124" s="85" customFormat="1" ht="43.5" customHeight="1">
      <c r="A136" s="73"/>
      <c r="B136" s="111" t="s">
        <v>2971</v>
      </c>
      <c r="C136" s="120" t="s">
        <v>3616</v>
      </c>
      <c r="D136" s="132" t="s">
        <v>1895</v>
      </c>
      <c r="E136" s="111" t="s">
        <v>1892</v>
      </c>
      <c r="F136" s="120" t="s">
        <v>3644</v>
      </c>
      <c r="G136" s="132" t="s">
        <v>1896</v>
      </c>
      <c r="H136" s="120" t="s">
        <v>3683</v>
      </c>
      <c r="I136" s="132" t="s">
        <v>2779</v>
      </c>
      <c r="J136" s="120" t="str">
        <f t="shared" si="45"/>
        <v>sel514</v>
      </c>
      <c r="K136" s="132" t="str">
        <f t="shared" si="49"/>
        <v>sel514</v>
      </c>
      <c r="L136" s="111">
        <v>1</v>
      </c>
      <c r="M136" s="111" t="s">
        <v>1883</v>
      </c>
      <c r="N136" s="111"/>
      <c r="O136" s="111" t="s">
        <v>1883</v>
      </c>
      <c r="P136" s="111"/>
      <c r="Q136" s="111"/>
      <c r="R136" s="111">
        <v>-1</v>
      </c>
      <c r="S136" s="73"/>
      <c r="T136" s="73"/>
      <c r="U136" s="114" t="str">
        <f t="shared" si="44"/>
        <v>sel514</v>
      </c>
      <c r="V136" s="120" t="s">
        <v>4178</v>
      </c>
      <c r="W136" s="120" t="s">
        <v>4179</v>
      </c>
      <c r="X136" s="120" t="s">
        <v>4180</v>
      </c>
      <c r="Y136" s="120" t="s">
        <v>4181</v>
      </c>
      <c r="Z136" s="120" t="s">
        <v>4182</v>
      </c>
      <c r="AA136" s="120" t="s">
        <v>4183</v>
      </c>
      <c r="AB136" s="120" t="s">
        <v>4184</v>
      </c>
      <c r="AC136" s="120" t="s">
        <v>4185</v>
      </c>
      <c r="AD136" s="120" t="s">
        <v>4186</v>
      </c>
      <c r="AE136" s="120" t="s">
        <v>4187</v>
      </c>
      <c r="AF136" s="120" t="s">
        <v>4188</v>
      </c>
      <c r="AG136" s="120"/>
      <c r="AH136" s="120"/>
      <c r="AI136" s="120"/>
      <c r="AJ136" s="120"/>
      <c r="AK136" s="120"/>
      <c r="AL136" s="132" t="s">
        <v>2267</v>
      </c>
      <c r="AM136" s="132" t="s">
        <v>2074</v>
      </c>
      <c r="AN136" s="162" t="s">
        <v>2075</v>
      </c>
      <c r="AO136" s="162" t="s">
        <v>2076</v>
      </c>
      <c r="AP136" s="162" t="s">
        <v>2077</v>
      </c>
      <c r="AQ136" s="132" t="s">
        <v>2078</v>
      </c>
      <c r="AR136" s="132" t="s">
        <v>2079</v>
      </c>
      <c r="AS136" s="132" t="s">
        <v>2080</v>
      </c>
      <c r="AT136" s="132" t="s">
        <v>2081</v>
      </c>
      <c r="AU136" s="132" t="s">
        <v>2082</v>
      </c>
      <c r="AV136" s="132" t="s">
        <v>2083</v>
      </c>
      <c r="AW136" s="132"/>
      <c r="AX136" s="132"/>
      <c r="AY136" s="132"/>
      <c r="AZ136" s="132"/>
      <c r="BA136" s="132"/>
      <c r="BB136" s="73"/>
      <c r="BC136" s="120">
        <v>-1</v>
      </c>
      <c r="BD136" s="120">
        <v>1</v>
      </c>
      <c r="BE136" s="120">
        <v>2</v>
      </c>
      <c r="BF136" s="120">
        <v>3</v>
      </c>
      <c r="BG136" s="120">
        <v>4</v>
      </c>
      <c r="BH136" s="120">
        <v>6</v>
      </c>
      <c r="BI136" s="120">
        <v>8</v>
      </c>
      <c r="BJ136" s="120">
        <v>10</v>
      </c>
      <c r="BK136" s="120">
        <v>15</v>
      </c>
      <c r="BL136" s="120">
        <v>20</v>
      </c>
      <c r="BM136" s="120">
        <v>30</v>
      </c>
      <c r="BN136" s="120"/>
      <c r="BO136" s="120"/>
      <c r="BP136" s="120"/>
      <c r="BQ136" s="120"/>
      <c r="BR136" s="120"/>
      <c r="BS136" s="132">
        <v>-1</v>
      </c>
      <c r="BT136" s="132">
        <v>1</v>
      </c>
      <c r="BU136" s="132">
        <v>2</v>
      </c>
      <c r="BV136" s="132">
        <v>3</v>
      </c>
      <c r="BW136" s="132">
        <v>4</v>
      </c>
      <c r="BX136" s="132">
        <v>6</v>
      </c>
      <c r="BY136" s="132">
        <v>8</v>
      </c>
      <c r="BZ136" s="132">
        <v>10</v>
      </c>
      <c r="CA136" s="132">
        <v>15</v>
      </c>
      <c r="CB136" s="132">
        <v>20</v>
      </c>
      <c r="CC136" s="132">
        <v>30</v>
      </c>
      <c r="CD136" s="132"/>
      <c r="CE136" s="132"/>
      <c r="CF136" s="132"/>
      <c r="CG136" s="132"/>
      <c r="CH136" s="132"/>
      <c r="CJ136" s="111"/>
      <c r="CK136" s="111"/>
      <c r="CL136" s="111"/>
      <c r="CM136" s="111"/>
      <c r="CN136" s="111"/>
      <c r="CO136" s="111"/>
      <c r="CP136" s="111"/>
      <c r="CQ136" s="111"/>
      <c r="CR136" s="111"/>
      <c r="CS136" s="111"/>
      <c r="CT136" s="111"/>
      <c r="CU136" s="111"/>
      <c r="CV136" s="111"/>
      <c r="CW136" s="111"/>
      <c r="CX136" s="111"/>
      <c r="CY136" s="111"/>
      <c r="CZ136" s="111"/>
      <c r="DA136" s="111"/>
      <c r="DB136" s="111"/>
      <c r="DC136" s="111"/>
      <c r="DD136" s="111"/>
      <c r="DE136" s="111"/>
      <c r="DF136" s="111"/>
      <c r="DG136" s="111"/>
      <c r="DL136" s="86"/>
      <c r="DM136" s="86"/>
      <c r="DN136" s="87" t="str">
        <f t="shared" si="46"/>
        <v xml:space="preserve">D6.scenario.defInput["i514"] = {  cons:"consLI",  title:"Nombre de balles",  unit:"Ball · livre",  text:"S'il y en a plus d'un, combien de balles avez-vous?", inputType:"sel514", right:"1", postfix:"Number", nodata:"", varType:"Number", min:"", max:"", defaultValue:"-1", d11t:"",d11p:"",d12t:"",d12p:"",d13t:"",d13p:"",d1w:"",d1d:"", d21t:"",d21p:"",d22t:"",d22p:"",d23t:"",d23p:"",d2w:"",d2d:"", d31t:"",d31p:"",d32t:"",d32p:"",d33t:"",d33p:"",d3w:"",d3d:""}; </v>
      </c>
      <c r="DO136" s="88"/>
      <c r="DP136" s="88"/>
      <c r="DQ136" s="89" t="str">
        <f t="shared" si="47"/>
        <v>D6.scenario.defSelectValue["sel514"]= [ "1 boule", "livre 2 boules", "livre 3 boules", "livre 4 boules", "livre 6 boules", "livre 8 boules", "livre 10 boules", "livre 15 boules", "livre 20 balles", "livre 30 Sphère", "livre ", "" ];</v>
      </c>
      <c r="DR136" s="90"/>
      <c r="DS136" s="90"/>
      <c r="DT136" s="90" t="str">
        <f t="shared" si="48"/>
        <v>D6.scenario.defSelectData['sel514']= [ '-1', '1', '2', '3', '4', '6', '8', '10', '15', '20', '30' ];</v>
      </c>
    </row>
    <row r="137" spans="1:124" s="85" customFormat="1" ht="43.5" customHeight="1">
      <c r="A137" s="73"/>
      <c r="B137" s="111" t="s">
        <v>2972</v>
      </c>
      <c r="C137" s="120" t="s">
        <v>3617</v>
      </c>
      <c r="D137" s="132" t="s">
        <v>2058</v>
      </c>
      <c r="E137" s="111" t="s">
        <v>1892</v>
      </c>
      <c r="F137" s="120" t="s">
        <v>3645</v>
      </c>
      <c r="G137" s="132" t="s">
        <v>1897</v>
      </c>
      <c r="H137" s="120" t="s">
        <v>5134</v>
      </c>
      <c r="I137" s="132" t="s">
        <v>2780</v>
      </c>
      <c r="J137" s="120" t="str">
        <f t="shared" si="45"/>
        <v>sel515</v>
      </c>
      <c r="K137" s="132" t="str">
        <f t="shared" si="49"/>
        <v>sel515</v>
      </c>
      <c r="L137" s="111"/>
      <c r="M137" s="111"/>
      <c r="N137" s="111"/>
      <c r="O137" s="111" t="s">
        <v>1883</v>
      </c>
      <c r="P137" s="111"/>
      <c r="Q137" s="111"/>
      <c r="R137" s="111">
        <v>-1</v>
      </c>
      <c r="S137" s="73"/>
      <c r="T137" s="73"/>
      <c r="U137" s="114" t="str">
        <f t="shared" si="44"/>
        <v>sel515</v>
      </c>
      <c r="V137" s="120" t="s">
        <v>3702</v>
      </c>
      <c r="W137" s="120" t="s">
        <v>3828</v>
      </c>
      <c r="X137" s="120" t="s">
        <v>3829</v>
      </c>
      <c r="Y137" s="120" t="s">
        <v>3830</v>
      </c>
      <c r="Z137" s="120" t="s">
        <v>3831</v>
      </c>
      <c r="AA137" s="120" t="s">
        <v>3832</v>
      </c>
      <c r="AB137" s="120" t="s">
        <v>3833</v>
      </c>
      <c r="AC137" s="120" t="s">
        <v>3834</v>
      </c>
      <c r="AD137" s="120" t="s">
        <v>3835</v>
      </c>
      <c r="AE137" s="120" t="s">
        <v>3836</v>
      </c>
      <c r="AF137" s="120" t="s">
        <v>3837</v>
      </c>
      <c r="AG137" s="120"/>
      <c r="AH137" s="120"/>
      <c r="AI137" s="120"/>
      <c r="AJ137" s="120"/>
      <c r="AK137" s="120"/>
      <c r="AL137" s="132" t="s">
        <v>2267</v>
      </c>
      <c r="AM137" s="132" t="s">
        <v>1992</v>
      </c>
      <c r="AN137" s="132" t="s">
        <v>1950</v>
      </c>
      <c r="AO137" s="132" t="s">
        <v>1951</v>
      </c>
      <c r="AP137" s="132" t="s">
        <v>1952</v>
      </c>
      <c r="AQ137" s="162" t="s">
        <v>1953</v>
      </c>
      <c r="AR137" s="162" t="s">
        <v>1954</v>
      </c>
      <c r="AS137" s="162" t="s">
        <v>1955</v>
      </c>
      <c r="AT137" s="132" t="s">
        <v>1956</v>
      </c>
      <c r="AU137" s="132" t="s">
        <v>1957</v>
      </c>
      <c r="AV137" s="132" t="s">
        <v>1958</v>
      </c>
      <c r="AW137" s="132"/>
      <c r="AX137" s="132"/>
      <c r="AY137" s="132"/>
      <c r="AZ137" s="132"/>
      <c r="BA137" s="132"/>
      <c r="BB137" s="73"/>
      <c r="BC137" s="120">
        <v>-1</v>
      </c>
      <c r="BD137" s="120">
        <v>0</v>
      </c>
      <c r="BE137" s="120">
        <v>1</v>
      </c>
      <c r="BF137" s="120">
        <v>2</v>
      </c>
      <c r="BG137" s="120">
        <v>3</v>
      </c>
      <c r="BH137" s="120">
        <v>4</v>
      </c>
      <c r="BI137" s="120">
        <v>6</v>
      </c>
      <c r="BJ137" s="120">
        <v>8</v>
      </c>
      <c r="BK137" s="120">
        <v>12</v>
      </c>
      <c r="BL137" s="120">
        <v>16</v>
      </c>
      <c r="BM137" s="120">
        <v>24</v>
      </c>
      <c r="BN137" s="120"/>
      <c r="BO137" s="120"/>
      <c r="BP137" s="120"/>
      <c r="BQ137" s="120"/>
      <c r="BR137" s="120"/>
      <c r="BS137" s="132">
        <v>-1</v>
      </c>
      <c r="BT137" s="132">
        <v>0</v>
      </c>
      <c r="BU137" s="132">
        <v>1</v>
      </c>
      <c r="BV137" s="132">
        <v>2</v>
      </c>
      <c r="BW137" s="132">
        <v>3</v>
      </c>
      <c r="BX137" s="132">
        <v>4</v>
      </c>
      <c r="BY137" s="132">
        <v>6</v>
      </c>
      <c r="BZ137" s="132">
        <v>8</v>
      </c>
      <c r="CA137" s="132">
        <v>12</v>
      </c>
      <c r="CB137" s="132">
        <v>16</v>
      </c>
      <c r="CC137" s="132">
        <v>24</v>
      </c>
      <c r="CD137" s="132"/>
      <c r="CE137" s="132"/>
      <c r="CF137" s="132"/>
      <c r="CG137" s="132"/>
      <c r="CH137" s="132"/>
      <c r="CJ137" s="111"/>
      <c r="CK137" s="111"/>
      <c r="CL137" s="111"/>
      <c r="CM137" s="111"/>
      <c r="CN137" s="111"/>
      <c r="CO137" s="111"/>
      <c r="CP137" s="111"/>
      <c r="CQ137" s="111"/>
      <c r="CR137" s="111"/>
      <c r="CS137" s="111"/>
      <c r="CT137" s="111"/>
      <c r="CU137" s="111"/>
      <c r="CV137" s="111"/>
      <c r="CW137" s="111"/>
      <c r="CX137" s="111"/>
      <c r="CY137" s="111"/>
      <c r="CZ137" s="111"/>
      <c r="DA137" s="111"/>
      <c r="DB137" s="111"/>
      <c r="DC137" s="111"/>
      <c r="DD137" s="111"/>
      <c r="DE137" s="111"/>
      <c r="DF137" s="111"/>
      <c r="DG137" s="111"/>
      <c r="DL137" s="86"/>
      <c r="DM137" s="86"/>
      <c r="DN137" s="87" t="str">
        <f t="shared" si="46"/>
        <v xml:space="preserve">D6.scenario.defInput["i515"] = {  cons:"consLI",  title:"Temps d'utilisation de l'éclairage",  unit:"Heures / jour",  text:"Combien d'heures par jour utilisez-vous", inputType:"sel515", right:"", postfix:"", nodata:"", varType:"Number", min:"", max:"", defaultValue:"-1", d11t:"",d11p:"",d12t:"",d12p:"",d13t:"",d13p:"",d1w:"",d1d:"", d21t:"",d21p:"",d22t:"",d22p:"",d23t:"",d23p:"",d2w:"",d2d:"", d31t:"",d31p:"",d32t:"",d32p:"",d33t:"",d33p:"",d3w:"",d3d:""}; </v>
      </c>
      <c r="DO137" s="88"/>
      <c r="DP137" s="88"/>
      <c r="DQ137" s="89" t="str">
        <f t="shared" si="47"/>
        <v>D6.scenario.defSelectValue["sel515"]= [ "Veuillez sélectionner", " pas utilisé", " 1 heure", " 2 heures", " 3 heures", " 4 heures", " 6 heures", " 8 heures", " 12 heures", " 16 heures", " 24 heures", "" ];</v>
      </c>
      <c r="DR137" s="90"/>
      <c r="DS137" s="90"/>
      <c r="DT137" s="90" t="str">
        <f t="shared" si="48"/>
        <v>D6.scenario.defSelectData['sel515']= [ '-1', '0', '1', '2', '3', '4', '6', '8', '12', '16', '24' ];</v>
      </c>
    </row>
    <row r="138" spans="1:124" s="85" customFormat="1" ht="43.5" customHeight="1">
      <c r="A138" s="73"/>
      <c r="B138" s="112" t="s">
        <v>2339</v>
      </c>
      <c r="C138" s="120" t="s">
        <v>5042</v>
      </c>
      <c r="D138" s="132" t="s">
        <v>1917</v>
      </c>
      <c r="E138" s="111" t="s">
        <v>1916</v>
      </c>
      <c r="F138" s="120" t="s">
        <v>3640</v>
      </c>
      <c r="G138" s="132" t="s">
        <v>1918</v>
      </c>
      <c r="H138" s="120" t="s">
        <v>5135</v>
      </c>
      <c r="I138" s="132" t="s">
        <v>2332</v>
      </c>
      <c r="J138" s="120" t="str">
        <f t="shared" si="45"/>
        <v>sel601</v>
      </c>
      <c r="K138" s="132" t="str">
        <f t="shared" si="49"/>
        <v>sel601</v>
      </c>
      <c r="L138" s="112"/>
      <c r="M138" s="112"/>
      <c r="N138" s="112"/>
      <c r="O138" s="111" t="s">
        <v>1883</v>
      </c>
      <c r="P138" s="112"/>
      <c r="Q138" s="112"/>
      <c r="R138" s="111">
        <v>-1</v>
      </c>
      <c r="S138" s="73"/>
      <c r="T138" s="73"/>
      <c r="U138" s="114" t="str">
        <f t="shared" si="44"/>
        <v>sel601</v>
      </c>
      <c r="V138" s="120" t="s">
        <v>3970</v>
      </c>
      <c r="W138" s="120" t="s">
        <v>3832</v>
      </c>
      <c r="X138" s="120" t="s">
        <v>3833</v>
      </c>
      <c r="Y138" s="120" t="s">
        <v>3834</v>
      </c>
      <c r="Z138" s="120" t="s">
        <v>3835</v>
      </c>
      <c r="AA138" s="120" t="s">
        <v>3836</v>
      </c>
      <c r="AB138" s="120" t="s">
        <v>3837</v>
      </c>
      <c r="AC138" s="120" t="s">
        <v>3971</v>
      </c>
      <c r="AD138" s="120" t="s">
        <v>3972</v>
      </c>
      <c r="AE138" s="120"/>
      <c r="AF138" s="120"/>
      <c r="AG138" s="120"/>
      <c r="AH138" s="120"/>
      <c r="AI138" s="120"/>
      <c r="AJ138" s="120"/>
      <c r="AK138" s="120"/>
      <c r="AL138" s="132" t="s">
        <v>2267</v>
      </c>
      <c r="AM138" s="132" t="s">
        <v>1992</v>
      </c>
      <c r="AN138" s="132" t="s">
        <v>1951</v>
      </c>
      <c r="AO138" s="162" t="s">
        <v>1953</v>
      </c>
      <c r="AP138" s="162" t="s">
        <v>1954</v>
      </c>
      <c r="AQ138" s="162" t="s">
        <v>1955</v>
      </c>
      <c r="AR138" s="162" t="s">
        <v>1956</v>
      </c>
      <c r="AS138" s="132" t="s">
        <v>1957</v>
      </c>
      <c r="AT138" s="132" t="s">
        <v>1958</v>
      </c>
      <c r="AU138" s="132" t="s">
        <v>2003</v>
      </c>
      <c r="AV138" s="132" t="s">
        <v>2004</v>
      </c>
      <c r="AW138" s="132"/>
      <c r="AX138" s="132"/>
      <c r="AY138" s="132"/>
      <c r="AZ138" s="132"/>
      <c r="BA138" s="132"/>
      <c r="BB138" s="73"/>
      <c r="BC138" s="120">
        <v>-1</v>
      </c>
      <c r="BD138" s="120">
        <v>0</v>
      </c>
      <c r="BE138" s="120">
        <v>2</v>
      </c>
      <c r="BF138" s="120">
        <v>4</v>
      </c>
      <c r="BG138" s="120">
        <v>6</v>
      </c>
      <c r="BH138" s="120">
        <v>8</v>
      </c>
      <c r="BI138" s="120">
        <v>12</v>
      </c>
      <c r="BJ138" s="120">
        <v>16</v>
      </c>
      <c r="BK138" s="120">
        <v>24</v>
      </c>
      <c r="BL138" s="120">
        <v>32</v>
      </c>
      <c r="BM138" s="120">
        <v>40</v>
      </c>
      <c r="BN138" s="120"/>
      <c r="BO138" s="120"/>
      <c r="BP138" s="120"/>
      <c r="BQ138" s="120"/>
      <c r="BR138" s="120"/>
      <c r="BS138" s="132">
        <v>-1</v>
      </c>
      <c r="BT138" s="132">
        <v>0</v>
      </c>
      <c r="BU138" s="132">
        <v>2</v>
      </c>
      <c r="BV138" s="132">
        <v>4</v>
      </c>
      <c r="BW138" s="132">
        <v>6</v>
      </c>
      <c r="BX138" s="132">
        <v>8</v>
      </c>
      <c r="BY138" s="132">
        <v>12</v>
      </c>
      <c r="BZ138" s="132">
        <v>16</v>
      </c>
      <c r="CA138" s="132">
        <v>24</v>
      </c>
      <c r="CB138" s="132">
        <v>32</v>
      </c>
      <c r="CC138" s="132">
        <v>40</v>
      </c>
      <c r="CD138" s="132"/>
      <c r="CE138" s="132"/>
      <c r="CF138" s="132"/>
      <c r="CG138" s="132"/>
      <c r="CH138" s="132"/>
      <c r="CJ138" s="111"/>
      <c r="CK138" s="111"/>
      <c r="CL138" s="111"/>
      <c r="CM138" s="111"/>
      <c r="CN138" s="111"/>
      <c r="CO138" s="111"/>
      <c r="CP138" s="111"/>
      <c r="CQ138" s="111"/>
      <c r="CR138" s="111"/>
      <c r="CS138" s="111"/>
      <c r="CT138" s="111"/>
      <c r="CU138" s="111"/>
      <c r="CV138" s="111"/>
      <c r="CW138" s="111"/>
      <c r="CX138" s="111"/>
      <c r="CY138" s="111"/>
      <c r="CZ138" s="111"/>
      <c r="DA138" s="111"/>
      <c r="DB138" s="111"/>
      <c r="DC138" s="111"/>
      <c r="DD138" s="111"/>
      <c r="DE138" s="111"/>
      <c r="DF138" s="111"/>
      <c r="DG138" s="111"/>
      <c r="DL138" s="86"/>
      <c r="DM138" s="86"/>
      <c r="DN138" s="87" t="str">
        <f t="shared" si="46"/>
        <v xml:space="preserve">D6.scenario.defInput["i601"] = {  cons:"consTVsum",  title:"Heure de la télévision",  unit:"Le temps",  text:"Par le total de la télévision à la maison, combien d'heures par jour allumez-vous? S'il vous plaît inclure l'heure du jeu vidéo.", inputType:"sel601", right:"", postfix:"", nodata:"", varType:"Number", min:"", max:"", defaultValue:"-1", d11t:"",d11p:"",d12t:"",d12p:"",d13t:"",d13p:"",d1w:"",d1d:"", d21t:"",d21p:"",d22t:"",d22p:"",d23t:"",d23p:"",d2w:"",d2d:"", d31t:"",d31p:"",d32t:"",d32p:"",d33t:"",d33p:"",d3w:"",d3d:""}; </v>
      </c>
      <c r="DO138" s="88"/>
      <c r="DP138" s="88"/>
      <c r="DQ138" s="89" t="str">
        <f t="shared" si="47"/>
        <v>D6.scenario.defSelectValue["sel601"]= [ "2 heures", " 4 heures", " 6 heures", " 8 heures", " 12 heures", " 16 heures", " 24 heures", " 32 heures", " 40 heures", "" ];</v>
      </c>
      <c r="DR138" s="90"/>
      <c r="DS138" s="90"/>
      <c r="DT138" s="90" t="str">
        <f t="shared" si="48"/>
        <v>D6.scenario.defSelectData['sel601']= [ '-1', '0', '2', '4', '6', '8', '12', '16', '24', '32', '40' ];</v>
      </c>
    </row>
    <row r="139" spans="1:124" s="85" customFormat="1" ht="43.5" customHeight="1">
      <c r="A139" s="73"/>
      <c r="B139" s="112" t="s">
        <v>2389</v>
      </c>
      <c r="C139" s="120" t="s">
        <v>5043</v>
      </c>
      <c r="D139" s="132" t="s">
        <v>2973</v>
      </c>
      <c r="E139" s="111" t="s">
        <v>2975</v>
      </c>
      <c r="F139" s="120" t="s">
        <v>3646</v>
      </c>
      <c r="G139" s="132" t="s">
        <v>1428</v>
      </c>
      <c r="H139" s="120" t="s">
        <v>5043</v>
      </c>
      <c r="I139" s="132" t="s">
        <v>2973</v>
      </c>
      <c r="J139" s="120" t="str">
        <f t="shared" si="45"/>
        <v>sel631</v>
      </c>
      <c r="K139" s="132" t="str">
        <f t="shared" si="49"/>
        <v>sel631</v>
      </c>
      <c r="L139" s="112"/>
      <c r="M139" s="112"/>
      <c r="N139" s="112"/>
      <c r="O139" s="111" t="s">
        <v>1883</v>
      </c>
      <c r="P139" s="112"/>
      <c r="Q139" s="112"/>
      <c r="R139" s="111">
        <v>-1</v>
      </c>
      <c r="S139" s="73"/>
      <c r="T139" s="73"/>
      <c r="U139" s="114" t="str">
        <f t="shared" si="44"/>
        <v>sel631</v>
      </c>
      <c r="V139" s="120" t="s">
        <v>3973</v>
      </c>
      <c r="W139" s="120" t="s">
        <v>3974</v>
      </c>
      <c r="X139" s="120" t="s">
        <v>3975</v>
      </c>
      <c r="Y139" s="120" t="s">
        <v>3976</v>
      </c>
      <c r="Z139" s="120" t="s">
        <v>3977</v>
      </c>
      <c r="AA139" s="120" t="s">
        <v>3978</v>
      </c>
      <c r="AB139" s="120"/>
      <c r="AC139" s="120"/>
      <c r="AD139" s="120"/>
      <c r="AE139" s="120"/>
      <c r="AF139" s="120"/>
      <c r="AG139" s="120"/>
      <c r="AH139" s="120"/>
      <c r="AI139" s="120"/>
      <c r="AJ139" s="120"/>
      <c r="AK139" s="120"/>
      <c r="AL139" s="132" t="s">
        <v>2267</v>
      </c>
      <c r="AM139" s="132" t="s">
        <v>2396</v>
      </c>
      <c r="AN139" s="132" t="s">
        <v>2397</v>
      </c>
      <c r="AO139" s="162" t="s">
        <v>2398</v>
      </c>
      <c r="AP139" s="162" t="s">
        <v>2399</v>
      </c>
      <c r="AQ139" s="162" t="s">
        <v>2400</v>
      </c>
      <c r="AR139" s="132" t="s">
        <v>3012</v>
      </c>
      <c r="AS139" s="132" t="s">
        <v>3013</v>
      </c>
      <c r="AT139" s="132"/>
      <c r="AU139" s="132"/>
      <c r="AV139" s="132"/>
      <c r="AW139" s="132"/>
      <c r="AX139" s="132"/>
      <c r="AY139" s="132"/>
      <c r="AZ139" s="132"/>
      <c r="BA139" s="132"/>
      <c r="BB139" s="73"/>
      <c r="BC139" s="120">
        <v>-1</v>
      </c>
      <c r="BD139" s="120">
        <v>0</v>
      </c>
      <c r="BE139" s="120">
        <v>18</v>
      </c>
      <c r="BF139" s="120">
        <v>25</v>
      </c>
      <c r="BG139" s="120">
        <v>35</v>
      </c>
      <c r="BH139" s="120">
        <v>45</v>
      </c>
      <c r="BI139" s="120">
        <v>60</v>
      </c>
      <c r="BJ139" s="120">
        <v>70</v>
      </c>
      <c r="BK139" s="120"/>
      <c r="BL139" s="120"/>
      <c r="BM139" s="120"/>
      <c r="BN139" s="120"/>
      <c r="BO139" s="120"/>
      <c r="BP139" s="120"/>
      <c r="BQ139" s="120"/>
      <c r="BR139" s="120"/>
      <c r="BS139" s="132">
        <v>-1</v>
      </c>
      <c r="BT139" s="132">
        <v>0</v>
      </c>
      <c r="BU139" s="132">
        <v>18</v>
      </c>
      <c r="BV139" s="132">
        <v>25</v>
      </c>
      <c r="BW139" s="132">
        <v>35</v>
      </c>
      <c r="BX139" s="132">
        <v>45</v>
      </c>
      <c r="BY139" s="132">
        <v>60</v>
      </c>
      <c r="BZ139" s="132">
        <v>70</v>
      </c>
      <c r="CA139" s="132"/>
      <c r="CB139" s="132"/>
      <c r="CC139" s="132"/>
      <c r="CD139" s="132"/>
      <c r="CE139" s="132"/>
      <c r="CF139" s="132"/>
      <c r="CG139" s="132"/>
      <c r="CH139" s="132"/>
      <c r="CJ139" s="111"/>
      <c r="CK139" s="111"/>
      <c r="CL139" s="111"/>
      <c r="CM139" s="111"/>
      <c r="CN139" s="111"/>
      <c r="CO139" s="111"/>
      <c r="CP139" s="111"/>
      <c r="CQ139" s="111"/>
      <c r="CR139" s="111"/>
      <c r="CS139" s="111"/>
      <c r="CT139" s="111"/>
      <c r="CU139" s="111"/>
      <c r="CV139" s="111"/>
      <c r="CW139" s="111"/>
      <c r="CX139" s="111"/>
      <c r="CY139" s="111"/>
      <c r="CZ139" s="111"/>
      <c r="DA139" s="111"/>
      <c r="DB139" s="111"/>
      <c r="DC139" s="111"/>
      <c r="DD139" s="111"/>
      <c r="DE139" s="111"/>
      <c r="DF139" s="111"/>
      <c r="DG139" s="111"/>
      <c r="DL139" s="86"/>
      <c r="DM139" s="86"/>
      <c r="DN139" s="87" t="str">
        <f t="shared" si="46"/>
        <v xml:space="preserve">D6.scenario.defInput["i631"] = {  cons:"consTV",  title:"Taille du téléviseur",  unit:"Pouces",  text:"Taille du téléviseur", inputType:"sel631", right:"", postfix:"", nodata:"", varType:"Number", min:"", max:"", defaultValue:"-1", d11t:"",d11p:"",d12t:"",d12p:"",d13t:"",d13p:"",d1w:"",d1d:"", d21t:"",d21p:"",d22t:"",d22p:"",d23t:"",d23p:"",d2w:"",d2d:"", d31t:"",d31p:"",d32t:"",d32p:"",d33t:"",d33p:"",d3w:"",d3d:""}; </v>
      </c>
      <c r="DO139" s="88"/>
      <c r="DP139" s="88"/>
      <c r="DQ139" s="89" t="str">
        <f t="shared" si="47"/>
        <v>D6.scenario.defSelectValue["sel631"]= [ "Moins de 20 pouces", " 20 à 30 pouces", " 30 à 40 pouces", " 40 à 50 pouces", " 50 à 65 pouces", " 65 pouces ou plus ", "" ];</v>
      </c>
      <c r="DR139" s="90"/>
      <c r="DS139" s="90"/>
      <c r="DT139" s="90" t="str">
        <f t="shared" si="48"/>
        <v>D6.scenario.defSelectData['sel631']= [ '-1', '0', '18', '25', '35', '45', '60', '70' ];</v>
      </c>
    </row>
    <row r="140" spans="1:124" s="85" customFormat="1" ht="43.5" customHeight="1">
      <c r="A140" s="73"/>
      <c r="B140" s="112" t="s">
        <v>2390</v>
      </c>
      <c r="C140" s="120" t="s">
        <v>3618</v>
      </c>
      <c r="D140" s="132" t="s">
        <v>2391</v>
      </c>
      <c r="E140" s="111" t="s">
        <v>2975</v>
      </c>
      <c r="F140" s="120" t="s">
        <v>3658</v>
      </c>
      <c r="G140" s="132" t="s">
        <v>828</v>
      </c>
      <c r="H140" s="120" t="s">
        <v>3618</v>
      </c>
      <c r="I140" s="132" t="s">
        <v>2391</v>
      </c>
      <c r="J140" s="120" t="str">
        <f t="shared" si="45"/>
        <v>sel632</v>
      </c>
      <c r="K140" s="132" t="str">
        <f t="shared" si="49"/>
        <v>sel632</v>
      </c>
      <c r="L140" s="112"/>
      <c r="M140" s="112"/>
      <c r="N140" s="112"/>
      <c r="O140" s="111" t="s">
        <v>1883</v>
      </c>
      <c r="P140" s="112"/>
      <c r="Q140" s="112"/>
      <c r="R140" s="111">
        <v>-1</v>
      </c>
      <c r="S140" s="73"/>
      <c r="T140" s="73"/>
      <c r="U140" s="114" t="str">
        <f t="shared" si="44"/>
        <v>sel632</v>
      </c>
      <c r="V140" s="120" t="s">
        <v>3979</v>
      </c>
      <c r="W140" s="120" t="s">
        <v>3980</v>
      </c>
      <c r="X140" s="122" t="s">
        <v>3728</v>
      </c>
      <c r="Y140" s="120" t="s">
        <v>3981</v>
      </c>
      <c r="Z140" s="120" t="s">
        <v>3982</v>
      </c>
      <c r="AA140" s="120" t="s">
        <v>3983</v>
      </c>
      <c r="AB140" s="120" t="s">
        <v>3984</v>
      </c>
      <c r="AC140" s="120" t="s">
        <v>3985</v>
      </c>
      <c r="AD140" s="120"/>
      <c r="AE140" s="120"/>
      <c r="AF140" s="120"/>
      <c r="AG140" s="120"/>
      <c r="AH140" s="120"/>
      <c r="AI140" s="120"/>
      <c r="AJ140" s="120"/>
      <c r="AK140" s="120"/>
      <c r="AL140" s="132" t="s">
        <v>2267</v>
      </c>
      <c r="AM140" s="132" t="s">
        <v>2047</v>
      </c>
      <c r="AN140" s="163" t="s">
        <v>2401</v>
      </c>
      <c r="AO140" s="162" t="s">
        <v>2402</v>
      </c>
      <c r="AP140" s="162" t="s">
        <v>2403</v>
      </c>
      <c r="AQ140" s="162" t="s">
        <v>2404</v>
      </c>
      <c r="AR140" s="132" t="s">
        <v>2405</v>
      </c>
      <c r="AS140" s="132" t="s">
        <v>2406</v>
      </c>
      <c r="AT140" s="132" t="s">
        <v>2407</v>
      </c>
      <c r="AU140" s="132" t="s">
        <v>2408</v>
      </c>
      <c r="AV140" s="132"/>
      <c r="AW140" s="132"/>
      <c r="AX140" s="132"/>
      <c r="AY140" s="132"/>
      <c r="AZ140" s="132"/>
      <c r="BA140" s="132"/>
      <c r="BB140" s="73"/>
      <c r="BC140" s="120">
        <v>-1</v>
      </c>
      <c r="BD140" s="120">
        <v>0</v>
      </c>
      <c r="BE140" s="120">
        <v>1</v>
      </c>
      <c r="BF140" s="120">
        <v>2</v>
      </c>
      <c r="BG140" s="120">
        <v>4</v>
      </c>
      <c r="BH140" s="120">
        <v>6</v>
      </c>
      <c r="BI140" s="120">
        <v>9</v>
      </c>
      <c r="BJ140" s="120">
        <v>13</v>
      </c>
      <c r="BK140" s="120">
        <v>18</v>
      </c>
      <c r="BL140" s="120">
        <v>25</v>
      </c>
      <c r="BM140" s="120"/>
      <c r="BN140" s="120"/>
      <c r="BO140" s="120"/>
      <c r="BP140" s="120"/>
      <c r="BQ140" s="120"/>
      <c r="BR140" s="120"/>
      <c r="BS140" s="132">
        <v>-1</v>
      </c>
      <c r="BT140" s="132">
        <v>0</v>
      </c>
      <c r="BU140" s="132">
        <v>1</v>
      </c>
      <c r="BV140" s="132">
        <v>2</v>
      </c>
      <c r="BW140" s="132">
        <v>4</v>
      </c>
      <c r="BX140" s="132">
        <v>6</v>
      </c>
      <c r="BY140" s="132">
        <v>9</v>
      </c>
      <c r="BZ140" s="132">
        <v>13</v>
      </c>
      <c r="CA140" s="132">
        <v>18</v>
      </c>
      <c r="CB140" s="132">
        <v>25</v>
      </c>
      <c r="CC140" s="132"/>
      <c r="CD140" s="132"/>
      <c r="CE140" s="132"/>
      <c r="CF140" s="132"/>
      <c r="CG140" s="132"/>
      <c r="CH140" s="132"/>
      <c r="CJ140" s="111"/>
      <c r="CK140" s="111"/>
      <c r="CL140" s="111"/>
      <c r="CM140" s="111"/>
      <c r="CN140" s="111"/>
      <c r="CO140" s="111"/>
      <c r="CP140" s="111"/>
      <c r="CQ140" s="111"/>
      <c r="CR140" s="111"/>
      <c r="CS140" s="111"/>
      <c r="CT140" s="111"/>
      <c r="CU140" s="111"/>
      <c r="CV140" s="111"/>
      <c r="CW140" s="111"/>
      <c r="CX140" s="111"/>
      <c r="CY140" s="111"/>
      <c r="CZ140" s="111"/>
      <c r="DA140" s="111"/>
      <c r="DB140" s="111"/>
      <c r="DC140" s="111"/>
      <c r="DD140" s="111"/>
      <c r="DE140" s="111"/>
      <c r="DF140" s="111"/>
      <c r="DG140" s="111"/>
      <c r="DL140" s="86"/>
      <c r="DM140" s="86"/>
      <c r="DN140" s="87" t="str">
        <f t="shared" si="46"/>
        <v xml:space="preserve">D6.scenario.defInput["i632"] = {  cons:"consTV",  title:"Nombre d'années d'utilisation de la télévision",  unit:"ans",  text:"Nombre d'années d'utilisation de la télévision", inputType:"sel632", right:"", postfix:"", nodata:"", varType:"Number", min:"", max:"", defaultValue:"-1", d11t:"",d11p:"",d12t:"",d12p:"",d13t:"",d13p:"",d1w:"",d1d:"", d21t:"",d21p:"",d22t:"",d22p:"",d23t:"",d23p:"",d2w:"",d2d:"", d31t:"",d31p:"",d32t:"",d32p:"",d33t:"",d33p:"",d3w:"",d3d:""}; </v>
      </c>
      <c r="DO140" s="88"/>
      <c r="DP140" s="88"/>
      <c r="DQ140" s="89" t="str">
        <f t="shared" si="47"/>
        <v>D6.scenario.defSelectValue["sel632"]= [ "Moins de 1 an", " moins de 3 ans", " moins de 5 ans", " moins de 7 ans", " moins de 10 ans", " moins de 15 ans", " moins de 20 ans", " 20 ans ou plus", "" ];</v>
      </c>
      <c r="DR140" s="90"/>
      <c r="DS140" s="90"/>
      <c r="DT140" s="90" t="str">
        <f t="shared" si="48"/>
        <v>D6.scenario.defSelectData['sel632']= [ '-1', '0', '1', '2', '4', '6', '9', '13', '18', '25' ];</v>
      </c>
    </row>
    <row r="141" spans="1:124" s="85" customFormat="1" ht="43.5" customHeight="1">
      <c r="A141" s="73"/>
      <c r="B141" s="112" t="s">
        <v>2974</v>
      </c>
      <c r="C141" s="120" t="s">
        <v>5042</v>
      </c>
      <c r="D141" s="132" t="s">
        <v>1917</v>
      </c>
      <c r="E141" s="111" t="s">
        <v>2975</v>
      </c>
      <c r="F141" s="120" t="s">
        <v>3657</v>
      </c>
      <c r="G141" s="132" t="s">
        <v>828</v>
      </c>
      <c r="H141" s="120" t="s">
        <v>3618</v>
      </c>
      <c r="I141" s="132" t="s">
        <v>2391</v>
      </c>
      <c r="J141" s="120" t="str">
        <f t="shared" si="45"/>
        <v>sel633</v>
      </c>
      <c r="K141" s="132" t="str">
        <f t="shared" si="49"/>
        <v>sel633</v>
      </c>
      <c r="L141" s="112"/>
      <c r="M141" s="112"/>
      <c r="N141" s="112"/>
      <c r="O141" s="111" t="s">
        <v>1883</v>
      </c>
      <c r="P141" s="112"/>
      <c r="Q141" s="112"/>
      <c r="R141" s="111">
        <v>-1</v>
      </c>
      <c r="S141" s="73"/>
      <c r="T141" s="73"/>
      <c r="U141" s="114" t="str">
        <f t="shared" si="44"/>
        <v>sel633</v>
      </c>
      <c r="V141" s="120" t="s">
        <v>3702</v>
      </c>
      <c r="W141" s="120" t="s">
        <v>3870</v>
      </c>
      <c r="X141" s="120" t="s">
        <v>3830</v>
      </c>
      <c r="Y141" s="120" t="s">
        <v>3832</v>
      </c>
      <c r="Z141" s="120" t="s">
        <v>3833</v>
      </c>
      <c r="AA141" s="120" t="s">
        <v>3834</v>
      </c>
      <c r="AB141" s="120" t="s">
        <v>3835</v>
      </c>
      <c r="AC141" s="120" t="s">
        <v>3836</v>
      </c>
      <c r="AD141" s="120" t="s">
        <v>3986</v>
      </c>
      <c r="AE141" s="120"/>
      <c r="AF141" s="120"/>
      <c r="AG141" s="120"/>
      <c r="AH141" s="120"/>
      <c r="AI141" s="120"/>
      <c r="AJ141" s="120"/>
      <c r="AK141" s="120"/>
      <c r="AL141" s="132" t="s">
        <v>2267</v>
      </c>
      <c r="AM141" s="132" t="s">
        <v>1992</v>
      </c>
      <c r="AN141" s="132" t="s">
        <v>1951</v>
      </c>
      <c r="AO141" s="162" t="s">
        <v>1953</v>
      </c>
      <c r="AP141" s="162" t="s">
        <v>1954</v>
      </c>
      <c r="AQ141" s="162" t="s">
        <v>1955</v>
      </c>
      <c r="AR141" s="132" t="s">
        <v>1956</v>
      </c>
      <c r="AS141" s="132" t="s">
        <v>1957</v>
      </c>
      <c r="AT141" s="132" t="s">
        <v>1958</v>
      </c>
      <c r="AU141" s="132"/>
      <c r="AV141" s="132"/>
      <c r="AW141" s="132"/>
      <c r="AX141" s="132"/>
      <c r="AY141" s="132"/>
      <c r="AZ141" s="132"/>
      <c r="BA141" s="132"/>
      <c r="BB141" s="73"/>
      <c r="BC141" s="120">
        <v>-1</v>
      </c>
      <c r="BD141" s="120">
        <v>0</v>
      </c>
      <c r="BE141" s="120">
        <v>2</v>
      </c>
      <c r="BF141" s="120">
        <v>4</v>
      </c>
      <c r="BG141" s="120">
        <v>6</v>
      </c>
      <c r="BH141" s="120">
        <v>8</v>
      </c>
      <c r="BI141" s="120">
        <v>12</v>
      </c>
      <c r="BJ141" s="120">
        <v>16</v>
      </c>
      <c r="BK141" s="120">
        <v>24</v>
      </c>
      <c r="BL141" s="120"/>
      <c r="BM141" s="120"/>
      <c r="BN141" s="120"/>
      <c r="BO141" s="120"/>
      <c r="BP141" s="120"/>
      <c r="BQ141" s="120"/>
      <c r="BR141" s="120"/>
      <c r="BS141" s="132">
        <v>-1</v>
      </c>
      <c r="BT141" s="132">
        <v>0</v>
      </c>
      <c r="BU141" s="132">
        <v>2</v>
      </c>
      <c r="BV141" s="132">
        <v>4</v>
      </c>
      <c r="BW141" s="132">
        <v>6</v>
      </c>
      <c r="BX141" s="132">
        <v>8</v>
      </c>
      <c r="BY141" s="132">
        <v>12</v>
      </c>
      <c r="BZ141" s="132">
        <v>16</v>
      </c>
      <c r="CA141" s="132">
        <v>24</v>
      </c>
      <c r="CB141" s="132"/>
      <c r="CC141" s="132"/>
      <c r="CD141" s="132"/>
      <c r="CE141" s="132"/>
      <c r="CF141" s="132"/>
      <c r="CG141" s="132"/>
      <c r="CH141" s="132"/>
      <c r="CJ141" s="111"/>
      <c r="CK141" s="111"/>
      <c r="CL141" s="111"/>
      <c r="CM141" s="111"/>
      <c r="CN141" s="111"/>
      <c r="CO141" s="111"/>
      <c r="CP141" s="111"/>
      <c r="CQ141" s="111"/>
      <c r="CR141" s="111"/>
      <c r="CS141" s="111"/>
      <c r="CT141" s="111"/>
      <c r="CU141" s="111"/>
      <c r="CV141" s="111"/>
      <c r="CW141" s="111"/>
      <c r="CX141" s="111"/>
      <c r="CY141" s="111"/>
      <c r="CZ141" s="111"/>
      <c r="DA141" s="111"/>
      <c r="DB141" s="111"/>
      <c r="DC141" s="111"/>
      <c r="DD141" s="111"/>
      <c r="DE141" s="111"/>
      <c r="DF141" s="111"/>
      <c r="DG141" s="111"/>
      <c r="DL141" s="86"/>
      <c r="DM141" s="86"/>
      <c r="DN141" s="87" t="str">
        <f t="shared" si="46"/>
        <v xml:space="preserve">D6.scenario.defInput["i633"] = {  cons:"consTV",  title:"Heure de la télévision",  unit:"ans",  text:"Nombre d'années d'utilisation de la télévision", inputType:"sel633", right:"", postfix:"", nodata:"", varType:"Number", min:"", max:"", defaultValue:"-1", d11t:"",d11p:"",d12t:"",d12p:"",d13t:"",d13p:"",d1w:"",d1d:"", d21t:"",d21p:"",d22t:"",d22p:"",d23t:"",d23p:"",d2w:"",d2d:"", d31t:"",d31p:"",d32t:"",d32p:"",d33t:"",d33p:"",d3w:"",d3d:""}; </v>
      </c>
      <c r="DO141" s="88"/>
      <c r="DP141" s="88"/>
      <c r="DQ141" s="89" t="str">
        <f t="shared" si="47"/>
        <v>D6.scenario.defSelectValue["sel633"]= [ "Veuillez sélectionner", " ne pas utiliser", " 2 heures", " 4 heures", " 6 heures", " 8 heures", " 12 heures", " 16 heures", " 24 heures ", "" ];</v>
      </c>
      <c r="DR141" s="90"/>
      <c r="DS141" s="90"/>
      <c r="DT141" s="90" t="str">
        <f t="shared" si="48"/>
        <v>D6.scenario.defSelectData['sel633']= [ '-1', '0', '2', '4', '6', '8', '12', '16', '24' ];</v>
      </c>
    </row>
    <row r="142" spans="1:124" s="85" customFormat="1" ht="43.5" customHeight="1">
      <c r="A142" s="73"/>
      <c r="B142" s="112" t="s">
        <v>1941</v>
      </c>
      <c r="C142" s="120" t="s">
        <v>3619</v>
      </c>
      <c r="D142" s="132" t="s">
        <v>1942</v>
      </c>
      <c r="E142" s="111" t="s">
        <v>1940</v>
      </c>
      <c r="F142" s="120" t="s">
        <v>3654</v>
      </c>
      <c r="G142" s="132" t="s">
        <v>1943</v>
      </c>
      <c r="H142" s="120" t="s">
        <v>5136</v>
      </c>
      <c r="I142" s="132" t="s">
        <v>1944</v>
      </c>
      <c r="J142" s="120" t="str">
        <f t="shared" si="45"/>
        <v>sel701</v>
      </c>
      <c r="K142" s="132" t="str">
        <f t="shared" si="49"/>
        <v>sel701</v>
      </c>
      <c r="L142" s="112"/>
      <c r="M142" s="112"/>
      <c r="N142" s="112"/>
      <c r="O142" s="111" t="s">
        <v>1883</v>
      </c>
      <c r="P142" s="112"/>
      <c r="Q142" s="112"/>
      <c r="R142" s="111">
        <v>-1</v>
      </c>
      <c r="S142" s="73"/>
      <c r="T142" s="73"/>
      <c r="U142" s="114" t="str">
        <f t="shared" si="44"/>
        <v>sel701</v>
      </c>
      <c r="V142" s="120" t="s">
        <v>3702</v>
      </c>
      <c r="W142" s="120" t="s">
        <v>3987</v>
      </c>
      <c r="X142" s="120" t="s">
        <v>3988</v>
      </c>
      <c r="Y142" s="120" t="s">
        <v>3989</v>
      </c>
      <c r="Z142" s="120" t="s">
        <v>3990</v>
      </c>
      <c r="AA142" s="120" t="s">
        <v>3991</v>
      </c>
      <c r="AB142" s="120"/>
      <c r="AC142" s="120"/>
      <c r="AD142" s="120"/>
      <c r="AE142" s="120"/>
      <c r="AF142" s="120"/>
      <c r="AG142" s="120"/>
      <c r="AH142" s="120"/>
      <c r="AI142" s="120"/>
      <c r="AJ142" s="120"/>
      <c r="AK142" s="120"/>
      <c r="AL142" s="132" t="s">
        <v>2267</v>
      </c>
      <c r="AM142" s="132" t="s">
        <v>2047</v>
      </c>
      <c r="AN142" s="162" t="s">
        <v>2048</v>
      </c>
      <c r="AO142" s="162" t="s">
        <v>2049</v>
      </c>
      <c r="AP142" s="132" t="s">
        <v>2050</v>
      </c>
      <c r="AQ142" s="132" t="s">
        <v>405</v>
      </c>
      <c r="AR142" s="132" t="s">
        <v>406</v>
      </c>
      <c r="AS142" s="132"/>
      <c r="AT142" s="132"/>
      <c r="AU142" s="132"/>
      <c r="AV142" s="132"/>
      <c r="AW142" s="132"/>
      <c r="AX142" s="132"/>
      <c r="AY142" s="132"/>
      <c r="AZ142" s="132"/>
      <c r="BA142" s="132"/>
      <c r="BB142" s="73"/>
      <c r="BC142" s="120">
        <v>-1</v>
      </c>
      <c r="BD142" s="120">
        <v>0</v>
      </c>
      <c r="BE142" s="120">
        <v>1</v>
      </c>
      <c r="BF142" s="120">
        <v>2</v>
      </c>
      <c r="BG142" s="120">
        <v>3</v>
      </c>
      <c r="BH142" s="120">
        <v>4</v>
      </c>
      <c r="BI142" s="120">
        <v>5</v>
      </c>
      <c r="BJ142" s="120"/>
      <c r="BK142" s="120"/>
      <c r="BL142" s="120"/>
      <c r="BM142" s="120"/>
      <c r="BN142" s="120"/>
      <c r="BO142" s="120"/>
      <c r="BP142" s="120"/>
      <c r="BQ142" s="120"/>
      <c r="BR142" s="120"/>
      <c r="BS142" s="132">
        <v>-1</v>
      </c>
      <c r="BT142" s="132">
        <v>0</v>
      </c>
      <c r="BU142" s="132">
        <v>1</v>
      </c>
      <c r="BV142" s="132">
        <v>2</v>
      </c>
      <c r="BW142" s="132">
        <v>3</v>
      </c>
      <c r="BX142" s="132">
        <v>4</v>
      </c>
      <c r="BY142" s="132">
        <v>5</v>
      </c>
      <c r="BZ142" s="132"/>
      <c r="CA142" s="132"/>
      <c r="CB142" s="132"/>
      <c r="CC142" s="132"/>
      <c r="CD142" s="132"/>
      <c r="CE142" s="132"/>
      <c r="CF142" s="132"/>
      <c r="CG142" s="132"/>
      <c r="CH142" s="132"/>
      <c r="CJ142" s="111">
        <v>2</v>
      </c>
      <c r="CK142" s="111">
        <v>0</v>
      </c>
      <c r="CL142" s="111">
        <v>0</v>
      </c>
      <c r="CM142" s="111">
        <v>2</v>
      </c>
      <c r="CN142" s="111"/>
      <c r="CO142" s="111"/>
      <c r="CP142" s="111">
        <v>1</v>
      </c>
      <c r="CQ142" s="111">
        <v>2</v>
      </c>
      <c r="CR142" s="111"/>
      <c r="CS142" s="111"/>
      <c r="CT142" s="111"/>
      <c r="CU142" s="111"/>
      <c r="CV142" s="111"/>
      <c r="CW142" s="111"/>
      <c r="CX142" s="111"/>
      <c r="CY142" s="111"/>
      <c r="CZ142" s="111">
        <v>2</v>
      </c>
      <c r="DA142" s="111">
        <v>0</v>
      </c>
      <c r="DB142" s="111">
        <v>0</v>
      </c>
      <c r="DC142" s="111">
        <v>2</v>
      </c>
      <c r="DD142" s="111"/>
      <c r="DE142" s="111"/>
      <c r="DF142" s="111">
        <v>1</v>
      </c>
      <c r="DG142" s="111">
        <v>2</v>
      </c>
      <c r="DL142" s="86"/>
      <c r="DM142" s="86"/>
      <c r="DN142" s="87" t="str">
        <f t="shared" si="46"/>
        <v xml:space="preserve">D6.scenario.defInput["i701"] = {  cons:"consRFsum",  title:"Nombre de réfrigérateurs",  unit:"unités",  text:"Combien de réfrigérateurs utilisez-vous? S'il vous plaît compte stocker (congélateur) comme un.", inputType:"sel701", right:"", postfix:"", nodata:"", varType:"Number", min:"", max:"", defaultValue:"-1", d11t:"2",d11p:"0",d12t:"0",d12p:"2",d13t:"",d13p:"",d1w:"1",d1d:"2", d21t:"",d21p:"",d22t:"",d22p:"",d23t:"",d23p:"",d2w:"",d2d:"", d31t:"2",d31p:"0",d32t:"0",d32p:"2",d33t:"",d33p:"",d3w:"1",d3d:"2"}; </v>
      </c>
      <c r="DO142" s="88"/>
      <c r="DP142" s="88"/>
      <c r="DQ142" s="89" t="str">
        <f t="shared" si="47"/>
        <v>D6.scenario.defSelectValue["sel701"]= [ "Veuillez sélectionner", " ne pas avoir un", " 2 unités", " 3 unités", " 4 unités", " 5 unités ", "" ];</v>
      </c>
      <c r="DR142" s="90"/>
      <c r="DS142" s="90"/>
      <c r="DT142" s="90" t="str">
        <f t="shared" si="48"/>
        <v>D6.scenario.defSelectData['sel701']= [ '-1', '0', '1', '2', '3', '4', '5' ];</v>
      </c>
    </row>
    <row r="143" spans="1:124" s="85" customFormat="1" ht="43.5" customHeight="1">
      <c r="A143" s="73"/>
      <c r="B143" s="112" t="s">
        <v>2977</v>
      </c>
      <c r="C143" s="120" t="s">
        <v>3620</v>
      </c>
      <c r="D143" s="132" t="s">
        <v>2392</v>
      </c>
      <c r="E143" s="111" t="s">
        <v>2976</v>
      </c>
      <c r="F143" s="120" t="s">
        <v>3656</v>
      </c>
      <c r="G143" s="132" t="s">
        <v>828</v>
      </c>
      <c r="H143" s="120" t="s">
        <v>3620</v>
      </c>
      <c r="I143" s="132" t="s">
        <v>2392</v>
      </c>
      <c r="J143" s="120" t="str">
        <f t="shared" si="45"/>
        <v>sel711</v>
      </c>
      <c r="K143" s="132" t="str">
        <f t="shared" si="49"/>
        <v>sel711</v>
      </c>
      <c r="L143" s="112"/>
      <c r="M143" s="112"/>
      <c r="N143" s="112"/>
      <c r="O143" s="111" t="s">
        <v>1883</v>
      </c>
      <c r="P143" s="112"/>
      <c r="Q143" s="112"/>
      <c r="R143" s="111">
        <v>-1</v>
      </c>
      <c r="S143" s="73"/>
      <c r="T143" s="73"/>
      <c r="U143" s="114" t="str">
        <f t="shared" si="44"/>
        <v>sel711</v>
      </c>
      <c r="V143" s="120" t="s">
        <v>3979</v>
      </c>
      <c r="W143" s="120" t="s">
        <v>3980</v>
      </c>
      <c r="X143" s="120" t="s">
        <v>3728</v>
      </c>
      <c r="Y143" s="120" t="s">
        <v>3981</v>
      </c>
      <c r="Z143" s="120" t="s">
        <v>3982</v>
      </c>
      <c r="AA143" s="120" t="s">
        <v>3983</v>
      </c>
      <c r="AB143" s="120" t="s">
        <v>3984</v>
      </c>
      <c r="AC143" s="120" t="s">
        <v>3985</v>
      </c>
      <c r="AD143" s="120"/>
      <c r="AE143" s="120"/>
      <c r="AF143" s="120"/>
      <c r="AG143" s="120"/>
      <c r="AH143" s="120"/>
      <c r="AI143" s="120"/>
      <c r="AJ143" s="120"/>
      <c r="AK143" s="120"/>
      <c r="AL143" s="132" t="s">
        <v>2267</v>
      </c>
      <c r="AM143" s="132" t="s">
        <v>2259</v>
      </c>
      <c r="AN143" s="162" t="s">
        <v>2258</v>
      </c>
      <c r="AO143" s="162" t="s">
        <v>2260</v>
      </c>
      <c r="AP143" s="162" t="s">
        <v>2261</v>
      </c>
      <c r="AQ143" s="162" t="s">
        <v>2262</v>
      </c>
      <c r="AR143" s="162" t="s">
        <v>2263</v>
      </c>
      <c r="AS143" s="162" t="s">
        <v>2264</v>
      </c>
      <c r="AT143" s="162" t="s">
        <v>2265</v>
      </c>
      <c r="AU143" s="132" t="s">
        <v>2266</v>
      </c>
      <c r="AV143" s="132"/>
      <c r="AW143" s="132"/>
      <c r="AX143" s="132"/>
      <c r="AY143" s="132"/>
      <c r="AZ143" s="132"/>
      <c r="BA143" s="132"/>
      <c r="BB143" s="73"/>
      <c r="BC143" s="120">
        <v>-1</v>
      </c>
      <c r="BD143" s="120">
        <v>0</v>
      </c>
      <c r="BE143" s="120">
        <v>0</v>
      </c>
      <c r="BF143" s="120">
        <v>2</v>
      </c>
      <c r="BG143" s="120">
        <v>4</v>
      </c>
      <c r="BH143" s="120">
        <v>6</v>
      </c>
      <c r="BI143" s="120">
        <v>8</v>
      </c>
      <c r="BJ143" s="120">
        <v>12</v>
      </c>
      <c r="BK143" s="120">
        <v>17</v>
      </c>
      <c r="BL143" s="120">
        <v>25</v>
      </c>
      <c r="BM143" s="120"/>
      <c r="BN143" s="120"/>
      <c r="BO143" s="120"/>
      <c r="BP143" s="120"/>
      <c r="BQ143" s="120"/>
      <c r="BR143" s="120"/>
      <c r="BS143" s="132">
        <v>-1</v>
      </c>
      <c r="BT143" s="132">
        <v>0</v>
      </c>
      <c r="BU143" s="132">
        <v>0</v>
      </c>
      <c r="BV143" s="132">
        <v>2</v>
      </c>
      <c r="BW143" s="132">
        <v>4</v>
      </c>
      <c r="BX143" s="132">
        <v>6</v>
      </c>
      <c r="BY143" s="132">
        <v>8</v>
      </c>
      <c r="BZ143" s="132">
        <v>12</v>
      </c>
      <c r="CA143" s="132">
        <v>17</v>
      </c>
      <c r="CB143" s="132">
        <v>25</v>
      </c>
      <c r="CC143" s="132"/>
      <c r="CD143" s="132"/>
      <c r="CE143" s="132"/>
      <c r="CF143" s="132"/>
      <c r="CG143" s="132"/>
      <c r="CH143" s="132"/>
      <c r="CJ143" s="111"/>
      <c r="CK143" s="111"/>
      <c r="CL143" s="111"/>
      <c r="CM143" s="111"/>
      <c r="CN143" s="111"/>
      <c r="CO143" s="111"/>
      <c r="CP143" s="111"/>
      <c r="CQ143" s="111"/>
      <c r="CR143" s="111"/>
      <c r="CS143" s="111"/>
      <c r="CT143" s="111"/>
      <c r="CU143" s="111"/>
      <c r="CV143" s="111"/>
      <c r="CW143" s="111"/>
      <c r="CX143" s="111"/>
      <c r="CY143" s="111"/>
      <c r="CZ143" s="111"/>
      <c r="DA143" s="111"/>
      <c r="DB143" s="111"/>
      <c r="DC143" s="111"/>
      <c r="DD143" s="111"/>
      <c r="DE143" s="111"/>
      <c r="DF143" s="111"/>
      <c r="DG143" s="111"/>
      <c r="DL143" s="86"/>
      <c r="DM143" s="86"/>
      <c r="DN143" s="87" t="str">
        <f t="shared" si="46"/>
        <v xml:space="preserve">D6.scenario.defInput["i711"] = {  cons:"consRF",  title:"Utilisez des années de réfrigérateur",  unit:"ans",  text:"Utilisez des années de réfrigérateur", inputType:"sel711", right:"", postfix:"", nodata:"", varType:"Number", min:"", max:"", defaultValue:"-1", d11t:"",d11p:"",d12t:"",d12p:"",d13t:"",d13p:"",d1w:"",d1d:"", d21t:"",d21p:"",d22t:"",d22p:"",d23t:"",d23p:"",d2w:"",d2d:"", d31t:"",d31p:"",d32t:"",d32p:"",d33t:"",d33p:"",d3w:"",d3d:""}; </v>
      </c>
      <c r="DO143" s="88"/>
      <c r="DP143" s="88"/>
      <c r="DQ143" s="89" t="str">
        <f t="shared" si="47"/>
        <v>D6.scenario.defSelectValue["sel711"]= [ "Moins de 1 an", " moins de 3 ans", " moins de 5 ans", " moins de 7 ans", " moins de 10 ans", " moins de 15 ans", " moins de 20 ans", " 20 ans ou plus", "" ];</v>
      </c>
      <c r="DR143" s="90"/>
      <c r="DS143" s="90"/>
      <c r="DT143" s="90" t="str">
        <f t="shared" si="48"/>
        <v>D6.scenario.defSelectData['sel711']= [ '-1', '0', '0', '2', '4', '6', '8', '12', '17', '25' ];</v>
      </c>
    </row>
    <row r="144" spans="1:124" s="85" customFormat="1" ht="43.5" customHeight="1">
      <c r="A144" s="73"/>
      <c r="B144" s="112" t="s">
        <v>2978</v>
      </c>
      <c r="C144" s="120" t="s">
        <v>3621</v>
      </c>
      <c r="D144" s="132" t="s">
        <v>2658</v>
      </c>
      <c r="E144" s="111" t="s">
        <v>2976</v>
      </c>
      <c r="F144" s="120"/>
      <c r="G144" s="132"/>
      <c r="H144" s="120" t="s">
        <v>3621</v>
      </c>
      <c r="I144" s="132" t="s">
        <v>2658</v>
      </c>
      <c r="J144" s="120" t="str">
        <f t="shared" si="45"/>
        <v>sel712</v>
      </c>
      <c r="K144" s="132" t="str">
        <f t="shared" si="49"/>
        <v>sel712</v>
      </c>
      <c r="L144" s="112"/>
      <c r="M144" s="112"/>
      <c r="N144" s="112"/>
      <c r="O144" s="111" t="s">
        <v>1883</v>
      </c>
      <c r="P144" s="112"/>
      <c r="Q144" s="112"/>
      <c r="R144" s="111">
        <v>-1</v>
      </c>
      <c r="S144" s="73"/>
      <c r="T144" s="92"/>
      <c r="U144" s="114" t="str">
        <f t="shared" si="44"/>
        <v>sel712</v>
      </c>
      <c r="V144" s="120" t="s">
        <v>3754</v>
      </c>
      <c r="W144" s="120" t="s">
        <v>3992</v>
      </c>
      <c r="X144" s="120" t="s">
        <v>3993</v>
      </c>
      <c r="Y144" s="120"/>
      <c r="Z144" s="120"/>
      <c r="AA144" s="120"/>
      <c r="AB144" s="120"/>
      <c r="AC144" s="120"/>
      <c r="AD144" s="120"/>
      <c r="AE144" s="120"/>
      <c r="AF144" s="120"/>
      <c r="AG144" s="120"/>
      <c r="AH144" s="120"/>
      <c r="AI144" s="120"/>
      <c r="AJ144" s="120"/>
      <c r="AK144" s="120"/>
      <c r="AL144" s="132" t="s">
        <v>2267</v>
      </c>
      <c r="AM144" s="162" t="s">
        <v>2663</v>
      </c>
      <c r="AN144" s="132" t="s">
        <v>2664</v>
      </c>
      <c r="AO144" s="132"/>
      <c r="AP144" s="132"/>
      <c r="AQ144" s="132"/>
      <c r="AR144" s="132"/>
      <c r="AS144" s="132"/>
      <c r="AT144" s="132"/>
      <c r="AU144" s="132"/>
      <c r="AV144" s="132"/>
      <c r="AW144" s="132"/>
      <c r="AX144" s="132"/>
      <c r="AY144" s="132"/>
      <c r="AZ144" s="132"/>
      <c r="BA144" s="132"/>
      <c r="BB144" s="73"/>
      <c r="BC144" s="120">
        <v>-1</v>
      </c>
      <c r="BD144" s="120">
        <v>1</v>
      </c>
      <c r="BE144" s="120">
        <v>2</v>
      </c>
      <c r="BF144" s="120"/>
      <c r="BG144" s="120"/>
      <c r="BH144" s="120"/>
      <c r="BI144" s="120"/>
      <c r="BJ144" s="120"/>
      <c r="BK144" s="120"/>
      <c r="BL144" s="120"/>
      <c r="BM144" s="120"/>
      <c r="BN144" s="120"/>
      <c r="BO144" s="120"/>
      <c r="BP144" s="120"/>
      <c r="BQ144" s="120"/>
      <c r="BR144" s="120"/>
      <c r="BS144" s="132">
        <v>-1</v>
      </c>
      <c r="BT144" s="132">
        <v>1</v>
      </c>
      <c r="BU144" s="132">
        <v>2</v>
      </c>
      <c r="BV144" s="132"/>
      <c r="BW144" s="132"/>
      <c r="BX144" s="132"/>
      <c r="BY144" s="132"/>
      <c r="BZ144" s="132"/>
      <c r="CA144" s="132"/>
      <c r="CB144" s="132"/>
      <c r="CC144" s="132"/>
      <c r="CD144" s="132"/>
      <c r="CE144" s="132"/>
      <c r="CF144" s="132"/>
      <c r="CG144" s="132"/>
      <c r="CH144" s="132"/>
      <c r="CJ144" s="111"/>
      <c r="CK144" s="111"/>
      <c r="CL144" s="111"/>
      <c r="CM144" s="111"/>
      <c r="CN144" s="111"/>
      <c r="CO144" s="111"/>
      <c r="CP144" s="111"/>
      <c r="CQ144" s="111"/>
      <c r="CR144" s="111"/>
      <c r="CS144" s="111"/>
      <c r="CT144" s="111"/>
      <c r="CU144" s="111"/>
      <c r="CV144" s="111"/>
      <c r="CW144" s="111"/>
      <c r="CX144" s="111"/>
      <c r="CY144" s="111"/>
      <c r="CZ144" s="111"/>
      <c r="DA144" s="111"/>
      <c r="DB144" s="111"/>
      <c r="DC144" s="111"/>
      <c r="DD144" s="111"/>
      <c r="DE144" s="111"/>
      <c r="DF144" s="111"/>
      <c r="DG144" s="111"/>
      <c r="DL144" s="86"/>
      <c r="DM144" s="86"/>
      <c r="DN144" s="87" t="str">
        <f t="shared" si="46"/>
        <v xml:space="preserve">D6.scenario.defInput["i712"] = {  cons:"consRF",  title:"Type de réfrigérateur",  unit:"",  text:"Type de réfrigérateur", inputType:"sel712", right:"", postfix:"", nodata:"", varType:"Number", min:"", max:"", defaultValue:"-1", d11t:"",d11p:"",d12t:"",d12p:"",d13t:"",d13p:"",d1w:"",d1d:"", d21t:"",d21p:"",d22t:"",d22p:"",d23t:"",d23p:"",d2w:"",d2d:"", d31t:"",d31p:"",d32t:"",d32p:"",d33t:"",d33p:"",d3w:"",d3d:""}; </v>
      </c>
      <c r="DO144" s="88"/>
      <c r="DP144" s="88"/>
      <c r="DQ144" s="89" t="str">
        <f t="shared" si="47"/>
        <v>D6.scenario.defSelectValue["sel712"]= [ "Sélectionnez", " réfrigérateur congélateur", " congélateur (stocker) ", "" ];</v>
      </c>
      <c r="DR144" s="90"/>
      <c r="DS144" s="90"/>
      <c r="DT144" s="90" t="str">
        <f t="shared" si="48"/>
        <v>D6.scenario.defSelectData['sel712']= [ '-1', '1', '2' ];</v>
      </c>
    </row>
    <row r="145" spans="1:124" s="85" customFormat="1" ht="43.5" customHeight="1">
      <c r="A145" s="73"/>
      <c r="B145" s="112" t="s">
        <v>2979</v>
      </c>
      <c r="C145" s="120" t="s">
        <v>3622</v>
      </c>
      <c r="D145" s="132" t="s">
        <v>2659</v>
      </c>
      <c r="E145" s="111" t="s">
        <v>2976</v>
      </c>
      <c r="F145" s="120"/>
      <c r="G145" s="132"/>
      <c r="H145" s="120" t="s">
        <v>3622</v>
      </c>
      <c r="I145" s="132" t="s">
        <v>2659</v>
      </c>
      <c r="J145" s="120" t="str">
        <f t="shared" si="45"/>
        <v>sel713</v>
      </c>
      <c r="K145" s="132" t="str">
        <f t="shared" si="49"/>
        <v>sel713</v>
      </c>
      <c r="L145" s="112"/>
      <c r="M145" s="112"/>
      <c r="N145" s="112"/>
      <c r="O145" s="111" t="s">
        <v>1883</v>
      </c>
      <c r="P145" s="112"/>
      <c r="Q145" s="112"/>
      <c r="R145" s="111">
        <v>-1</v>
      </c>
      <c r="S145" s="73"/>
      <c r="T145" s="92"/>
      <c r="U145" s="114" t="str">
        <f t="shared" si="44"/>
        <v>sel713</v>
      </c>
      <c r="V145" s="120" t="s">
        <v>3994</v>
      </c>
      <c r="W145" s="120" t="s">
        <v>3995</v>
      </c>
      <c r="X145" s="120" t="s">
        <v>3996</v>
      </c>
      <c r="Y145" s="120" t="s">
        <v>3997</v>
      </c>
      <c r="Z145" s="120" t="s">
        <v>3998</v>
      </c>
      <c r="AA145" s="120" t="s">
        <v>3999</v>
      </c>
      <c r="AB145" s="120"/>
      <c r="AC145" s="120"/>
      <c r="AD145" s="120"/>
      <c r="AE145" s="120"/>
      <c r="AF145" s="120"/>
      <c r="AG145" s="120"/>
      <c r="AH145" s="120"/>
      <c r="AI145" s="120"/>
      <c r="AJ145" s="120"/>
      <c r="AK145" s="120"/>
      <c r="AL145" s="132" t="s">
        <v>2267</v>
      </c>
      <c r="AM145" s="162" t="s">
        <v>2665</v>
      </c>
      <c r="AN145" s="132" t="s">
        <v>2666</v>
      </c>
      <c r="AO145" s="132" t="s">
        <v>2667</v>
      </c>
      <c r="AP145" s="132" t="s">
        <v>2668</v>
      </c>
      <c r="AQ145" s="162" t="s">
        <v>2669</v>
      </c>
      <c r="AR145" s="162" t="s">
        <v>2670</v>
      </c>
      <c r="AS145" s="132"/>
      <c r="AT145" s="132"/>
      <c r="AU145" s="132"/>
      <c r="AV145" s="132"/>
      <c r="AW145" s="132"/>
      <c r="AX145" s="132"/>
      <c r="AY145" s="132"/>
      <c r="AZ145" s="132"/>
      <c r="BA145" s="132"/>
      <c r="BB145" s="73"/>
      <c r="BC145" s="120">
        <v>-1</v>
      </c>
      <c r="BD145" s="120">
        <v>80</v>
      </c>
      <c r="BE145" s="120">
        <v>150</v>
      </c>
      <c r="BF145" s="120">
        <v>250</v>
      </c>
      <c r="BG145" s="120">
        <v>350</v>
      </c>
      <c r="BH145" s="120">
        <v>450</v>
      </c>
      <c r="BI145" s="120">
        <v>550</v>
      </c>
      <c r="BJ145" s="120"/>
      <c r="BK145" s="120"/>
      <c r="BL145" s="120"/>
      <c r="BM145" s="120"/>
      <c r="BN145" s="120"/>
      <c r="BO145" s="120"/>
      <c r="BP145" s="120"/>
      <c r="BQ145" s="120"/>
      <c r="BR145" s="120"/>
      <c r="BS145" s="132">
        <v>-1</v>
      </c>
      <c r="BT145" s="132">
        <v>80</v>
      </c>
      <c r="BU145" s="132">
        <v>150</v>
      </c>
      <c r="BV145" s="132">
        <v>250</v>
      </c>
      <c r="BW145" s="132">
        <v>350</v>
      </c>
      <c r="BX145" s="132">
        <v>450</v>
      </c>
      <c r="BY145" s="132">
        <v>550</v>
      </c>
      <c r="BZ145" s="132"/>
      <c r="CA145" s="132"/>
      <c r="CB145" s="132"/>
      <c r="CC145" s="132"/>
      <c r="CD145" s="132"/>
      <c r="CE145" s="132"/>
      <c r="CF145" s="132"/>
      <c r="CG145" s="132"/>
      <c r="CH145" s="132"/>
      <c r="CJ145" s="111"/>
      <c r="CK145" s="111"/>
      <c r="CL145" s="111"/>
      <c r="CM145" s="111"/>
      <c r="CN145" s="111"/>
      <c r="CO145" s="111"/>
      <c r="CP145" s="111"/>
      <c r="CQ145" s="111"/>
      <c r="CR145" s="111"/>
      <c r="CS145" s="111"/>
      <c r="CT145" s="111"/>
      <c r="CU145" s="111"/>
      <c r="CV145" s="111"/>
      <c r="CW145" s="111"/>
      <c r="CX145" s="111"/>
      <c r="CY145" s="111"/>
      <c r="CZ145" s="111"/>
      <c r="DA145" s="111"/>
      <c r="DB145" s="111"/>
      <c r="DC145" s="111"/>
      <c r="DD145" s="111"/>
      <c r="DE145" s="111"/>
      <c r="DF145" s="111"/>
      <c r="DG145" s="111"/>
      <c r="DL145" s="86"/>
      <c r="DM145" s="86"/>
      <c r="DN145" s="87" t="str">
        <f t="shared" si="46"/>
        <v xml:space="preserve">D6.scenario.defInput["i713"] = {  cons:"consRF",  title:"Capacité nominale",  unit:"",  text:"Capacité nominale", inputType:"sel713", right:"", postfix:"", nodata:"", varType:"Number", min:"", max:"", defaultValue:"-1", d11t:"",d11p:"",d12t:"",d12p:"",d13t:"",d13p:"",d1w:"",d1d:"", d21t:"",d21p:"",d22t:"",d22p:"",d23t:"",d23p:"",d2w:"",d2d:"", d31t:"",d31p:"",d32t:"",d32p:"",d33t:"",d33p:"",d3w:"",d3d:""}; </v>
      </c>
      <c r="DO145" s="88"/>
      <c r="DP145" s="88"/>
      <c r="DQ145" s="89" t="str">
        <f t="shared" si="47"/>
        <v>D6.scenario.defSelectValue["sel713"]= [ "Moins de 100 L", " 101-200 litres", " 201-300 litres", " 301-400 litres", " 401-500 litres", " 501 litres ou plus ", "" ];</v>
      </c>
      <c r="DR145" s="90"/>
      <c r="DS145" s="90"/>
      <c r="DT145" s="90" t="str">
        <f t="shared" si="48"/>
        <v>D6.scenario.defSelectData['sel713']= [ '-1', '80', '150', '250', '350', '450', '550' ];</v>
      </c>
    </row>
    <row r="146" spans="1:124" s="85" customFormat="1" ht="43.5" customHeight="1">
      <c r="A146" s="73"/>
      <c r="B146" s="112" t="s">
        <v>2980</v>
      </c>
      <c r="C146" s="120" t="s">
        <v>5044</v>
      </c>
      <c r="D146" s="132" t="s">
        <v>2679</v>
      </c>
      <c r="E146" s="111" t="s">
        <v>2976</v>
      </c>
      <c r="F146" s="120"/>
      <c r="G146" s="132"/>
      <c r="H146" s="120" t="s">
        <v>5137</v>
      </c>
      <c r="I146" s="132" t="s">
        <v>2662</v>
      </c>
      <c r="J146" s="120" t="str">
        <f t="shared" si="45"/>
        <v>sel714</v>
      </c>
      <c r="K146" s="132" t="str">
        <f t="shared" si="49"/>
        <v>sel714</v>
      </c>
      <c r="L146" s="112"/>
      <c r="M146" s="112"/>
      <c r="N146" s="112"/>
      <c r="O146" s="111" t="s">
        <v>1883</v>
      </c>
      <c r="P146" s="112"/>
      <c r="Q146" s="112"/>
      <c r="R146" s="111">
        <v>-1</v>
      </c>
      <c r="S146" s="73"/>
      <c r="T146" s="92"/>
      <c r="U146" s="114" t="str">
        <f t="shared" si="44"/>
        <v>sel714</v>
      </c>
      <c r="V146" s="120" t="s">
        <v>3733</v>
      </c>
      <c r="W146" s="120" t="s">
        <v>4171</v>
      </c>
      <c r="X146" s="120" t="s">
        <v>4000</v>
      </c>
      <c r="Y146" s="120" t="s">
        <v>4001</v>
      </c>
      <c r="Z146" s="120" t="s">
        <v>3750</v>
      </c>
      <c r="AA146" s="120"/>
      <c r="AB146" s="120"/>
      <c r="AC146" s="120"/>
      <c r="AD146" s="120"/>
      <c r="AE146" s="120"/>
      <c r="AF146" s="120"/>
      <c r="AG146" s="120"/>
      <c r="AH146" s="120"/>
      <c r="AI146" s="120"/>
      <c r="AJ146" s="120"/>
      <c r="AK146" s="120"/>
      <c r="AL146" s="132" t="s">
        <v>2267</v>
      </c>
      <c r="AM146" s="132" t="s">
        <v>2671</v>
      </c>
      <c r="AN146" s="162" t="s">
        <v>2672</v>
      </c>
      <c r="AO146" s="162" t="s">
        <v>2673</v>
      </c>
      <c r="AP146" s="162" t="s">
        <v>294</v>
      </c>
      <c r="AQ146" s="132"/>
      <c r="AR146" s="132"/>
      <c r="AS146" s="132"/>
      <c r="AT146" s="132"/>
      <c r="AU146" s="132"/>
      <c r="AV146" s="132"/>
      <c r="AW146" s="132"/>
      <c r="AX146" s="132"/>
      <c r="AY146" s="132"/>
      <c r="AZ146" s="132"/>
      <c r="BA146" s="132"/>
      <c r="BB146" s="73"/>
      <c r="BC146" s="120">
        <v>-1</v>
      </c>
      <c r="BD146" s="120">
        <v>1</v>
      </c>
      <c r="BE146" s="120">
        <v>2</v>
      </c>
      <c r="BF146" s="120">
        <v>3</v>
      </c>
      <c r="BG146" s="120">
        <v>4</v>
      </c>
      <c r="BH146" s="120"/>
      <c r="BI146" s="120"/>
      <c r="BJ146" s="120"/>
      <c r="BK146" s="120"/>
      <c r="BL146" s="120"/>
      <c r="BM146" s="120"/>
      <c r="BN146" s="120"/>
      <c r="BO146" s="120"/>
      <c r="BP146" s="120"/>
      <c r="BQ146" s="120"/>
      <c r="BR146" s="120"/>
      <c r="BS146" s="132">
        <v>-1</v>
      </c>
      <c r="BT146" s="132">
        <v>1</v>
      </c>
      <c r="BU146" s="132">
        <v>2</v>
      </c>
      <c r="BV146" s="132">
        <v>3</v>
      </c>
      <c r="BW146" s="132">
        <v>4</v>
      </c>
      <c r="BX146" s="132"/>
      <c r="BY146" s="132"/>
      <c r="BZ146" s="132"/>
      <c r="CA146" s="132"/>
      <c r="CB146" s="132"/>
      <c r="CC146" s="132"/>
      <c r="CD146" s="132"/>
      <c r="CE146" s="132"/>
      <c r="CF146" s="132"/>
      <c r="CG146" s="132"/>
      <c r="CH146" s="132"/>
      <c r="CJ146" s="111"/>
      <c r="CK146" s="111"/>
      <c r="CL146" s="111"/>
      <c r="CM146" s="111"/>
      <c r="CN146" s="111"/>
      <c r="CO146" s="111"/>
      <c r="CP146" s="111"/>
      <c r="CQ146" s="111"/>
      <c r="CR146" s="111"/>
      <c r="CS146" s="111"/>
      <c r="CT146" s="111"/>
      <c r="CU146" s="111"/>
      <c r="CV146" s="111"/>
      <c r="CW146" s="111"/>
      <c r="CX146" s="111"/>
      <c r="CY146" s="111"/>
      <c r="CZ146" s="111">
        <v>4</v>
      </c>
      <c r="DA146" s="111">
        <v>1</v>
      </c>
      <c r="DB146" s="111">
        <v>3</v>
      </c>
      <c r="DC146" s="111">
        <v>2</v>
      </c>
      <c r="DD146" s="111">
        <v>0</v>
      </c>
      <c r="DE146" s="111">
        <v>1</v>
      </c>
      <c r="DF146" s="111">
        <v>1</v>
      </c>
      <c r="DG146" s="111">
        <v>1</v>
      </c>
      <c r="DL146" s="86"/>
      <c r="DM146" s="86"/>
      <c r="DN146" s="87" t="str">
        <f t="shared" si="46"/>
        <v xml:space="preserve">D6.scenario.defInput["i714"] = {  cons:"consRF",  title:"Réglage de la température du réfrigérateur",  unit:"",  text:"Comment est fait le réglage de la température", inputType:"sel714", right:"", postfix:"", nodata:"", varType:"Number", min:"", max:"", defaultValue:"-1", d11t:"",d11p:"",d12t:"",d12p:"",d13t:"",d13p:"",d1w:"",d1d:"", d21t:"",d21p:"",d22t:"",d22p:"",d23t:"",d23p:"",d2w:"",d2d:"", d31t:"4",d31p:"1",d32t:"3",d32p:"2",d33t:"0",d33p:"1",d3w:"1",d3d:"1"}; </v>
      </c>
      <c r="DO146" s="88"/>
      <c r="DP146" s="88"/>
      <c r="DQ146" s="89" t="str">
        <f t="shared" si="47"/>
        <v>D6.scenario.defSelectValue["sel714"]= [ "Veuillez choisir", " fort", " moyen", " faible", " je ne sais pas ", "" ];</v>
      </c>
      <c r="DR146" s="90"/>
      <c r="DS146" s="90"/>
      <c r="DT146" s="90" t="str">
        <f t="shared" si="48"/>
        <v>D6.scenario.defSelectData['sel714']= [ '-1', '1', '2', '3', '4' ];</v>
      </c>
    </row>
    <row r="147" spans="1:124" s="85" customFormat="1" ht="43.5" customHeight="1">
      <c r="A147" s="73"/>
      <c r="B147" s="112" t="s">
        <v>2981</v>
      </c>
      <c r="C147" s="120" t="s">
        <v>5045</v>
      </c>
      <c r="D147" s="132" t="s">
        <v>2660</v>
      </c>
      <c r="E147" s="111" t="s">
        <v>2976</v>
      </c>
      <c r="F147" s="120"/>
      <c r="G147" s="132"/>
      <c r="H147" s="120" t="s">
        <v>3684</v>
      </c>
      <c r="I147" s="132" t="s">
        <v>2674</v>
      </c>
      <c r="J147" s="120" t="str">
        <f t="shared" si="45"/>
        <v>sel715</v>
      </c>
      <c r="K147" s="132" t="str">
        <f t="shared" si="49"/>
        <v>sel715</v>
      </c>
      <c r="L147" s="112"/>
      <c r="M147" s="112"/>
      <c r="N147" s="112"/>
      <c r="O147" s="111" t="s">
        <v>1883</v>
      </c>
      <c r="P147" s="112"/>
      <c r="Q147" s="112"/>
      <c r="R147" s="111">
        <v>-1</v>
      </c>
      <c r="S147" s="73"/>
      <c r="T147" s="92"/>
      <c r="U147" s="114" t="str">
        <f t="shared" si="44"/>
        <v>sel715</v>
      </c>
      <c r="V147" s="120" t="s">
        <v>3733</v>
      </c>
      <c r="W147" s="120" t="s">
        <v>4172</v>
      </c>
      <c r="X147" s="120" t="s">
        <v>4002</v>
      </c>
      <c r="Y147" s="120" t="s">
        <v>4003</v>
      </c>
      <c r="Z147" s="120" t="s">
        <v>3750</v>
      </c>
      <c r="AA147" s="120"/>
      <c r="AB147" s="120"/>
      <c r="AC147" s="120"/>
      <c r="AD147" s="120"/>
      <c r="AE147" s="120"/>
      <c r="AF147" s="120"/>
      <c r="AG147" s="120"/>
      <c r="AH147" s="120"/>
      <c r="AI147" s="120"/>
      <c r="AJ147" s="120"/>
      <c r="AK147" s="120"/>
      <c r="AL147" s="132" t="s">
        <v>2267</v>
      </c>
      <c r="AM147" s="162" t="s">
        <v>2675</v>
      </c>
      <c r="AN147" s="162" t="s">
        <v>2676</v>
      </c>
      <c r="AO147" s="162" t="s">
        <v>2677</v>
      </c>
      <c r="AP147" s="162" t="s">
        <v>294</v>
      </c>
      <c r="AQ147" s="132"/>
      <c r="AR147" s="132"/>
      <c r="AS147" s="132"/>
      <c r="AT147" s="132"/>
      <c r="AU147" s="132"/>
      <c r="AV147" s="132"/>
      <c r="AW147" s="132"/>
      <c r="AX147" s="132"/>
      <c r="AY147" s="132"/>
      <c r="AZ147" s="132"/>
      <c r="BA147" s="132"/>
      <c r="BB147" s="73"/>
      <c r="BC147" s="120">
        <v>-1</v>
      </c>
      <c r="BD147" s="120">
        <v>1</v>
      </c>
      <c r="BE147" s="120">
        <v>2</v>
      </c>
      <c r="BF147" s="120">
        <v>3</v>
      </c>
      <c r="BG147" s="120">
        <v>4</v>
      </c>
      <c r="BH147" s="120"/>
      <c r="BI147" s="120"/>
      <c r="BJ147" s="120"/>
      <c r="BK147" s="120"/>
      <c r="BL147" s="120"/>
      <c r="BM147" s="120"/>
      <c r="BN147" s="120"/>
      <c r="BO147" s="120"/>
      <c r="BP147" s="120"/>
      <c r="BQ147" s="120"/>
      <c r="BR147" s="120"/>
      <c r="BS147" s="132">
        <v>-1</v>
      </c>
      <c r="BT147" s="132">
        <v>1</v>
      </c>
      <c r="BU147" s="132">
        <v>2</v>
      </c>
      <c r="BV147" s="132">
        <v>3</v>
      </c>
      <c r="BW147" s="132">
        <v>4</v>
      </c>
      <c r="BX147" s="132"/>
      <c r="BY147" s="132"/>
      <c r="BZ147" s="132"/>
      <c r="CA147" s="132"/>
      <c r="CB147" s="132"/>
      <c r="CC147" s="132"/>
      <c r="CD147" s="132"/>
      <c r="CE147" s="132"/>
      <c r="CF147" s="132"/>
      <c r="CG147" s="132"/>
      <c r="CH147" s="132"/>
      <c r="CJ147" s="111"/>
      <c r="CK147" s="111"/>
      <c r="CL147" s="111"/>
      <c r="CM147" s="111"/>
      <c r="CN147" s="111"/>
      <c r="CO147" s="111"/>
      <c r="CP147" s="111"/>
      <c r="CQ147" s="111"/>
      <c r="CR147" s="111"/>
      <c r="CS147" s="111"/>
      <c r="CT147" s="111"/>
      <c r="CU147" s="111"/>
      <c r="CV147" s="111"/>
      <c r="CW147" s="111"/>
      <c r="CX147" s="111"/>
      <c r="CY147" s="111"/>
      <c r="CZ147" s="111"/>
      <c r="DA147" s="111"/>
      <c r="DB147" s="111"/>
      <c r="DC147" s="111"/>
      <c r="DD147" s="111"/>
      <c r="DE147" s="111"/>
      <c r="DF147" s="111"/>
      <c r="DG147" s="111"/>
      <c r="DL147" s="86"/>
      <c r="DM147" s="86"/>
      <c r="DN147" s="87" t="str">
        <f t="shared" si="46"/>
        <v xml:space="preserve">D6.scenario.defInput["i715"] = {  cons:"consRF",  title:"Une coloration du contenu",  unit:"",  text:"Essayez-vous de ne pas le surcharger?", inputType:"sel715", right:"", postfix:"", nodata:"", varType:"Number", min:"", max:"", defaultValue:"-1", d11t:"",d11p:"",d12t:"",d12p:"",d13t:"",d13p:"",d1w:"",d1d:"", d21t:"",d21p:"",d22t:"",d22p:"",d23t:"",d23p:"",d2w:"",d2d:"", d31t:"",d31p:"",d32t:"",d32p:"",d33t:"",d33p:"",d3w:"",d3d:""}; </v>
      </c>
      <c r="DO147" s="88"/>
      <c r="DP147" s="88"/>
      <c r="DQ147" s="89" t="str">
        <f t="shared" si="47"/>
        <v>D6.scenario.defSelectValue["sel715"]= [ "Veuillez choisir", " je fais attention", " je ne le fais pas beaucoup", " je ne peux pas le faire", " je ne sais pas ", "" ];</v>
      </c>
      <c r="DR147" s="90"/>
      <c r="DS147" s="90"/>
      <c r="DT147" s="90" t="str">
        <f t="shared" si="48"/>
        <v>D6.scenario.defSelectData['sel715']= [ '-1', '1', '2', '3', '4' ];</v>
      </c>
    </row>
    <row r="148" spans="1:124" s="85" customFormat="1" ht="43.5" customHeight="1">
      <c r="A148" s="73"/>
      <c r="B148" s="112" t="s">
        <v>2982</v>
      </c>
      <c r="C148" s="120" t="s">
        <v>3623</v>
      </c>
      <c r="D148" s="132" t="s">
        <v>3113</v>
      </c>
      <c r="E148" s="111" t="s">
        <v>2976</v>
      </c>
      <c r="F148" s="120"/>
      <c r="G148" s="132"/>
      <c r="H148" s="120" t="s">
        <v>5138</v>
      </c>
      <c r="I148" s="132" t="s">
        <v>2661</v>
      </c>
      <c r="J148" s="120" t="str">
        <f t="shared" si="45"/>
        <v>sel716</v>
      </c>
      <c r="K148" s="132" t="str">
        <f t="shared" si="49"/>
        <v>sel716</v>
      </c>
      <c r="L148" s="112"/>
      <c r="M148" s="112"/>
      <c r="N148" s="112"/>
      <c r="O148" s="111" t="s">
        <v>1883</v>
      </c>
      <c r="P148" s="112"/>
      <c r="Q148" s="112"/>
      <c r="R148" s="111">
        <v>-1</v>
      </c>
      <c r="S148" s="73"/>
      <c r="T148" s="92"/>
      <c r="U148" s="114" t="str">
        <f t="shared" si="44"/>
        <v>sel716</v>
      </c>
      <c r="V148" s="120" t="s">
        <v>3702</v>
      </c>
      <c r="W148" s="120" t="s">
        <v>4004</v>
      </c>
      <c r="X148" s="120" t="s">
        <v>4003</v>
      </c>
      <c r="Y148" s="120" t="s">
        <v>3750</v>
      </c>
      <c r="Z148" s="120"/>
      <c r="AA148" s="120"/>
      <c r="AB148" s="120"/>
      <c r="AC148" s="120"/>
      <c r="AD148" s="120"/>
      <c r="AE148" s="120"/>
      <c r="AF148" s="120"/>
      <c r="AG148" s="120"/>
      <c r="AH148" s="120"/>
      <c r="AI148" s="120"/>
      <c r="AJ148" s="120"/>
      <c r="AK148" s="120"/>
      <c r="AL148" s="132" t="s">
        <v>2267</v>
      </c>
      <c r="AM148" s="162" t="s">
        <v>2678</v>
      </c>
      <c r="AN148" s="162" t="s">
        <v>2677</v>
      </c>
      <c r="AO148" s="162" t="s">
        <v>294</v>
      </c>
      <c r="AP148" s="132"/>
      <c r="AQ148" s="132"/>
      <c r="AR148" s="132"/>
      <c r="AS148" s="132"/>
      <c r="AT148" s="132"/>
      <c r="AU148" s="132"/>
      <c r="AV148" s="132"/>
      <c r="AW148" s="132"/>
      <c r="AX148" s="132"/>
      <c r="AY148" s="132"/>
      <c r="AZ148" s="132"/>
      <c r="BA148" s="132"/>
      <c r="BB148" s="73"/>
      <c r="BC148" s="120">
        <v>-1</v>
      </c>
      <c r="BD148" s="120">
        <v>1</v>
      </c>
      <c r="BE148" s="120">
        <v>2</v>
      </c>
      <c r="BF148" s="120">
        <v>3</v>
      </c>
      <c r="BG148" s="120"/>
      <c r="BH148" s="120"/>
      <c r="BI148" s="120"/>
      <c r="BJ148" s="120"/>
      <c r="BK148" s="120"/>
      <c r="BL148" s="120"/>
      <c r="BM148" s="120"/>
      <c r="BN148" s="120"/>
      <c r="BO148" s="120"/>
      <c r="BP148" s="120"/>
      <c r="BQ148" s="120"/>
      <c r="BR148" s="120"/>
      <c r="BS148" s="132">
        <v>-1</v>
      </c>
      <c r="BT148" s="132">
        <v>1</v>
      </c>
      <c r="BU148" s="132">
        <v>2</v>
      </c>
      <c r="BV148" s="132">
        <v>3</v>
      </c>
      <c r="BW148" s="132"/>
      <c r="BX148" s="132"/>
      <c r="BY148" s="132"/>
      <c r="BZ148" s="132"/>
      <c r="CA148" s="132"/>
      <c r="CB148" s="132"/>
      <c r="CC148" s="132"/>
      <c r="CD148" s="132"/>
      <c r="CE148" s="132"/>
      <c r="CF148" s="132"/>
      <c r="CG148" s="132"/>
      <c r="CH148" s="132"/>
      <c r="CJ148" s="111"/>
      <c r="CK148" s="111"/>
      <c r="CL148" s="111"/>
      <c r="CM148" s="111"/>
      <c r="CN148" s="111"/>
      <c r="CO148" s="111"/>
      <c r="CP148" s="111"/>
      <c r="CQ148" s="111"/>
      <c r="CR148" s="111"/>
      <c r="CS148" s="111"/>
      <c r="CT148" s="111"/>
      <c r="CU148" s="111"/>
      <c r="CV148" s="111"/>
      <c r="CW148" s="111"/>
      <c r="CX148" s="111"/>
      <c r="CY148" s="111"/>
      <c r="CZ148" s="111"/>
      <c r="DA148" s="111"/>
      <c r="DB148" s="111"/>
      <c r="DC148" s="111"/>
      <c r="DD148" s="111"/>
      <c r="DE148" s="111"/>
      <c r="DF148" s="111"/>
      <c r="DG148" s="111"/>
      <c r="DL148" s="86"/>
      <c r="DM148" s="86"/>
      <c r="DN148" s="87" t="str">
        <f t="shared" si="46"/>
        <v xml:space="preserve">D6.scenario.defInput["i716"] = {  cons:"consRF",  title:"Installation avec dégagement ouvert du mur",  unit:"",  text:"Ouvrez-vous un dégagement d'environ 5 cm sur le côté et le dos", inputType:"sel716", right:"", postfix:"", nodata:"", varType:"Number", min:"", max:"", defaultValue:"-1", d11t:"",d11p:"",d12t:"",d12p:"",d13t:"",d13p:"",d1w:"",d1d:"", d21t:"",d21p:"",d22t:"",d22p:"",d23t:"",d23p:"",d2w:"",d2d:"", d31t:"",d31p:"",d32t:"",d32p:"",d33t:"",d33p:"",d3w:"",d3d:""}; </v>
      </c>
      <c r="DO148" s="88"/>
      <c r="DP148" s="88"/>
      <c r="DQ148" s="89" t="str">
        <f t="shared" si="47"/>
        <v>D6.scenario.defSelectValue["sel716"]= [ "Veuillez sélectionner", " j'ai terminé", " je ne peux pas le faire", " je ne sais pas ", "" ];</v>
      </c>
      <c r="DR148" s="90"/>
      <c r="DS148" s="90"/>
      <c r="DT148" s="90" t="str">
        <f t="shared" si="48"/>
        <v>D6.scenario.defSelectData['sel716']= [ '-1', '1', '2', '3' ];</v>
      </c>
    </row>
    <row r="149" spans="1:124" s="85" customFormat="1" ht="43.5" customHeight="1">
      <c r="A149" s="73"/>
      <c r="B149" s="112" t="s">
        <v>2469</v>
      </c>
      <c r="C149" s="120" t="s">
        <v>5046</v>
      </c>
      <c r="D149" s="132" t="s">
        <v>2470</v>
      </c>
      <c r="E149" s="111" t="s">
        <v>2393</v>
      </c>
      <c r="F149" s="120"/>
      <c r="G149" s="132"/>
      <c r="H149" s="120" t="s">
        <v>3685</v>
      </c>
      <c r="I149" s="132" t="s">
        <v>2471</v>
      </c>
      <c r="J149" s="120" t="str">
        <f t="shared" si="45"/>
        <v>sel801</v>
      </c>
      <c r="K149" s="132" t="str">
        <f t="shared" si="49"/>
        <v>sel801</v>
      </c>
      <c r="L149" s="112"/>
      <c r="M149" s="112"/>
      <c r="N149" s="112"/>
      <c r="O149" s="111" t="s">
        <v>1883</v>
      </c>
      <c r="P149" s="112"/>
      <c r="Q149" s="112"/>
      <c r="R149" s="111">
        <v>-1</v>
      </c>
      <c r="S149" s="73"/>
      <c r="T149" s="92"/>
      <c r="U149" s="114" t="str">
        <f t="shared" ref="U149:U157" si="50">J149</f>
        <v>sel801</v>
      </c>
      <c r="V149" s="120" t="s">
        <v>3702</v>
      </c>
      <c r="W149" s="120" t="s">
        <v>4173</v>
      </c>
      <c r="X149" s="120" t="s">
        <v>5403</v>
      </c>
      <c r="Y149" s="120" t="s">
        <v>3750</v>
      </c>
      <c r="Z149" s="120"/>
      <c r="AA149" s="120"/>
      <c r="AB149" s="120"/>
      <c r="AC149" s="120"/>
      <c r="AD149" s="120"/>
      <c r="AE149" s="120"/>
      <c r="AF149" s="120"/>
      <c r="AG149" s="120"/>
      <c r="AH149" s="120"/>
      <c r="AI149" s="120"/>
      <c r="AJ149" s="120"/>
      <c r="AK149" s="120"/>
      <c r="AL149" s="132" t="s">
        <v>2267</v>
      </c>
      <c r="AM149" s="162" t="s">
        <v>1617</v>
      </c>
      <c r="AN149" s="162" t="s">
        <v>2472</v>
      </c>
      <c r="AO149" s="132" t="s">
        <v>294</v>
      </c>
      <c r="AP149" s="132"/>
      <c r="AQ149" s="132"/>
      <c r="AR149" s="132"/>
      <c r="AS149" s="132"/>
      <c r="AT149" s="132"/>
      <c r="AU149" s="132"/>
      <c r="AV149" s="132"/>
      <c r="AW149" s="132"/>
      <c r="AX149" s="132"/>
      <c r="AY149" s="132"/>
      <c r="AZ149" s="132"/>
      <c r="BA149" s="132"/>
      <c r="BB149" s="73"/>
      <c r="BC149" s="120">
        <v>-1</v>
      </c>
      <c r="BD149" s="120">
        <v>1</v>
      </c>
      <c r="BE149" s="120">
        <v>2</v>
      </c>
      <c r="BF149" s="120">
        <v>3</v>
      </c>
      <c r="BG149" s="120"/>
      <c r="BH149" s="120"/>
      <c r="BI149" s="120"/>
      <c r="BJ149" s="120"/>
      <c r="BK149" s="120"/>
      <c r="BL149" s="120"/>
      <c r="BM149" s="120"/>
      <c r="BN149" s="120"/>
      <c r="BO149" s="120"/>
      <c r="BP149" s="120"/>
      <c r="BQ149" s="120"/>
      <c r="BR149" s="120"/>
      <c r="BS149" s="132">
        <v>-1</v>
      </c>
      <c r="BT149" s="132">
        <v>1</v>
      </c>
      <c r="BU149" s="132">
        <v>2</v>
      </c>
      <c r="BV149" s="132">
        <v>3</v>
      </c>
      <c r="BW149" s="132"/>
      <c r="BX149" s="132"/>
      <c r="BY149" s="132"/>
      <c r="BZ149" s="132"/>
      <c r="CA149" s="132"/>
      <c r="CB149" s="132"/>
      <c r="CC149" s="132"/>
      <c r="CD149" s="132"/>
      <c r="CE149" s="132"/>
      <c r="CF149" s="132"/>
      <c r="CG149" s="132"/>
      <c r="CH149" s="132"/>
      <c r="CJ149" s="111"/>
      <c r="CK149" s="111"/>
      <c r="CL149" s="111"/>
      <c r="CM149" s="111"/>
      <c r="CN149" s="111"/>
      <c r="CO149" s="111"/>
      <c r="CP149" s="111"/>
      <c r="CQ149" s="111"/>
      <c r="CR149" s="111"/>
      <c r="CS149" s="111"/>
      <c r="CT149" s="111"/>
      <c r="CU149" s="111"/>
      <c r="CV149" s="111"/>
      <c r="CW149" s="111"/>
      <c r="CX149" s="111"/>
      <c r="CY149" s="111"/>
      <c r="CZ149" s="111"/>
      <c r="DA149" s="111"/>
      <c r="DB149" s="111"/>
      <c r="DC149" s="111"/>
      <c r="DD149" s="111"/>
      <c r="DE149" s="111"/>
      <c r="DF149" s="111"/>
      <c r="DG149" s="111"/>
      <c r="DL149" s="86"/>
      <c r="DM149" s="86"/>
      <c r="DN149" s="87" t="str">
        <f t="shared" si="46"/>
        <v xml:space="preserve">D6.scenario.defInput["i801"] = {  cons:"consCKcook",  title:"Source de chaleur de la cuisinière",  unit:"",  text:"La source de chaleur du poêle est", inputType:"sel801", right:"", postfix:"", nodata:"", varType:"Number", min:"", max:"", defaultValue:"-1", d11t:"",d11p:"",d12t:"",d12p:"",d13t:"",d13p:"",d1w:"",d1d:"", d21t:"",d21p:"",d22t:"",d22p:"",d23t:"",d23p:"",d2w:"",d2d:"", d31t:"",d31p:"",d32t:"",d32p:"",d33t:"",d33p:"",d3w:"",d3d:""}; </v>
      </c>
      <c r="DO149" s="88"/>
      <c r="DP149" s="88"/>
      <c r="DQ149" s="89" t="str">
        <f t="shared" si="47"/>
        <v>D6.scenario.defSelectValue["sel801"]= [ "Veuillez sélectionner", " Gaz", " Électrique", " je ne sais pas ", "" ];</v>
      </c>
      <c r="DR149" s="90"/>
      <c r="DS149" s="90"/>
      <c r="DT149" s="90" t="str">
        <f t="shared" si="48"/>
        <v>D6.scenario.defSelectData['sel801']= [ '-1', '1', '2', '3' ];</v>
      </c>
    </row>
    <row r="150" spans="1:124" s="85" customFormat="1" ht="43.5" customHeight="1">
      <c r="A150" s="73"/>
      <c r="B150" s="112" t="s">
        <v>2983</v>
      </c>
      <c r="C150" s="120" t="s">
        <v>3624</v>
      </c>
      <c r="D150" s="132" t="s">
        <v>2394</v>
      </c>
      <c r="E150" s="111" t="s">
        <v>2393</v>
      </c>
      <c r="F150" s="120" t="s">
        <v>3655</v>
      </c>
      <c r="G150" s="132" t="s">
        <v>2395</v>
      </c>
      <c r="H150" s="120" t="s">
        <v>3624</v>
      </c>
      <c r="I150" s="132" t="s">
        <v>2394</v>
      </c>
      <c r="J150" s="120" t="str">
        <f t="shared" si="45"/>
        <v>sel802</v>
      </c>
      <c r="K150" s="132" t="str">
        <f t="shared" si="49"/>
        <v>sel802</v>
      </c>
      <c r="L150" s="112"/>
      <c r="M150" s="112"/>
      <c r="N150" s="112"/>
      <c r="O150" s="111" t="s">
        <v>1883</v>
      </c>
      <c r="P150" s="112"/>
      <c r="Q150" s="112"/>
      <c r="R150" s="111">
        <v>-1</v>
      </c>
      <c r="S150" s="73"/>
      <c r="T150" s="92"/>
      <c r="U150" s="114" t="str">
        <f t="shared" si="50"/>
        <v>sel802</v>
      </c>
      <c r="V150" s="120" t="s">
        <v>4151</v>
      </c>
      <c r="W150" s="120" t="s">
        <v>4174</v>
      </c>
      <c r="X150" s="120" t="s">
        <v>4007</v>
      </c>
      <c r="Y150" s="120" t="s">
        <v>4008</v>
      </c>
      <c r="Z150" s="120" t="s">
        <v>4009</v>
      </c>
      <c r="AA150" s="120" t="s">
        <v>4010</v>
      </c>
      <c r="AB150" s="120"/>
      <c r="AC150" s="120"/>
      <c r="AD150" s="120"/>
      <c r="AE150" s="120"/>
      <c r="AF150" s="120"/>
      <c r="AG150" s="120"/>
      <c r="AH150" s="120"/>
      <c r="AI150" s="120"/>
      <c r="AJ150" s="120"/>
      <c r="AK150" s="120"/>
      <c r="AL150" s="132" t="s">
        <v>2267</v>
      </c>
      <c r="AM150" s="162" t="s">
        <v>2447</v>
      </c>
      <c r="AN150" s="132" t="s">
        <v>2448</v>
      </c>
      <c r="AO150" s="132" t="s">
        <v>2449</v>
      </c>
      <c r="AP150" s="162" t="s">
        <v>2450</v>
      </c>
      <c r="AQ150" s="162" t="s">
        <v>2451</v>
      </c>
      <c r="AR150" s="162" t="s">
        <v>2452</v>
      </c>
      <c r="AS150" s="132"/>
      <c r="AT150" s="132"/>
      <c r="AU150" s="132"/>
      <c r="AV150" s="132"/>
      <c r="AW150" s="132"/>
      <c r="AX150" s="132"/>
      <c r="AY150" s="132"/>
      <c r="AZ150" s="132"/>
      <c r="BA150" s="132"/>
      <c r="BB150" s="73"/>
      <c r="BC150" s="120">
        <v>-1</v>
      </c>
      <c r="BD150" s="120">
        <v>0</v>
      </c>
      <c r="BE150" s="120">
        <v>1</v>
      </c>
      <c r="BF150" s="120">
        <v>2</v>
      </c>
      <c r="BG150" s="120">
        <v>4</v>
      </c>
      <c r="BH150" s="120">
        <v>7</v>
      </c>
      <c r="BI150" s="120">
        <v>10</v>
      </c>
      <c r="BJ150" s="120"/>
      <c r="BK150" s="120"/>
      <c r="BL150" s="120"/>
      <c r="BM150" s="120"/>
      <c r="BN150" s="120"/>
      <c r="BO150" s="120"/>
      <c r="BP150" s="120"/>
      <c r="BQ150" s="120"/>
      <c r="BR150" s="120"/>
      <c r="BS150" s="132">
        <v>-1</v>
      </c>
      <c r="BT150" s="132">
        <v>0</v>
      </c>
      <c r="BU150" s="132">
        <v>1</v>
      </c>
      <c r="BV150" s="132">
        <v>2</v>
      </c>
      <c r="BW150" s="132">
        <v>4</v>
      </c>
      <c r="BX150" s="132">
        <v>7</v>
      </c>
      <c r="BY150" s="132">
        <v>10</v>
      </c>
      <c r="BZ150" s="132"/>
      <c r="CA150" s="132"/>
      <c r="CB150" s="132"/>
      <c r="CC150" s="132"/>
      <c r="CD150" s="132"/>
      <c r="CE150" s="132"/>
      <c r="CF150" s="132"/>
      <c r="CG150" s="132"/>
      <c r="CH150" s="132"/>
      <c r="CJ150" s="111"/>
      <c r="CK150" s="111"/>
      <c r="CL150" s="111"/>
      <c r="CM150" s="111"/>
      <c r="CN150" s="111"/>
      <c r="CO150" s="111"/>
      <c r="CP150" s="111"/>
      <c r="CQ150" s="111"/>
      <c r="CR150" s="111"/>
      <c r="CS150" s="111"/>
      <c r="CT150" s="111"/>
      <c r="CU150" s="111"/>
      <c r="CV150" s="111"/>
      <c r="CW150" s="111"/>
      <c r="CX150" s="111"/>
      <c r="CY150" s="111"/>
      <c r="CZ150" s="111"/>
      <c r="DA150" s="111"/>
      <c r="DB150" s="111"/>
      <c r="DC150" s="111"/>
      <c r="DD150" s="111"/>
      <c r="DE150" s="111"/>
      <c r="DF150" s="111"/>
      <c r="DG150" s="111"/>
      <c r="DL150" s="86"/>
      <c r="DM150" s="86"/>
      <c r="DN150" s="87" t="str">
        <f t="shared" si="46"/>
        <v xml:space="preserve">D6.scenario.defInput["i802"] = {  cons:"consCKcook",  title:"Fréquence de cuisson",  unit:"%",  text:"Fréquence de cuisson", inputType:"sel802", right:"", postfix:"", nodata:"", varType:"Number", min:"", max:"", defaultValue:"-1", d11t:"",d11p:"",d12t:"",d12p:"",d13t:"",d13p:"",d1w:"",d1d:"", d21t:"",d21p:"",d22t:"",d22p:"",d23t:"",d23p:"",d2w:"",d2d:"", d31t:"",d31p:"",d32t:"",d32p:"",d33t:"",d33p:"",d3w:"",d3d:""}; </v>
      </c>
      <c r="DO150" s="88"/>
      <c r="DP150" s="88"/>
      <c r="DQ150" s="89" t="str">
        <f t="shared" si="47"/>
        <v>D6.scenario.defSelectValue["sel802"]= [ "Choisissez", " pas moins de 1 repas par semaine", " 2-3 repas par semaine", " 1 repas par jour", " 2 repas par jour", " 3 repas par jour ", "" ];</v>
      </c>
      <c r="DR150" s="90"/>
      <c r="DS150" s="90"/>
      <c r="DT150" s="90" t="str">
        <f t="shared" si="48"/>
        <v>D6.scenario.defSelectData['sel802']= [ '-1', '0', '1', '2', '4', '7', '10' ];</v>
      </c>
    </row>
    <row r="151" spans="1:124" s="85" customFormat="1" ht="43.5" customHeight="1">
      <c r="B151" s="111" t="s">
        <v>2985</v>
      </c>
      <c r="C151" s="120" t="s">
        <v>3625</v>
      </c>
      <c r="D151" s="132" t="s">
        <v>2729</v>
      </c>
      <c r="E151" s="111" t="s">
        <v>2988</v>
      </c>
      <c r="F151" s="120"/>
      <c r="G151" s="132"/>
      <c r="H151" s="120" t="s">
        <v>5139</v>
      </c>
      <c r="I151" s="132" t="s">
        <v>2731</v>
      </c>
      <c r="J151" s="120" t="str">
        <f t="shared" si="45"/>
        <v>sel811</v>
      </c>
      <c r="K151" s="132" t="str">
        <f t="shared" si="49"/>
        <v>sel811</v>
      </c>
      <c r="L151" s="112"/>
      <c r="M151" s="112"/>
      <c r="N151" s="112"/>
      <c r="O151" s="111" t="s">
        <v>1883</v>
      </c>
      <c r="P151" s="112"/>
      <c r="Q151" s="112"/>
      <c r="R151" s="111">
        <v>-1</v>
      </c>
      <c r="T151" s="73"/>
      <c r="U151" s="114" t="str">
        <f t="shared" si="50"/>
        <v>sel811</v>
      </c>
      <c r="V151" s="120" t="s">
        <v>4011</v>
      </c>
      <c r="W151" s="120" t="s">
        <v>3755</v>
      </c>
      <c r="X151" s="120" t="s">
        <v>4012</v>
      </c>
      <c r="Y151" s="120" t="s">
        <v>4013</v>
      </c>
      <c r="Z151" s="120" t="s">
        <v>4014</v>
      </c>
      <c r="AA151" s="120"/>
      <c r="AB151" s="120"/>
      <c r="AC151" s="120"/>
      <c r="AD151" s="120"/>
      <c r="AE151" s="120"/>
      <c r="AF151" s="120"/>
      <c r="AG151" s="120"/>
      <c r="AH151" s="120"/>
      <c r="AI151" s="120"/>
      <c r="AJ151" s="120"/>
      <c r="AK151" s="120"/>
      <c r="AL151" s="132" t="s">
        <v>2267</v>
      </c>
      <c r="AM151" s="162" t="s">
        <v>2313</v>
      </c>
      <c r="AN151" s="132" t="s">
        <v>2732</v>
      </c>
      <c r="AO151" s="162" t="s">
        <v>2733</v>
      </c>
      <c r="AP151" s="132" t="s">
        <v>2734</v>
      </c>
      <c r="AQ151" s="132"/>
      <c r="AR151" s="132"/>
      <c r="AS151" s="132"/>
      <c r="AT151" s="132"/>
      <c r="AU151" s="132"/>
      <c r="AV151" s="132"/>
      <c r="AW151" s="132"/>
      <c r="AX151" s="132"/>
      <c r="AY151" s="132"/>
      <c r="AZ151" s="132"/>
      <c r="BA151" s="132"/>
      <c r="BB151" s="73"/>
      <c r="BC151" s="120">
        <v>-1</v>
      </c>
      <c r="BD151" s="120">
        <v>0</v>
      </c>
      <c r="BE151" s="120">
        <v>6</v>
      </c>
      <c r="BF151" s="120">
        <v>12</v>
      </c>
      <c r="BG151" s="120">
        <v>24</v>
      </c>
      <c r="BH151" s="120"/>
      <c r="BI151" s="120"/>
      <c r="BJ151" s="120"/>
      <c r="BK151" s="120"/>
      <c r="BL151" s="120"/>
      <c r="BM151" s="120"/>
      <c r="BN151" s="120"/>
      <c r="BO151" s="120"/>
      <c r="BP151" s="120"/>
      <c r="BQ151" s="120"/>
      <c r="BR151" s="120"/>
      <c r="BS151" s="132">
        <v>-1</v>
      </c>
      <c r="BT151" s="132">
        <v>0</v>
      </c>
      <c r="BU151" s="132">
        <v>6</v>
      </c>
      <c r="BV151" s="132">
        <v>12</v>
      </c>
      <c r="BW151" s="132">
        <v>24</v>
      </c>
      <c r="BX151" s="132"/>
      <c r="BY151" s="132"/>
      <c r="BZ151" s="132"/>
      <c r="CA151" s="132"/>
      <c r="CB151" s="132"/>
      <c r="CC151" s="132"/>
      <c r="CD151" s="132"/>
      <c r="CE151" s="132"/>
      <c r="CF151" s="132"/>
      <c r="CG151" s="132"/>
      <c r="CH151" s="132"/>
      <c r="CJ151" s="111"/>
      <c r="CK151" s="111"/>
      <c r="CL151" s="111"/>
      <c r="CM151" s="111"/>
      <c r="CN151" s="111"/>
      <c r="CO151" s="111"/>
      <c r="CP151" s="111"/>
      <c r="CQ151" s="111"/>
      <c r="CR151" s="111"/>
      <c r="CS151" s="111"/>
      <c r="CT151" s="111"/>
      <c r="CU151" s="111"/>
      <c r="CV151" s="111"/>
      <c r="CW151" s="111"/>
      <c r="CX151" s="111"/>
      <c r="CY151" s="111"/>
      <c r="CZ151" s="111"/>
      <c r="DA151" s="111"/>
      <c r="DB151" s="111"/>
      <c r="DC151" s="111"/>
      <c r="DD151" s="111"/>
      <c r="DE151" s="111"/>
      <c r="DF151" s="111"/>
      <c r="DG151" s="111"/>
      <c r="DL151" s="86"/>
      <c r="DM151" s="86"/>
      <c r="DN151" s="87" t="str">
        <f t="shared" si="46"/>
        <v xml:space="preserve">D6.scenario.defInput["i811"] = {  cons:"consCKrice",  title:"La chaleur du pot",  unit:"",  text:"Chauffez-vous le cuiseur à riz?", inputType:"sel811", right:"", postfix:"", nodata:"", varType:"Number", min:"", max:"", defaultValue:"-1", d11t:"",d11p:"",d12t:"",d12p:"",d13t:"",d13p:"",d1w:"",d1d:"", d21t:"",d21p:"",d22t:"",d22p:"",d23t:"",d23p:"",d2w:"",d2d:"", d31t:"",d31p:"",d32t:"",d32p:"",d33t:"",d33p:"",d3w:"",d3d:""}; </v>
      </c>
      <c r="DO151" s="88"/>
      <c r="DP151" s="88"/>
      <c r="DQ151" s="89" t="str">
        <f t="shared" si="47"/>
        <v>D6.scenario.defSelectValue["sel811"]= [ "Ne choisissez pas", " ne faites pas", " nous sommes environ 6 heures", " nous sommes environ 12 heures", " nous faisons presque 24 heures ", "" ];</v>
      </c>
      <c r="DR151" s="90"/>
      <c r="DS151" s="90"/>
      <c r="DT151" s="90" t="str">
        <f t="shared" si="48"/>
        <v>D6.scenario.defSelectData['sel811']= [ '-1', '0', '6', '12', '24' ];</v>
      </c>
    </row>
    <row r="152" spans="1:124" s="85" customFormat="1" ht="43.5" customHeight="1">
      <c r="B152" s="111" t="s">
        <v>2986</v>
      </c>
      <c r="C152" s="120" t="s">
        <v>3625</v>
      </c>
      <c r="D152" s="132" t="s">
        <v>2333</v>
      </c>
      <c r="E152" s="111" t="s">
        <v>2984</v>
      </c>
      <c r="F152" s="120"/>
      <c r="G152" s="132"/>
      <c r="H152" s="120" t="s">
        <v>3686</v>
      </c>
      <c r="I152" s="132" t="s">
        <v>2730</v>
      </c>
      <c r="J152" s="120" t="str">
        <f t="shared" si="45"/>
        <v>sel821</v>
      </c>
      <c r="K152" s="132" t="str">
        <f t="shared" si="49"/>
        <v>sel821</v>
      </c>
      <c r="L152" s="112"/>
      <c r="M152" s="112"/>
      <c r="N152" s="112"/>
      <c r="O152" s="111" t="s">
        <v>1883</v>
      </c>
      <c r="P152" s="112"/>
      <c r="Q152" s="112"/>
      <c r="R152" s="111">
        <v>-1</v>
      </c>
      <c r="T152" s="73"/>
      <c r="U152" s="114" t="str">
        <f t="shared" si="50"/>
        <v>sel821</v>
      </c>
      <c r="V152" s="120" t="s">
        <v>4011</v>
      </c>
      <c r="W152" s="120" t="s">
        <v>3755</v>
      </c>
      <c r="X152" s="120" t="s">
        <v>4012</v>
      </c>
      <c r="Y152" s="120" t="s">
        <v>4013</v>
      </c>
      <c r="Z152" s="120" t="s">
        <v>4014</v>
      </c>
      <c r="AA152" s="120"/>
      <c r="AB152" s="120"/>
      <c r="AC152" s="120"/>
      <c r="AD152" s="120"/>
      <c r="AE152" s="120"/>
      <c r="AF152" s="120"/>
      <c r="AG152" s="120"/>
      <c r="AH152" s="120"/>
      <c r="AI152" s="120"/>
      <c r="AJ152" s="120"/>
      <c r="AK152" s="120"/>
      <c r="AL152" s="132" t="s">
        <v>2267</v>
      </c>
      <c r="AM152" s="162" t="s">
        <v>2313</v>
      </c>
      <c r="AN152" s="132" t="s">
        <v>2732</v>
      </c>
      <c r="AO152" s="162" t="s">
        <v>2733</v>
      </c>
      <c r="AP152" s="162" t="s">
        <v>2734</v>
      </c>
      <c r="AQ152" s="132"/>
      <c r="AR152" s="132"/>
      <c r="AS152" s="132"/>
      <c r="AT152" s="132"/>
      <c r="AU152" s="132"/>
      <c r="AV152" s="132"/>
      <c r="AW152" s="132"/>
      <c r="AX152" s="132"/>
      <c r="AY152" s="132"/>
      <c r="AZ152" s="132"/>
      <c r="BA152" s="132"/>
      <c r="BB152" s="73"/>
      <c r="BC152" s="120">
        <v>-1</v>
      </c>
      <c r="BD152" s="120">
        <v>0</v>
      </c>
      <c r="BE152" s="120">
        <v>6</v>
      </c>
      <c r="BF152" s="120">
        <v>12</v>
      </c>
      <c r="BG152" s="120">
        <v>24</v>
      </c>
      <c r="BH152" s="120"/>
      <c r="BI152" s="120"/>
      <c r="BJ152" s="120"/>
      <c r="BK152" s="120"/>
      <c r="BL152" s="120"/>
      <c r="BM152" s="120"/>
      <c r="BN152" s="120"/>
      <c r="BO152" s="120"/>
      <c r="BP152" s="120"/>
      <c r="BQ152" s="120"/>
      <c r="BR152" s="120"/>
      <c r="BS152" s="132">
        <v>-1</v>
      </c>
      <c r="BT152" s="132">
        <v>0</v>
      </c>
      <c r="BU152" s="132">
        <v>6</v>
      </c>
      <c r="BV152" s="132">
        <v>12</v>
      </c>
      <c r="BW152" s="132">
        <v>24</v>
      </c>
      <c r="BX152" s="132"/>
      <c r="BY152" s="132"/>
      <c r="BZ152" s="132"/>
      <c r="CA152" s="132"/>
      <c r="CB152" s="132"/>
      <c r="CC152" s="132"/>
      <c r="CD152" s="132"/>
      <c r="CE152" s="132"/>
      <c r="CF152" s="132"/>
      <c r="CG152" s="132"/>
      <c r="CH152" s="132"/>
      <c r="CJ152" s="111">
        <v>10</v>
      </c>
      <c r="CK152" s="111">
        <v>0</v>
      </c>
      <c r="CL152" s="111">
        <v>4</v>
      </c>
      <c r="CM152" s="111">
        <v>1</v>
      </c>
      <c r="CN152" s="111">
        <v>0</v>
      </c>
      <c r="CO152" s="111">
        <v>2</v>
      </c>
      <c r="CP152" s="111">
        <v>1</v>
      </c>
      <c r="CQ152" s="111">
        <v>1</v>
      </c>
      <c r="CR152" s="111"/>
      <c r="CS152" s="111"/>
      <c r="CT152" s="111"/>
      <c r="CU152" s="111"/>
      <c r="CV152" s="111"/>
      <c r="CW152" s="111"/>
      <c r="CX152" s="111"/>
      <c r="CY152" s="111"/>
      <c r="CZ152" s="111">
        <v>10</v>
      </c>
      <c r="DA152" s="111">
        <v>0</v>
      </c>
      <c r="DB152" s="111">
        <v>4</v>
      </c>
      <c r="DC152" s="111">
        <v>1</v>
      </c>
      <c r="DD152" s="111">
        <v>0</v>
      </c>
      <c r="DE152" s="111">
        <v>2</v>
      </c>
      <c r="DF152" s="111">
        <v>1</v>
      </c>
      <c r="DG152" s="111">
        <v>1</v>
      </c>
      <c r="DL152" s="86"/>
      <c r="DM152" s="86"/>
      <c r="DN152" s="87" t="str">
        <f t="shared" si="46"/>
        <v xml:space="preserve">D6.scenario.defInput["i821"] = {  cons:"consCKpot",  title:"La chaleur du pot",  unit:"",  text:"Gardez-vous le pot chaud?", inputType:"sel821", right:"", postfix:"", nodata:"", varType:"Number", min:"", max:"", defaultValue:"-1", d11t:"10",d11p:"0",d12t:"4",d12p:"1",d13t:"0",d13p:"2",d1w:"1",d1d:"1", d21t:"",d21p:"",d22t:"",d22p:"",d23t:"",d23p:"",d2w:"",d2d:"", d31t:"10",d31p:"0",d32t:"4",d32p:"1",d33t:"0",d33p:"2",d3w:"1",d3d:"1"}; </v>
      </c>
      <c r="DO152" s="88"/>
      <c r="DP152" s="88"/>
      <c r="DQ152" s="89" t="str">
        <f t="shared" si="47"/>
        <v>D6.scenario.defSelectValue["sel821"]= [ "Ne choisissez pas", " ne faites pas", " nous sommes environ 6 heures", " nous sommes environ 12 heures", " nous faisons presque 24 heures ", "" ];</v>
      </c>
      <c r="DR152" s="90"/>
      <c r="DS152" s="90"/>
      <c r="DT152" s="90" t="str">
        <f t="shared" si="48"/>
        <v>D6.scenario.defSelectData['sel821']= [ '-1', '0', '6', '12', '24' ];</v>
      </c>
    </row>
    <row r="153" spans="1:124" s="85" customFormat="1" ht="43.5" customHeight="1">
      <c r="B153" s="111" t="s">
        <v>2987</v>
      </c>
      <c r="C153" s="120" t="s">
        <v>3626</v>
      </c>
      <c r="D153" s="132" t="s">
        <v>3112</v>
      </c>
      <c r="E153" s="111" t="s">
        <v>2984</v>
      </c>
      <c r="F153" s="120"/>
      <c r="G153" s="132"/>
      <c r="H153" s="120" t="s">
        <v>5140</v>
      </c>
      <c r="I153" s="132" t="s">
        <v>2735</v>
      </c>
      <c r="J153" s="120" t="str">
        <f t="shared" si="45"/>
        <v>sel822</v>
      </c>
      <c r="K153" s="132" t="str">
        <f t="shared" si="49"/>
        <v>sel822</v>
      </c>
      <c r="L153" s="112"/>
      <c r="M153" s="112"/>
      <c r="N153" s="112"/>
      <c r="O153" s="111" t="s">
        <v>1883</v>
      </c>
      <c r="P153" s="112"/>
      <c r="Q153" s="112"/>
      <c r="R153" s="111">
        <v>-1</v>
      </c>
      <c r="T153" s="73"/>
      <c r="U153" s="114" t="str">
        <f t="shared" si="50"/>
        <v>sel822</v>
      </c>
      <c r="V153" s="120" t="s">
        <v>3702</v>
      </c>
      <c r="W153" s="120" t="s">
        <v>3770</v>
      </c>
      <c r="X153" s="120" t="s">
        <v>3914</v>
      </c>
      <c r="Y153" s="120" t="s">
        <v>3742</v>
      </c>
      <c r="Z153" s="120"/>
      <c r="AA153" s="120"/>
      <c r="AB153" s="120"/>
      <c r="AC153" s="120"/>
      <c r="AD153" s="120"/>
      <c r="AE153" s="120"/>
      <c r="AF153" s="120"/>
      <c r="AG153" s="120"/>
      <c r="AH153" s="120"/>
      <c r="AI153" s="120"/>
      <c r="AJ153" s="120"/>
      <c r="AK153" s="120"/>
      <c r="AL153" s="132" t="s">
        <v>2267</v>
      </c>
      <c r="AM153" s="162" t="s">
        <v>2480</v>
      </c>
      <c r="AN153" s="162" t="s">
        <v>2481</v>
      </c>
      <c r="AO153" s="162" t="s">
        <v>294</v>
      </c>
      <c r="AP153" s="132"/>
      <c r="AQ153" s="132"/>
      <c r="AR153" s="132"/>
      <c r="AS153" s="132"/>
      <c r="AT153" s="132"/>
      <c r="AU153" s="132"/>
      <c r="AV153" s="132"/>
      <c r="AW153" s="132"/>
      <c r="AX153" s="132"/>
      <c r="AY153" s="132"/>
      <c r="AZ153" s="132"/>
      <c r="BA153" s="132"/>
      <c r="BB153" s="73"/>
      <c r="BC153" s="120">
        <v>-1</v>
      </c>
      <c r="BD153" s="120">
        <v>1</v>
      </c>
      <c r="BE153" s="120">
        <v>2</v>
      </c>
      <c r="BF153" s="120">
        <v>3</v>
      </c>
      <c r="BG153" s="120"/>
      <c r="BH153" s="120"/>
      <c r="BI153" s="120"/>
      <c r="BJ153" s="120"/>
      <c r="BK153" s="120"/>
      <c r="BL153" s="120"/>
      <c r="BM153" s="120"/>
      <c r="BN153" s="120"/>
      <c r="BO153" s="120"/>
      <c r="BP153" s="120"/>
      <c r="BQ153" s="120"/>
      <c r="BR153" s="120"/>
      <c r="BS153" s="132">
        <v>-1</v>
      </c>
      <c r="BT153" s="132">
        <v>1</v>
      </c>
      <c r="BU153" s="132">
        <v>2</v>
      </c>
      <c r="BV153" s="132">
        <v>3</v>
      </c>
      <c r="BW153" s="132"/>
      <c r="BX153" s="132"/>
      <c r="BY153" s="132"/>
      <c r="BZ153" s="132"/>
      <c r="CA153" s="132"/>
      <c r="CB153" s="132"/>
      <c r="CC153" s="132"/>
      <c r="CD153" s="132"/>
      <c r="CE153" s="132"/>
      <c r="CF153" s="132"/>
      <c r="CG153" s="132"/>
      <c r="CH153" s="132"/>
      <c r="CJ153" s="111"/>
      <c r="CK153" s="111"/>
      <c r="CL153" s="111"/>
      <c r="CM153" s="111"/>
      <c r="CN153" s="111"/>
      <c r="CO153" s="111"/>
      <c r="CP153" s="111"/>
      <c r="CQ153" s="111"/>
      <c r="CR153" s="111"/>
      <c r="CS153" s="111"/>
      <c r="CT153" s="111"/>
      <c r="CU153" s="111"/>
      <c r="CV153" s="111"/>
      <c r="CW153" s="111"/>
      <c r="CX153" s="111"/>
      <c r="CY153" s="111"/>
      <c r="CZ153" s="111"/>
      <c r="DA153" s="111"/>
      <c r="DB153" s="111"/>
      <c r="DC153" s="111"/>
      <c r="DD153" s="111"/>
      <c r="DE153" s="111"/>
      <c r="DF153" s="111"/>
      <c r="DG153" s="111"/>
      <c r="DL153" s="86"/>
      <c r="DM153" s="86"/>
      <c r="DN153" s="87" t="str">
        <f t="shared" si="46"/>
        <v xml:space="preserve">D6.scenario.defInput["i822"] = {  cons:"consCKpot",  title:"Économie d'énergie du pot électrique",  unit:"",  text:"Est-ce le type d'économie d'énergie pot électrique", inputType:"sel822", right:"", postfix:"", nodata:"", varType:"Number", min:"", max:"", defaultValue:"-1", d11t:"",d11p:"",d12t:"",d12p:"",d13t:"",d13p:"",d1w:"",d1d:"", d21t:"",d21p:"",d22t:"",d22p:"",d23t:"",d23p:"",d2w:"",d2d:"", d31t:"",d31p:"",d32t:"",d32p:"",d33t:"",d33p:"",d3w:"",d3d:""}; </v>
      </c>
      <c r="DO153" s="88"/>
      <c r="DP153" s="88"/>
      <c r="DQ153" s="89" t="str">
        <f t="shared" si="47"/>
        <v>D6.scenario.defSelectValue["sel822"]= [ "Veuillez sélectionner", " oui", " non", " ne sais pas ", "" ];</v>
      </c>
      <c r="DR153" s="90"/>
      <c r="DS153" s="90"/>
      <c r="DT153" s="90" t="str">
        <f t="shared" si="48"/>
        <v>D6.scenario.defSelectData['sel822']= [ '-1', '1', '2', '3' ];</v>
      </c>
    </row>
    <row r="154" spans="1:124" s="85" customFormat="1" ht="43.5" customHeight="1">
      <c r="A154" s="73"/>
      <c r="B154" s="112" t="s">
        <v>2631</v>
      </c>
      <c r="C154" s="120" t="s">
        <v>5047</v>
      </c>
      <c r="D154" s="132" t="s">
        <v>2627</v>
      </c>
      <c r="E154" s="111" t="s">
        <v>2769</v>
      </c>
      <c r="F154" s="120"/>
      <c r="G154" s="132"/>
      <c r="H154" s="120" t="s">
        <v>5047</v>
      </c>
      <c r="I154" s="132" t="s">
        <v>2627</v>
      </c>
      <c r="J154" s="120" t="str">
        <f t="shared" si="45"/>
        <v>sel901</v>
      </c>
      <c r="K154" s="132" t="str">
        <f t="shared" si="49"/>
        <v>sel901</v>
      </c>
      <c r="L154" s="112"/>
      <c r="M154" s="112"/>
      <c r="N154" s="112"/>
      <c r="O154" s="111" t="s">
        <v>1883</v>
      </c>
      <c r="P154" s="112"/>
      <c r="Q154" s="112"/>
      <c r="R154" s="111">
        <v>-1</v>
      </c>
      <c r="S154" s="73"/>
      <c r="T154" s="92"/>
      <c r="U154" s="114" t="str">
        <f t="shared" si="50"/>
        <v>sel901</v>
      </c>
      <c r="V154" s="120" t="s">
        <v>3702</v>
      </c>
      <c r="W154" s="120" t="s">
        <v>3987</v>
      </c>
      <c r="X154" s="120" t="s">
        <v>3988</v>
      </c>
      <c r="Y154" s="120" t="s">
        <v>3989</v>
      </c>
      <c r="Z154" s="120" t="s">
        <v>3990</v>
      </c>
      <c r="AA154" s="120" t="s">
        <v>4015</v>
      </c>
      <c r="AB154" s="120"/>
      <c r="AC154" s="120"/>
      <c r="AD154" s="120"/>
      <c r="AE154" s="120"/>
      <c r="AF154" s="120"/>
      <c r="AG154" s="120"/>
      <c r="AH154" s="120"/>
      <c r="AI154" s="120"/>
      <c r="AJ154" s="120"/>
      <c r="AK154" s="120"/>
      <c r="AL154" s="132" t="s">
        <v>2267</v>
      </c>
      <c r="AM154" s="162" t="s">
        <v>417</v>
      </c>
      <c r="AN154" s="162" t="s">
        <v>402</v>
      </c>
      <c r="AO154" s="162" t="s">
        <v>403</v>
      </c>
      <c r="AP154" s="162" t="s">
        <v>404</v>
      </c>
      <c r="AQ154" s="162" t="s">
        <v>405</v>
      </c>
      <c r="AR154" s="132" t="s">
        <v>2633</v>
      </c>
      <c r="AS154" s="132"/>
      <c r="AT154" s="132"/>
      <c r="AU154" s="132"/>
      <c r="AV154" s="132"/>
      <c r="AW154" s="132"/>
      <c r="AX154" s="132"/>
      <c r="AY154" s="132"/>
      <c r="AZ154" s="132"/>
      <c r="BA154" s="132"/>
      <c r="BB154" s="73"/>
      <c r="BC154" s="120">
        <v>-1</v>
      </c>
      <c r="BD154" s="120">
        <v>1</v>
      </c>
      <c r="BE154" s="120">
        <v>2</v>
      </c>
      <c r="BF154" s="120">
        <v>3</v>
      </c>
      <c r="BG154" s="120">
        <v>4</v>
      </c>
      <c r="BH154" s="120">
        <v>5</v>
      </c>
      <c r="BI154" s="120"/>
      <c r="BJ154" s="120"/>
      <c r="BK154" s="120"/>
      <c r="BL154" s="120"/>
      <c r="BM154" s="120"/>
      <c r="BN154" s="120"/>
      <c r="BO154" s="120"/>
      <c r="BP154" s="120"/>
      <c r="BQ154" s="120"/>
      <c r="BR154" s="120"/>
      <c r="BS154" s="132">
        <v>-1</v>
      </c>
      <c r="BT154" s="132">
        <v>1</v>
      </c>
      <c r="BU154" s="132">
        <v>2</v>
      </c>
      <c r="BV154" s="132">
        <v>3</v>
      </c>
      <c r="BW154" s="132">
        <v>4</v>
      </c>
      <c r="BX154" s="132">
        <v>5</v>
      </c>
      <c r="BY154" s="132"/>
      <c r="BZ154" s="132"/>
      <c r="CA154" s="132"/>
      <c r="CB154" s="132"/>
      <c r="CC154" s="132"/>
      <c r="CD154" s="132"/>
      <c r="CE154" s="132"/>
      <c r="CF154" s="132"/>
      <c r="CG154" s="132"/>
      <c r="CH154" s="132"/>
      <c r="CJ154" s="111">
        <v>4</v>
      </c>
      <c r="CK154" s="111">
        <v>0</v>
      </c>
      <c r="CL154" s="111">
        <v>2</v>
      </c>
      <c r="CM154" s="111">
        <v>1</v>
      </c>
      <c r="CN154" s="111">
        <v>0</v>
      </c>
      <c r="CO154" s="111">
        <v>2</v>
      </c>
      <c r="CP154" s="111">
        <v>2</v>
      </c>
      <c r="CQ154" s="111">
        <v>1</v>
      </c>
      <c r="CR154" s="111"/>
      <c r="CS154" s="111"/>
      <c r="CT154" s="111"/>
      <c r="CU154" s="111"/>
      <c r="CV154" s="111"/>
      <c r="CW154" s="111"/>
      <c r="CX154" s="111"/>
      <c r="CY154" s="111"/>
      <c r="CZ154" s="111"/>
      <c r="DA154" s="111"/>
      <c r="DB154" s="111"/>
      <c r="DC154" s="111"/>
      <c r="DD154" s="111"/>
      <c r="DE154" s="111"/>
      <c r="DF154" s="111"/>
      <c r="DG154" s="111"/>
      <c r="DL154" s="86"/>
      <c r="DM154" s="86"/>
      <c r="DN154" s="87" t="str">
        <f t="shared" si="46"/>
        <v xml:space="preserve">D6.scenario.defInput["i901"] = {  cons:"consCRsum",  title:"Nombre de véhicules possédés",  unit:"",  text:"Nombre de véhicules possédés", inputType:"sel901", right:"", postfix:"", nodata:"", varType:"Number", min:"", max:"", defaultValue:"-1", d11t:"4",d11p:"0",d12t:"2",d12p:"1",d13t:"0",d13p:"2",d1w:"2",d1d:"1", d21t:"",d21p:"",d22t:"",d22p:"",d23t:"",d23p:"",d2w:"",d2d:"", d31t:"",d31p:"",d32t:"",d32p:"",d33t:"",d33p:"",d3w:"",d3d:""}; </v>
      </c>
      <c r="DO154" s="88"/>
      <c r="DP154" s="88"/>
      <c r="DQ154" s="89" t="str">
        <f t="shared" si="47"/>
        <v>D6.scenario.defSelectValue["sel901"]= [ "Veuillez sélectionner", " ne pas avoir un", " 2 unités", " 3 unités", " 4 unités", " 5 unités ou plus ", "" ];</v>
      </c>
      <c r="DR154" s="90"/>
      <c r="DS154" s="90"/>
      <c r="DT154" s="90" t="str">
        <f t="shared" si="48"/>
        <v>D6.scenario.defSelectData['sel901']= [ '-1', '1', '2', '3', '4', '5' ];</v>
      </c>
    </row>
    <row r="155" spans="1:124" s="85" customFormat="1" ht="43.5" customHeight="1">
      <c r="A155" s="73"/>
      <c r="B155" s="112" t="s">
        <v>2632</v>
      </c>
      <c r="C155" s="120" t="s">
        <v>5048</v>
      </c>
      <c r="D155" s="132" t="s">
        <v>2630</v>
      </c>
      <c r="E155" s="111" t="s">
        <v>2769</v>
      </c>
      <c r="F155" s="120"/>
      <c r="G155" s="132"/>
      <c r="H155" s="120" t="s">
        <v>5048</v>
      </c>
      <c r="I155" s="132" t="s">
        <v>2630</v>
      </c>
      <c r="J155" s="120" t="str">
        <f t="shared" si="45"/>
        <v>sel902</v>
      </c>
      <c r="K155" s="132" t="str">
        <f t="shared" si="49"/>
        <v>sel902</v>
      </c>
      <c r="L155" s="112"/>
      <c r="M155" s="112"/>
      <c r="N155" s="112"/>
      <c r="O155" s="111" t="s">
        <v>1883</v>
      </c>
      <c r="P155" s="112"/>
      <c r="Q155" s="112"/>
      <c r="R155" s="111">
        <v>-1</v>
      </c>
      <c r="S155" s="73"/>
      <c r="T155" s="92"/>
      <c r="U155" s="114" t="str">
        <f t="shared" si="50"/>
        <v>sel902</v>
      </c>
      <c r="V155" s="120" t="s">
        <v>3702</v>
      </c>
      <c r="W155" s="120" t="s">
        <v>3987</v>
      </c>
      <c r="X155" s="120" t="s">
        <v>3988</v>
      </c>
      <c r="Y155" s="120" t="s">
        <v>3989</v>
      </c>
      <c r="Z155" s="120" t="s">
        <v>3990</v>
      </c>
      <c r="AA155" s="120" t="s">
        <v>4015</v>
      </c>
      <c r="AB155" s="120"/>
      <c r="AC155" s="120"/>
      <c r="AD155" s="120"/>
      <c r="AE155" s="120"/>
      <c r="AF155" s="120"/>
      <c r="AG155" s="120"/>
      <c r="AH155" s="120"/>
      <c r="AI155" s="120"/>
      <c r="AJ155" s="120"/>
      <c r="AK155" s="120"/>
      <c r="AL155" s="132" t="s">
        <v>2267</v>
      </c>
      <c r="AM155" s="162" t="s">
        <v>417</v>
      </c>
      <c r="AN155" s="162" t="s">
        <v>402</v>
      </c>
      <c r="AO155" s="132" t="s">
        <v>403</v>
      </c>
      <c r="AP155" s="132" t="s">
        <v>404</v>
      </c>
      <c r="AQ155" s="132" t="s">
        <v>405</v>
      </c>
      <c r="AR155" s="132" t="s">
        <v>2633</v>
      </c>
      <c r="AS155" s="132"/>
      <c r="AT155" s="132"/>
      <c r="AU155" s="132"/>
      <c r="AV155" s="132"/>
      <c r="AW155" s="132"/>
      <c r="AX155" s="132"/>
      <c r="AY155" s="132"/>
      <c r="AZ155" s="132"/>
      <c r="BA155" s="132"/>
      <c r="BB155" s="73"/>
      <c r="BC155" s="120">
        <v>-1</v>
      </c>
      <c r="BD155" s="120">
        <v>1</v>
      </c>
      <c r="BE155" s="120">
        <v>2</v>
      </c>
      <c r="BF155" s="120">
        <v>3</v>
      </c>
      <c r="BG155" s="120">
        <v>4</v>
      </c>
      <c r="BH155" s="120">
        <v>5</v>
      </c>
      <c r="BI155" s="120"/>
      <c r="BJ155" s="120"/>
      <c r="BK155" s="120"/>
      <c r="BL155" s="120"/>
      <c r="BM155" s="120"/>
      <c r="BN155" s="120"/>
      <c r="BO155" s="120"/>
      <c r="BP155" s="120"/>
      <c r="BQ155" s="120"/>
      <c r="BR155" s="120"/>
      <c r="BS155" s="132">
        <v>-1</v>
      </c>
      <c r="BT155" s="132">
        <v>1</v>
      </c>
      <c r="BU155" s="132">
        <v>2</v>
      </c>
      <c r="BV155" s="132">
        <v>3</v>
      </c>
      <c r="BW155" s="132">
        <v>4</v>
      </c>
      <c r="BX155" s="132">
        <v>5</v>
      </c>
      <c r="BY155" s="132"/>
      <c r="BZ155" s="132"/>
      <c r="CA155" s="132"/>
      <c r="CB155" s="132"/>
      <c r="CC155" s="132"/>
      <c r="CD155" s="132"/>
      <c r="CE155" s="132"/>
      <c r="CF155" s="132"/>
      <c r="CG155" s="132"/>
      <c r="CH155" s="132"/>
      <c r="CJ155" s="111"/>
      <c r="CK155" s="111"/>
      <c r="CL155" s="111"/>
      <c r="CM155" s="111"/>
      <c r="CN155" s="111"/>
      <c r="CO155" s="111"/>
      <c r="CP155" s="111"/>
      <c r="CQ155" s="111"/>
      <c r="CR155" s="111"/>
      <c r="CS155" s="111"/>
      <c r="CT155" s="111"/>
      <c r="CU155" s="111"/>
      <c r="CV155" s="111"/>
      <c r="CW155" s="111"/>
      <c r="CX155" s="111"/>
      <c r="CY155" s="111"/>
      <c r="CZ155" s="111"/>
      <c r="DA155" s="111"/>
      <c r="DB155" s="111"/>
      <c r="DC155" s="111"/>
      <c r="DD155" s="111"/>
      <c r="DE155" s="111"/>
      <c r="DF155" s="111"/>
      <c r="DG155" s="111"/>
      <c r="DL155" s="86"/>
      <c r="DM155" s="86"/>
      <c r="DN155" s="87" t="str">
        <f t="shared" si="46"/>
        <v xml:space="preserve">D6.scenario.defInput["i902"] = {  cons:"consCRsum",  title:"Nombre d'unités possédées par scooter / moto",  unit:"",  text:"Nombre d'unités possédées par scooter / moto", inputType:"sel902", right:"", postfix:"", nodata:"", varType:"Number", min:"", max:"", defaultValue:"-1", d11t:"",d11p:"",d12t:"",d12p:"",d13t:"",d13p:"",d1w:"",d1d:"", d21t:"",d21p:"",d22t:"",d22p:"",d23t:"",d23p:"",d2w:"",d2d:"", d31t:"",d31p:"",d32t:"",d32p:"",d33t:"",d33p:"",d3w:"",d3d:""}; </v>
      </c>
      <c r="DO155" s="88"/>
      <c r="DP155" s="88"/>
      <c r="DQ155" s="89" t="str">
        <f t="shared" si="47"/>
        <v>D6.scenario.defSelectValue["sel902"]= [ "Veuillez sélectionner", " ne pas avoir un", " 2 unités", " 3 unités", " 4 unités", " 5 unités ou plus ", "" ];</v>
      </c>
      <c r="DR155" s="90"/>
      <c r="DS155" s="90"/>
      <c r="DT155" s="90" t="str">
        <f t="shared" si="48"/>
        <v>D6.scenario.defSelectData['sel902']= [ '-1', '1', '2', '3', '4', '5' ];</v>
      </c>
    </row>
    <row r="156" spans="1:124" s="85" customFormat="1" ht="43.5" customHeight="1">
      <c r="A156" s="73"/>
      <c r="B156" s="111" t="s">
        <v>2989</v>
      </c>
      <c r="C156" s="120" t="s">
        <v>3627</v>
      </c>
      <c r="D156" s="132" t="s">
        <v>2453</v>
      </c>
      <c r="E156" s="111" t="s">
        <v>3047</v>
      </c>
      <c r="F156" s="120"/>
      <c r="G156" s="132"/>
      <c r="H156" s="120" t="s">
        <v>3627</v>
      </c>
      <c r="I156" s="132" t="s">
        <v>2453</v>
      </c>
      <c r="J156" s="120" t="str">
        <f t="shared" si="45"/>
        <v>sel911</v>
      </c>
      <c r="K156" s="132" t="str">
        <f t="shared" si="49"/>
        <v>sel911</v>
      </c>
      <c r="L156" s="112"/>
      <c r="M156" s="112"/>
      <c r="N156" s="112"/>
      <c r="O156" s="111" t="s">
        <v>1883</v>
      </c>
      <c r="P156" s="112"/>
      <c r="Q156" s="112"/>
      <c r="R156" s="111">
        <v>-1</v>
      </c>
      <c r="S156" s="73"/>
      <c r="T156" s="92"/>
      <c r="U156" s="114" t="str">
        <f t="shared" si="50"/>
        <v>sel911</v>
      </c>
      <c r="V156" s="120" t="s">
        <v>3702</v>
      </c>
      <c r="W156" s="120" t="s">
        <v>4016</v>
      </c>
      <c r="X156" s="120" t="s">
        <v>4017</v>
      </c>
      <c r="Y156" s="120" t="s">
        <v>4018</v>
      </c>
      <c r="Z156" s="120" t="s">
        <v>4019</v>
      </c>
      <c r="AA156" s="120" t="s">
        <v>4020</v>
      </c>
      <c r="AB156" s="120" t="s">
        <v>4175</v>
      </c>
      <c r="AC156" s="120" t="s">
        <v>4176</v>
      </c>
      <c r="AD156" s="120" t="s">
        <v>4021</v>
      </c>
      <c r="AE156" s="120"/>
      <c r="AF156" s="120"/>
      <c r="AG156" s="120"/>
      <c r="AH156" s="120"/>
      <c r="AI156" s="120"/>
      <c r="AJ156" s="120"/>
      <c r="AK156" s="120"/>
      <c r="AL156" s="132" t="s">
        <v>2267</v>
      </c>
      <c r="AM156" s="162" t="s">
        <v>2615</v>
      </c>
      <c r="AN156" s="162" t="s">
        <v>2616</v>
      </c>
      <c r="AO156" s="162" t="s">
        <v>2617</v>
      </c>
      <c r="AP156" s="132" t="s">
        <v>2618</v>
      </c>
      <c r="AQ156" s="132" t="s">
        <v>2320</v>
      </c>
      <c r="AR156" s="162" t="s">
        <v>2629</v>
      </c>
      <c r="AS156" s="132" t="s">
        <v>2628</v>
      </c>
      <c r="AT156" s="132"/>
      <c r="AU156" s="132"/>
      <c r="AV156" s="132"/>
      <c r="AW156" s="132"/>
      <c r="AX156" s="132"/>
      <c r="AY156" s="132"/>
      <c r="AZ156" s="132"/>
      <c r="BA156" s="132"/>
      <c r="BB156" s="73"/>
      <c r="BC156" s="120">
        <v>-1</v>
      </c>
      <c r="BD156" s="120">
        <v>1</v>
      </c>
      <c r="BE156" s="120">
        <v>2</v>
      </c>
      <c r="BF156" s="120">
        <v>3</v>
      </c>
      <c r="BG156" s="120">
        <v>4</v>
      </c>
      <c r="BH156" s="120">
        <v>5</v>
      </c>
      <c r="BI156" s="120">
        <v>6</v>
      </c>
      <c r="BJ156" s="120">
        <v>7</v>
      </c>
      <c r="BK156" s="120"/>
      <c r="BL156" s="120"/>
      <c r="BM156" s="120"/>
      <c r="BN156" s="120"/>
      <c r="BO156" s="120"/>
      <c r="BP156" s="120"/>
      <c r="BQ156" s="120"/>
      <c r="BR156" s="120"/>
      <c r="BS156" s="132">
        <v>-1</v>
      </c>
      <c r="BT156" s="132">
        <v>1</v>
      </c>
      <c r="BU156" s="132">
        <v>2</v>
      </c>
      <c r="BV156" s="132">
        <v>3</v>
      </c>
      <c r="BW156" s="132">
        <v>4</v>
      </c>
      <c r="BX156" s="132">
        <v>5</v>
      </c>
      <c r="BY156" s="132">
        <v>6</v>
      </c>
      <c r="BZ156" s="132">
        <v>7</v>
      </c>
      <c r="CA156" s="132"/>
      <c r="CB156" s="132"/>
      <c r="CC156" s="132"/>
      <c r="CD156" s="132"/>
      <c r="CE156" s="132"/>
      <c r="CF156" s="132"/>
      <c r="CG156" s="132"/>
      <c r="CH156" s="132"/>
      <c r="CJ156" s="111"/>
      <c r="CK156" s="111"/>
      <c r="CL156" s="111"/>
      <c r="CM156" s="111"/>
      <c r="CN156" s="111"/>
      <c r="CO156" s="111"/>
      <c r="CP156" s="111"/>
      <c r="CQ156" s="111"/>
      <c r="CR156" s="111"/>
      <c r="CS156" s="111"/>
      <c r="CT156" s="111"/>
      <c r="CU156" s="111"/>
      <c r="CV156" s="111"/>
      <c r="CW156" s="111"/>
      <c r="CX156" s="111"/>
      <c r="CY156" s="111"/>
      <c r="CZ156" s="111"/>
      <c r="DA156" s="111"/>
      <c r="DB156" s="111"/>
      <c r="DC156" s="111"/>
      <c r="DD156" s="111"/>
      <c r="DE156" s="111"/>
      <c r="DF156" s="111"/>
      <c r="DG156" s="111"/>
      <c r="DL156" s="86"/>
      <c r="DM156" s="86"/>
      <c r="DN156" s="87" t="str">
        <f t="shared" si="46"/>
        <v xml:space="preserve">D6.scenario.defInput["i911"] = {  cons:"consCR",  title:"Type de voiture",  unit:"",  text:"Type de voiture", inputType:"sel911", right:"", postfix:"", nodata:"", varType:"Number", min:"", max:"", defaultValue:"-1", d11t:"",d11p:"",d12t:"",d12p:"",d13t:"",d13p:"",d1w:"",d1d:"", d21t:"",d21p:"",d22t:"",d22p:"",d23t:"",d23p:"",d2w:"",d2d:"", d31t:"",d31p:"",d32t:"",d32p:"",d33t:"",d33p:"",d3w:"",d3d:""}; </v>
      </c>
      <c r="DO156" s="88"/>
      <c r="DP156" s="88"/>
      <c r="DQ156" s="89" t="str">
        <f t="shared" si="47"/>
        <v>D6.scenario.defSelectValue["sel911"]= [ "Veuillez sélectionner", " mini voiture", " voiture compacte", " fourgonnette", " 3 numéros", " voiture électrique", " vélo ", " scooter", " grande moto ", "" ];</v>
      </c>
      <c r="DR156" s="90"/>
      <c r="DS156" s="90"/>
      <c r="DT156" s="90" t="str">
        <f t="shared" si="48"/>
        <v>D6.scenario.defSelectData['sel911']= [ '-1', '1', '2', '3', '4', '5', '6', '7' ];</v>
      </c>
    </row>
    <row r="157" spans="1:124" s="85" customFormat="1" ht="43.5" customHeight="1">
      <c r="A157" s="73"/>
      <c r="B157" s="111" t="s">
        <v>2990</v>
      </c>
      <c r="C157" s="120" t="s">
        <v>3628</v>
      </c>
      <c r="D157" s="132" t="s">
        <v>917</v>
      </c>
      <c r="E157" s="111" t="s">
        <v>3047</v>
      </c>
      <c r="F157" s="120"/>
      <c r="G157" s="132"/>
      <c r="H157" s="120" t="s">
        <v>3628</v>
      </c>
      <c r="I157" s="132" t="s">
        <v>917</v>
      </c>
      <c r="J157" s="120" t="str">
        <f t="shared" si="45"/>
        <v>sel912</v>
      </c>
      <c r="K157" s="132" t="str">
        <f t="shared" si="49"/>
        <v>sel912</v>
      </c>
      <c r="L157" s="112"/>
      <c r="M157" s="112"/>
      <c r="N157" s="112"/>
      <c r="O157" s="111" t="s">
        <v>1883</v>
      </c>
      <c r="P157" s="112"/>
      <c r="Q157" s="112"/>
      <c r="R157" s="111">
        <v>-1</v>
      </c>
      <c r="S157" s="73"/>
      <c r="T157" s="92"/>
      <c r="U157" s="114" t="str">
        <f t="shared" si="50"/>
        <v>sel912</v>
      </c>
      <c r="V157" s="120" t="s">
        <v>3743</v>
      </c>
      <c r="W157" s="120" t="s">
        <v>4189</v>
      </c>
      <c r="X157" s="120" t="s">
        <v>4190</v>
      </c>
      <c r="Y157" s="120" t="s">
        <v>4191</v>
      </c>
      <c r="Z157" s="120" t="s">
        <v>4192</v>
      </c>
      <c r="AA157" s="120" t="s">
        <v>4193</v>
      </c>
      <c r="AB157" s="120" t="s">
        <v>4194</v>
      </c>
      <c r="AC157" s="120" t="s">
        <v>4195</v>
      </c>
      <c r="AD157" s="120" t="s">
        <v>4196</v>
      </c>
      <c r="AE157" s="120" t="s">
        <v>3765</v>
      </c>
      <c r="AF157" s="120"/>
      <c r="AG157" s="120"/>
      <c r="AH157" s="120"/>
      <c r="AI157" s="120"/>
      <c r="AJ157" s="120"/>
      <c r="AK157" s="120"/>
      <c r="AL157" s="132" t="s">
        <v>2267</v>
      </c>
      <c r="AM157" s="132" t="s">
        <v>2619</v>
      </c>
      <c r="AN157" s="132" t="s">
        <v>2620</v>
      </c>
      <c r="AO157" s="162" t="s">
        <v>2621</v>
      </c>
      <c r="AP157" s="162" t="s">
        <v>2622</v>
      </c>
      <c r="AQ157" s="162" t="s">
        <v>2623</v>
      </c>
      <c r="AR157" s="162" t="s">
        <v>2624</v>
      </c>
      <c r="AS157" s="162" t="s">
        <v>2625</v>
      </c>
      <c r="AT157" s="132" t="s">
        <v>2626</v>
      </c>
      <c r="AU157" s="132"/>
      <c r="AV157" s="132"/>
      <c r="AW157" s="132"/>
      <c r="AX157" s="132"/>
      <c r="AY157" s="132"/>
      <c r="AZ157" s="132"/>
      <c r="BA157" s="132"/>
      <c r="BB157" s="73"/>
      <c r="BC157" s="120">
        <v>-1</v>
      </c>
      <c r="BD157" s="120">
        <v>6</v>
      </c>
      <c r="BE157" s="120">
        <v>8</v>
      </c>
      <c r="BF157" s="120">
        <v>11</v>
      </c>
      <c r="BG157" s="120">
        <v>14</v>
      </c>
      <c r="BH157" s="120">
        <v>18</v>
      </c>
      <c r="BI157" s="120">
        <v>23</v>
      </c>
      <c r="BJ157" s="120">
        <v>30</v>
      </c>
      <c r="BK157" s="120">
        <v>40</v>
      </c>
      <c r="BL157" s="120"/>
      <c r="BM157" s="120"/>
      <c r="BN157" s="120"/>
      <c r="BO157" s="120"/>
      <c r="BP157" s="120"/>
      <c r="BQ157" s="120"/>
      <c r="BR157" s="120"/>
      <c r="BS157" s="132">
        <v>-1</v>
      </c>
      <c r="BT157" s="132">
        <v>6</v>
      </c>
      <c r="BU157" s="132">
        <v>8</v>
      </c>
      <c r="BV157" s="132">
        <v>11</v>
      </c>
      <c r="BW157" s="132">
        <v>14</v>
      </c>
      <c r="BX157" s="132">
        <v>18</v>
      </c>
      <c r="BY157" s="132">
        <v>23</v>
      </c>
      <c r="BZ157" s="132">
        <v>30</v>
      </c>
      <c r="CA157" s="132">
        <v>40</v>
      </c>
      <c r="CB157" s="132"/>
      <c r="CC157" s="132"/>
      <c r="CD157" s="132"/>
      <c r="CE157" s="132"/>
      <c r="CF157" s="132"/>
      <c r="CG157" s="132"/>
      <c r="CH157" s="132"/>
      <c r="CJ157" s="111">
        <v>30</v>
      </c>
      <c r="CK157" s="111">
        <v>2</v>
      </c>
      <c r="CL157" s="111">
        <v>15</v>
      </c>
      <c r="CM157" s="111">
        <v>1</v>
      </c>
      <c r="CN157" s="111"/>
      <c r="CO157" s="111"/>
      <c r="CP157" s="111">
        <v>2</v>
      </c>
      <c r="CQ157" s="111">
        <v>1</v>
      </c>
      <c r="CR157" s="111">
        <v>30</v>
      </c>
      <c r="CS157" s="111">
        <v>2</v>
      </c>
      <c r="CT157" s="111">
        <v>15</v>
      </c>
      <c r="CU157" s="111">
        <v>1</v>
      </c>
      <c r="CV157" s="111"/>
      <c r="CW157" s="111"/>
      <c r="CX157" s="111">
        <v>2</v>
      </c>
      <c r="CY157" s="111">
        <v>1</v>
      </c>
      <c r="CZ157" s="111"/>
      <c r="DA157" s="111"/>
      <c r="DB157" s="111"/>
      <c r="DC157" s="111"/>
      <c r="DD157" s="111"/>
      <c r="DE157" s="111"/>
      <c r="DF157" s="111"/>
      <c r="DG157" s="111"/>
      <c r="DL157" s="86"/>
      <c r="DM157" s="86"/>
      <c r="DN157" s="87" t="str">
        <f t="shared" si="46"/>
        <v xml:space="preserve">D6.scenario.defInput["i912"] = {  cons:"consCR",  title:"Efficacité énergétique de la voiture",  unit:"",  text:"Efficacité énergétique de la voiture", inputType:"sel912", right:"", postfix:"", nodata:"", varType:"Number", min:"", max:"", defaultValue:"-1", d11t:"30",d11p:"2",d12t:"15",d12p:"1",d13t:"",d13p:"",d1w:"2",d1d:"1", d21t:"30",d21p:"2",d22t:"15",d22p:"1",d23t:"",d23p:"",d2w:"2",d2d:"1", d31t:"",d31p:"",d32t:"",d32p:"",d33t:"",d33p:"",d3w:"",d3d:""}; </v>
      </c>
      <c r="DO157" s="88"/>
      <c r="DP157" s="88"/>
      <c r="DQ157" s="89" t="str">
        <f t="shared" si="47"/>
        <v>D6.scenario.defSelectValue["sel912"]= [ "S'il vous plaît choisir", " 6 km/L ou moins", " 7-9km/L", " 10-12km/L", " 13-15km/L", " 16-20km/L", " 21-26km/L", " 27-35km/L", " 36 km/L ou plus", " ", "" ];</v>
      </c>
      <c r="DR157" s="90"/>
      <c r="DS157" s="90"/>
      <c r="DT157" s="90" t="str">
        <f t="shared" si="48"/>
        <v>D6.scenario.defSelectData['sel912']= [ '-1', '6', '8', '11', '14', '18', '23', '30', '40' ];</v>
      </c>
    </row>
    <row r="158" spans="1:124" s="85" customFormat="1" ht="43.5" customHeight="1">
      <c r="A158" s="73"/>
      <c r="B158" s="111" t="s">
        <v>2991</v>
      </c>
      <c r="C158" s="120" t="s">
        <v>3629</v>
      </c>
      <c r="D158" s="132" t="s">
        <v>2781</v>
      </c>
      <c r="E158" s="111" t="s">
        <v>3047</v>
      </c>
      <c r="F158" s="120"/>
      <c r="G158" s="132"/>
      <c r="H158" s="120" t="s">
        <v>5141</v>
      </c>
      <c r="I158" s="132" t="s">
        <v>2782</v>
      </c>
      <c r="J158" s="120" t="str">
        <f t="shared" si="45"/>
        <v/>
      </c>
      <c r="K158" s="132"/>
      <c r="L158" s="112"/>
      <c r="M158" s="112"/>
      <c r="N158" s="112"/>
      <c r="O158" s="111" t="s">
        <v>1882</v>
      </c>
      <c r="P158" s="112"/>
      <c r="Q158" s="112"/>
      <c r="R158" s="111"/>
      <c r="S158" s="73"/>
      <c r="T158" s="92"/>
      <c r="U158" s="114"/>
      <c r="V158" s="120"/>
      <c r="W158" s="120"/>
      <c r="X158" s="120"/>
      <c r="Y158" s="120"/>
      <c r="Z158" s="120"/>
      <c r="AA158" s="120"/>
      <c r="AB158" s="120"/>
      <c r="AC158" s="120"/>
      <c r="AD158" s="120"/>
      <c r="AE158" s="120"/>
      <c r="AF158" s="120"/>
      <c r="AG158" s="120"/>
      <c r="AH158" s="120"/>
      <c r="AI158" s="120"/>
      <c r="AJ158" s="120"/>
      <c r="AK158" s="120"/>
      <c r="AL158" s="132"/>
      <c r="AM158" s="132"/>
      <c r="AN158" s="132"/>
      <c r="AO158" s="132"/>
      <c r="AP158" s="132"/>
      <c r="AQ158" s="132"/>
      <c r="AR158" s="132"/>
      <c r="AS158" s="132"/>
      <c r="AT158" s="132"/>
      <c r="AU158" s="132"/>
      <c r="AV158" s="132"/>
      <c r="AW158" s="132"/>
      <c r="AX158" s="132"/>
      <c r="AY158" s="132"/>
      <c r="AZ158" s="132"/>
      <c r="BA158" s="132"/>
      <c r="BB158" s="73"/>
      <c r="BC158" s="120"/>
      <c r="BD158" s="120"/>
      <c r="BE158" s="120"/>
      <c r="BF158" s="120"/>
      <c r="BG158" s="120"/>
      <c r="BH158" s="120"/>
      <c r="BI158" s="120"/>
      <c r="BJ158" s="120"/>
      <c r="BK158" s="120"/>
      <c r="BL158" s="120"/>
      <c r="BM158" s="120"/>
      <c r="BN158" s="120"/>
      <c r="BO158" s="120"/>
      <c r="BP158" s="120"/>
      <c r="BQ158" s="120"/>
      <c r="BR158" s="120"/>
      <c r="BS158" s="132"/>
      <c r="BT158" s="132"/>
      <c r="BU158" s="132"/>
      <c r="BV158" s="132"/>
      <c r="BW158" s="132"/>
      <c r="BX158" s="132"/>
      <c r="BY158" s="132"/>
      <c r="BZ158" s="132"/>
      <c r="CA158" s="132"/>
      <c r="CB158" s="132"/>
      <c r="CC158" s="132"/>
      <c r="CD158" s="132"/>
      <c r="CE158" s="132"/>
      <c r="CF158" s="132"/>
      <c r="CG158" s="132"/>
      <c r="CH158" s="132"/>
      <c r="CJ158" s="111"/>
      <c r="CK158" s="111"/>
      <c r="CL158" s="111"/>
      <c r="CM158" s="111"/>
      <c r="CN158" s="111"/>
      <c r="CO158" s="111"/>
      <c r="CP158" s="111"/>
      <c r="CQ158" s="111"/>
      <c r="CR158" s="111"/>
      <c r="CS158" s="111"/>
      <c r="CT158" s="111"/>
      <c r="CU158" s="111"/>
      <c r="CV158" s="111"/>
      <c r="CW158" s="111"/>
      <c r="CX158" s="111"/>
      <c r="CY158" s="111"/>
      <c r="CZ158" s="111"/>
      <c r="DA158" s="111"/>
      <c r="DB158" s="111"/>
      <c r="DC158" s="111"/>
      <c r="DD158" s="111"/>
      <c r="DE158" s="111"/>
      <c r="DF158" s="111"/>
      <c r="DG158" s="111"/>
      <c r="DL158" s="86"/>
      <c r="DM158" s="86"/>
      <c r="DN158" s="87" t="str">
        <f t="shared" si="46"/>
        <v xml:space="preserve">D6.scenario.defInput["i913"] = {  cons:"consCR",  title:"Principaux utilisateurs de voitures",  unit:"",  text:"À qui est cette voiture? Ou écrivez-le si vous en avez.", inputType:"", right:"", postfix:"", nodata:"", varType:"String", min:"", max:"", defaultValue:"", d11t:"",d11p:"",d12t:"",d12p:"",d13t:"",d13p:"",d1w:"",d1d:"", d21t:"",d21p:"",d22t:"",d22p:"",d23t:"",d23p:"",d2w:"",d2d:"", d31t:"",d31p:"",d32t:"",d32p:"",d33t:"",d33p:"",d3w:"",d3d:""}; </v>
      </c>
      <c r="DO158" s="88"/>
      <c r="DP158" s="88"/>
      <c r="DQ158" s="89" t="str">
        <f t="shared" si="47"/>
        <v>D6.scenario.defSelectValue[""]= [ "", "", "" ];</v>
      </c>
      <c r="DR158" s="90"/>
      <c r="DS158" s="90"/>
      <c r="DT158" s="90" t="str">
        <f t="shared" si="48"/>
        <v>D6.scenario.defSelectData['']= [ '', '', '' ];</v>
      </c>
    </row>
    <row r="159" spans="1:124" s="85" customFormat="1" ht="43.5" customHeight="1">
      <c r="A159" s="73"/>
      <c r="B159" s="111" t="s">
        <v>2993</v>
      </c>
      <c r="C159" s="120" t="s">
        <v>3630</v>
      </c>
      <c r="D159" s="132" t="s">
        <v>3114</v>
      </c>
      <c r="E159" s="111" t="s">
        <v>2770</v>
      </c>
      <c r="F159" s="120"/>
      <c r="G159" s="132"/>
      <c r="H159" s="120" t="s">
        <v>5142</v>
      </c>
      <c r="I159" s="132" t="s">
        <v>2752</v>
      </c>
      <c r="J159" s="120" t="str">
        <f t="shared" si="45"/>
        <v>sel914</v>
      </c>
      <c r="K159" s="132" t="str">
        <f>"sel"&amp;MID($B159,2,5)</f>
        <v>sel914</v>
      </c>
      <c r="L159" s="112"/>
      <c r="M159" s="112"/>
      <c r="N159" s="112"/>
      <c r="O159" s="111" t="s">
        <v>1883</v>
      </c>
      <c r="P159" s="112"/>
      <c r="Q159" s="112"/>
      <c r="R159" s="111">
        <v>-1</v>
      </c>
      <c r="S159" s="73"/>
      <c r="T159" s="92"/>
      <c r="U159" s="114" t="str">
        <f>J159</f>
        <v>sel914</v>
      </c>
      <c r="V159" s="120" t="s">
        <v>3702</v>
      </c>
      <c r="W159" s="120" t="s">
        <v>3770</v>
      </c>
      <c r="X159" s="120" t="s">
        <v>3914</v>
      </c>
      <c r="Y159" s="120" t="s">
        <v>3742</v>
      </c>
      <c r="Z159" s="120"/>
      <c r="AA159" s="120"/>
      <c r="AB159" s="120"/>
      <c r="AC159" s="120"/>
      <c r="AD159" s="120"/>
      <c r="AE159" s="120"/>
      <c r="AF159" s="120"/>
      <c r="AG159" s="120"/>
      <c r="AH159" s="120"/>
      <c r="AI159" s="120"/>
      <c r="AJ159" s="120"/>
      <c r="AK159" s="120"/>
      <c r="AL159" s="132" t="s">
        <v>2267</v>
      </c>
      <c r="AM159" s="162" t="s">
        <v>2480</v>
      </c>
      <c r="AN159" s="132" t="s">
        <v>2481</v>
      </c>
      <c r="AO159" s="162" t="s">
        <v>294</v>
      </c>
      <c r="AP159" s="132"/>
      <c r="AQ159" s="132"/>
      <c r="AR159" s="132"/>
      <c r="AS159" s="132"/>
      <c r="AT159" s="132"/>
      <c r="AU159" s="132"/>
      <c r="AV159" s="132"/>
      <c r="AW159" s="132"/>
      <c r="AX159" s="132"/>
      <c r="AY159" s="132"/>
      <c r="AZ159" s="132"/>
      <c r="BA159" s="132"/>
      <c r="BB159" s="73"/>
      <c r="BC159" s="120">
        <v>-1</v>
      </c>
      <c r="BD159" s="120">
        <v>1</v>
      </c>
      <c r="BE159" s="120">
        <v>2</v>
      </c>
      <c r="BF159" s="120">
        <v>3</v>
      </c>
      <c r="BG159" s="120"/>
      <c r="BH159" s="120"/>
      <c r="BI159" s="120"/>
      <c r="BJ159" s="120"/>
      <c r="BK159" s="120"/>
      <c r="BL159" s="120"/>
      <c r="BM159" s="120"/>
      <c r="BN159" s="120"/>
      <c r="BO159" s="120"/>
      <c r="BP159" s="120"/>
      <c r="BQ159" s="120"/>
      <c r="BR159" s="120"/>
      <c r="BS159" s="132">
        <v>-1</v>
      </c>
      <c r="BT159" s="132">
        <v>1</v>
      </c>
      <c r="BU159" s="132">
        <v>2</v>
      </c>
      <c r="BV159" s="132">
        <v>3</v>
      </c>
      <c r="BW159" s="132"/>
      <c r="BX159" s="132"/>
      <c r="BY159" s="132"/>
      <c r="BZ159" s="132"/>
      <c r="CA159" s="132"/>
      <c r="CB159" s="132"/>
      <c r="CC159" s="132"/>
      <c r="CD159" s="132"/>
      <c r="CE159" s="132"/>
      <c r="CF159" s="132"/>
      <c r="CG159" s="132"/>
      <c r="CH159" s="132"/>
      <c r="CJ159" s="111"/>
      <c r="CK159" s="111"/>
      <c r="CL159" s="111"/>
      <c r="CM159" s="111"/>
      <c r="CN159" s="111"/>
      <c r="CO159" s="111"/>
      <c r="CP159" s="111"/>
      <c r="CQ159" s="111"/>
      <c r="CR159" s="111"/>
      <c r="CS159" s="111"/>
      <c r="CT159" s="111"/>
      <c r="CU159" s="111"/>
      <c r="CV159" s="111"/>
      <c r="CW159" s="111"/>
      <c r="CX159" s="111"/>
      <c r="CY159" s="111"/>
      <c r="CZ159" s="111"/>
      <c r="DA159" s="111"/>
      <c r="DB159" s="111"/>
      <c r="DC159" s="111"/>
      <c r="DD159" s="111"/>
      <c r="DE159" s="111"/>
      <c r="DF159" s="111"/>
      <c r="DG159" s="111"/>
      <c r="DN159" s="87" t="str">
        <f t="shared" si="46"/>
        <v xml:space="preserve">D6.scenario.defInput["i914"] = {  cons:"consCR",  title:"Utilisation de l'écotire",  unit:"",  text:"Utilisez-vous des pneus écologiques?", inputType:"sel914", right:"", postfix:"", nodata:"", varType:"Number", min:"", max:"", defaultValue:"-1", d11t:"",d11p:"",d12t:"",d12p:"",d13t:"",d13p:"",d1w:"",d1d:"", d21t:"",d21p:"",d22t:"",d22p:"",d23t:"",d23p:"",d2w:"",d2d:"", d31t:"",d31p:"",d32t:"",d32p:"",d33t:"",d33p:"",d3w:"",d3d:""}; </v>
      </c>
      <c r="DO159" s="88"/>
      <c r="DP159" s="88"/>
      <c r="DQ159" s="89" t="str">
        <f t="shared" si="47"/>
        <v>D6.scenario.defSelectValue["sel914"]= [ "Veuillez sélectionner", " oui", " non", " ne sais pas ", "" ];</v>
      </c>
      <c r="DR159" s="90"/>
      <c r="DS159" s="90"/>
      <c r="DT159" s="90" t="str">
        <f t="shared" si="48"/>
        <v>D6.scenario.defSelectData['sel914']= [ '-1', '1', '2', '3' ];</v>
      </c>
    </row>
    <row r="160" spans="1:124" s="85" customFormat="1" ht="43.5" customHeight="1">
      <c r="A160" s="73"/>
      <c r="B160" s="111" t="s">
        <v>2994</v>
      </c>
      <c r="C160" s="120" t="s">
        <v>3631</v>
      </c>
      <c r="D160" s="132" t="s">
        <v>2634</v>
      </c>
      <c r="E160" s="111" t="s">
        <v>3032</v>
      </c>
      <c r="F160" s="120"/>
      <c r="G160" s="132"/>
      <c r="H160" s="120" t="s">
        <v>3687</v>
      </c>
      <c r="I160" s="132" t="s">
        <v>2783</v>
      </c>
      <c r="J160" s="120" t="str">
        <f t="shared" si="45"/>
        <v/>
      </c>
      <c r="K160" s="132"/>
      <c r="L160" s="112"/>
      <c r="M160" s="112"/>
      <c r="N160" s="112"/>
      <c r="O160" s="111" t="s">
        <v>1882</v>
      </c>
      <c r="P160" s="112"/>
      <c r="Q160" s="112"/>
      <c r="R160" s="111"/>
      <c r="S160" s="73"/>
      <c r="T160" s="92"/>
      <c r="U160" s="114"/>
      <c r="V160" s="120"/>
      <c r="W160" s="120"/>
      <c r="X160" s="120"/>
      <c r="Y160" s="120"/>
      <c r="Z160" s="120"/>
      <c r="AA160" s="120"/>
      <c r="AB160" s="120"/>
      <c r="AC160" s="120"/>
      <c r="AD160" s="120"/>
      <c r="AE160" s="120"/>
      <c r="AF160" s="120"/>
      <c r="AG160" s="120"/>
      <c r="AH160" s="120"/>
      <c r="AI160" s="120"/>
      <c r="AJ160" s="120"/>
      <c r="AK160" s="120"/>
      <c r="AL160" s="132"/>
      <c r="AM160" s="132"/>
      <c r="AN160" s="132"/>
      <c r="AO160" s="132"/>
      <c r="AP160" s="132"/>
      <c r="AQ160" s="132"/>
      <c r="AR160" s="132"/>
      <c r="AS160" s="132"/>
      <c r="AT160" s="132"/>
      <c r="AU160" s="132"/>
      <c r="AV160" s="132"/>
      <c r="AW160" s="132"/>
      <c r="AX160" s="132"/>
      <c r="AY160" s="132"/>
      <c r="AZ160" s="132"/>
      <c r="BA160" s="132"/>
      <c r="BB160" s="73"/>
      <c r="BC160" s="120"/>
      <c r="BD160" s="120"/>
      <c r="BE160" s="120"/>
      <c r="BF160" s="120"/>
      <c r="BG160" s="120"/>
      <c r="BH160" s="120"/>
      <c r="BI160" s="120"/>
      <c r="BJ160" s="120"/>
      <c r="BK160" s="120"/>
      <c r="BL160" s="120"/>
      <c r="BM160" s="120"/>
      <c r="BN160" s="120"/>
      <c r="BO160" s="120"/>
      <c r="BP160" s="120"/>
      <c r="BQ160" s="120"/>
      <c r="BR160" s="120"/>
      <c r="BS160" s="132"/>
      <c r="BT160" s="132"/>
      <c r="BU160" s="132"/>
      <c r="BV160" s="132"/>
      <c r="BW160" s="132"/>
      <c r="BX160" s="132"/>
      <c r="BY160" s="132"/>
      <c r="BZ160" s="132"/>
      <c r="CA160" s="132"/>
      <c r="CB160" s="132"/>
      <c r="CC160" s="132"/>
      <c r="CD160" s="132"/>
      <c r="CE160" s="132"/>
      <c r="CF160" s="132"/>
      <c r="CG160" s="132"/>
      <c r="CH160" s="132"/>
      <c r="CJ160" s="111"/>
      <c r="CK160" s="111"/>
      <c r="CL160" s="111"/>
      <c r="CM160" s="111"/>
      <c r="CN160" s="111"/>
      <c r="CO160" s="111"/>
      <c r="CP160" s="111"/>
      <c r="CQ160" s="111"/>
      <c r="CR160" s="111"/>
      <c r="CS160" s="111"/>
      <c r="CT160" s="111"/>
      <c r="CU160" s="111"/>
      <c r="CV160" s="111"/>
      <c r="CW160" s="111"/>
      <c r="CX160" s="111"/>
      <c r="CY160" s="111"/>
      <c r="CZ160" s="111"/>
      <c r="DA160" s="111"/>
      <c r="DB160" s="111"/>
      <c r="DC160" s="111"/>
      <c r="DD160" s="111"/>
      <c r="DE160" s="111"/>
      <c r="DF160" s="111"/>
      <c r="DG160" s="111"/>
      <c r="DL160" s="86"/>
      <c r="DM160" s="86"/>
      <c r="DN160" s="87" t="str">
        <f t="shared" si="46"/>
        <v xml:space="preserve">D6.scenario.defInput["i921"] = {  cons:"consCRtrip",  title:"Destination",  unit:"",  text:"Une destination fréquente", inputType:"", right:"", postfix:"", nodata:"", varType:"String", min:"", max:"", defaultValue:"", d11t:"",d11p:"",d12t:"",d12p:"",d13t:"",d13p:"",d1w:"",d1d:"", d21t:"",d21p:"",d22t:"",d22p:"",d23t:"",d23p:"",d2w:"",d2d:"", d31t:"",d31p:"",d32t:"",d32p:"",d33t:"",d33p:"",d3w:"",d3d:""}; </v>
      </c>
      <c r="DO160" s="88"/>
      <c r="DP160" s="88"/>
      <c r="DQ160" s="89" t="str">
        <f t="shared" si="47"/>
        <v>D6.scenario.defSelectValue[""]= [ "", "", "" ];</v>
      </c>
      <c r="DR160" s="90"/>
      <c r="DS160" s="90"/>
      <c r="DT160" s="90" t="str">
        <f t="shared" si="48"/>
        <v>D6.scenario.defSelectData['']= [ '', '', '' ];</v>
      </c>
    </row>
    <row r="161" spans="1:124" s="85" customFormat="1" ht="43.5" customHeight="1">
      <c r="A161" s="73"/>
      <c r="B161" s="111" t="s">
        <v>2995</v>
      </c>
      <c r="C161" s="120" t="s">
        <v>3632</v>
      </c>
      <c r="D161" s="132" t="s">
        <v>2635</v>
      </c>
      <c r="E161" s="111" t="s">
        <v>3032</v>
      </c>
      <c r="F161" s="120"/>
      <c r="G161" s="132"/>
      <c r="H161" s="120" t="s">
        <v>5143</v>
      </c>
      <c r="I161" s="132" t="s">
        <v>2641</v>
      </c>
      <c r="J161" s="120" t="str">
        <f t="shared" si="45"/>
        <v>sel922</v>
      </c>
      <c r="K161" s="132" t="str">
        <f t="shared" ref="K161:K177" si="51">"sel"&amp;MID($B161,2,5)</f>
        <v>sel922</v>
      </c>
      <c r="L161" s="112"/>
      <c r="M161" s="112"/>
      <c r="N161" s="112"/>
      <c r="O161" s="111" t="s">
        <v>1883</v>
      </c>
      <c r="P161" s="112"/>
      <c r="Q161" s="112"/>
      <c r="R161" s="111">
        <v>-1</v>
      </c>
      <c r="S161" s="73"/>
      <c r="T161" s="92"/>
      <c r="U161" s="114" t="str">
        <f t="shared" ref="U161:U177" si="52">J161</f>
        <v>sel922</v>
      </c>
      <c r="V161" s="120" t="s">
        <v>3743</v>
      </c>
      <c r="W161" s="120" t="s">
        <v>4022</v>
      </c>
      <c r="X161" s="120" t="s">
        <v>4023</v>
      </c>
      <c r="Y161" s="120" t="s">
        <v>4024</v>
      </c>
      <c r="Z161" s="120" t="s">
        <v>4025</v>
      </c>
      <c r="AA161" s="120" t="s">
        <v>4026</v>
      </c>
      <c r="AB161" s="120" t="s">
        <v>4027</v>
      </c>
      <c r="AC161" s="120" t="s">
        <v>4028</v>
      </c>
      <c r="AD161" s="120" t="s">
        <v>4029</v>
      </c>
      <c r="AE161" s="120" t="s">
        <v>4030</v>
      </c>
      <c r="AF161" s="120"/>
      <c r="AG161" s="120"/>
      <c r="AH161" s="120"/>
      <c r="AI161" s="120"/>
      <c r="AJ161" s="120"/>
      <c r="AK161" s="120"/>
      <c r="AL161" s="132" t="s">
        <v>2267</v>
      </c>
      <c r="AM161" s="162" t="s">
        <v>2036</v>
      </c>
      <c r="AN161" s="162" t="s">
        <v>2636</v>
      </c>
      <c r="AO161" s="162" t="s">
        <v>2637</v>
      </c>
      <c r="AP161" s="162" t="s">
        <v>2638</v>
      </c>
      <c r="AQ161" s="132" t="s">
        <v>2639</v>
      </c>
      <c r="AR161" s="132" t="s">
        <v>2640</v>
      </c>
      <c r="AS161" s="132" t="s">
        <v>3007</v>
      </c>
      <c r="AT161" s="132" t="s">
        <v>3008</v>
      </c>
      <c r="AU161" s="132" t="s">
        <v>3009</v>
      </c>
      <c r="AV161" s="132"/>
      <c r="AW161" s="132"/>
      <c r="AX161" s="132"/>
      <c r="AY161" s="132"/>
      <c r="AZ161" s="132"/>
      <c r="BA161" s="132"/>
      <c r="BB161" s="73"/>
      <c r="BC161" s="120">
        <v>-1</v>
      </c>
      <c r="BD161" s="120">
        <v>365</v>
      </c>
      <c r="BE161" s="120">
        <v>250</v>
      </c>
      <c r="BF161" s="120">
        <v>120</v>
      </c>
      <c r="BG161" s="120">
        <v>50</v>
      </c>
      <c r="BH161" s="120">
        <v>25</v>
      </c>
      <c r="BI161" s="120">
        <v>12</v>
      </c>
      <c r="BJ161" s="120">
        <v>6</v>
      </c>
      <c r="BK161" s="120">
        <v>2</v>
      </c>
      <c r="BL161" s="120">
        <v>1</v>
      </c>
      <c r="BM161" s="120"/>
      <c r="BN161" s="120"/>
      <c r="BO161" s="120"/>
      <c r="BP161" s="120"/>
      <c r="BQ161" s="120"/>
      <c r="BR161" s="120"/>
      <c r="BS161" s="132">
        <v>-1</v>
      </c>
      <c r="BT161" s="132">
        <v>365</v>
      </c>
      <c r="BU161" s="132">
        <v>250</v>
      </c>
      <c r="BV161" s="132">
        <v>120</v>
      </c>
      <c r="BW161" s="132">
        <v>50</v>
      </c>
      <c r="BX161" s="132">
        <v>25</v>
      </c>
      <c r="BY161" s="132">
        <v>12</v>
      </c>
      <c r="BZ161" s="132">
        <v>6</v>
      </c>
      <c r="CA161" s="132">
        <v>2</v>
      </c>
      <c r="CB161" s="132">
        <v>1</v>
      </c>
      <c r="CC161" s="132"/>
      <c r="CD161" s="132"/>
      <c r="CE161" s="132"/>
      <c r="CF161" s="132"/>
      <c r="CG161" s="132"/>
      <c r="CH161" s="132"/>
      <c r="CJ161" s="111"/>
      <c r="CK161" s="111"/>
      <c r="CL161" s="111"/>
      <c r="CM161" s="111"/>
      <c r="CN161" s="111"/>
      <c r="CO161" s="111"/>
      <c r="CP161" s="111"/>
      <c r="CQ161" s="111"/>
      <c r="CR161" s="111"/>
      <c r="CS161" s="111"/>
      <c r="CT161" s="111"/>
      <c r="CU161" s="111"/>
      <c r="CV161" s="111"/>
      <c r="CW161" s="111"/>
      <c r="CX161" s="111"/>
      <c r="CY161" s="111"/>
      <c r="CZ161" s="111"/>
      <c r="DA161" s="111"/>
      <c r="DB161" s="111"/>
      <c r="DC161" s="111"/>
      <c r="DD161" s="111"/>
      <c r="DE161" s="111"/>
      <c r="DF161" s="111"/>
      <c r="DG161" s="111"/>
      <c r="DL161" s="86"/>
      <c r="DM161" s="86"/>
      <c r="DN161" s="87" t="str">
        <f t="shared" si="46"/>
        <v xml:space="preserve">D6.scenario.defInput["i922"] = {  cons:"consCRtrip",  title:"Fréquence",  unit:"",  text:"À quelle fréquence partez-vous en voiture", inputType:"sel922", right:"", postfix:"", nodata:"", varType:"Number", min:"", max:"", defaultValue:"-1", d11t:"",d11p:"",d12t:"",d12p:"",d13t:"",d13p:"",d1w:"",d1d:"", d21t:"",d21p:"",d22t:"",d22p:"",d23t:"",d23p:"",d2w:"",d2d:"", d31t:"",d31p:"",d32t:"",d32p:"",d33t:"",d33p:"",d3w:"",d3d:""}; </v>
      </c>
      <c r="DO161" s="88"/>
      <c r="DP161" s="88"/>
      <c r="DQ161" s="89" t="str">
        <f t="shared" si="47"/>
        <v>D6.scenario.defSelectValue["sel922"]= [ "S'il vous plaît choisir", " chaque jour", " 5 fois par semaine", " deux à trois fois par semaine", " une fois par semaine", " deux fois par mois", " une fois par mois", " une fois tous les deux mois", " année 2-3 fois", " une fois par an ", "" ];</v>
      </c>
      <c r="DR161" s="90"/>
      <c r="DS161" s="90"/>
      <c r="DT161" s="90" t="str">
        <f t="shared" si="48"/>
        <v>D6.scenario.defSelectData['sel922']= [ '-1', '365', '250', '120', '50', '25', '12', '6', '2', '1' ];</v>
      </c>
    </row>
    <row r="162" spans="1:124" s="85" customFormat="1" ht="43.5" customHeight="1">
      <c r="A162" s="73"/>
      <c r="B162" s="111" t="s">
        <v>2996</v>
      </c>
      <c r="C162" s="120" t="s">
        <v>3633</v>
      </c>
      <c r="D162" s="132" t="s">
        <v>2647</v>
      </c>
      <c r="E162" s="111" t="s">
        <v>3032</v>
      </c>
      <c r="F162" s="120" t="s">
        <v>3647</v>
      </c>
      <c r="G162" s="132" t="s">
        <v>435</v>
      </c>
      <c r="H162" s="120" t="s">
        <v>3633</v>
      </c>
      <c r="I162" s="132" t="s">
        <v>2647</v>
      </c>
      <c r="J162" s="120" t="str">
        <f t="shared" si="45"/>
        <v>sel923</v>
      </c>
      <c r="K162" s="132" t="str">
        <f t="shared" si="51"/>
        <v>sel923</v>
      </c>
      <c r="L162" s="112"/>
      <c r="M162" s="112"/>
      <c r="N162" s="112"/>
      <c r="O162" s="111" t="s">
        <v>1883</v>
      </c>
      <c r="P162" s="112"/>
      <c r="Q162" s="112"/>
      <c r="R162" s="111">
        <v>-1</v>
      </c>
      <c r="S162" s="73"/>
      <c r="T162" s="92"/>
      <c r="U162" s="114" t="str">
        <f t="shared" si="52"/>
        <v>sel923</v>
      </c>
      <c r="V162" s="120" t="s">
        <v>3743</v>
      </c>
      <c r="W162" s="120" t="s">
        <v>4031</v>
      </c>
      <c r="X162" s="120" t="s">
        <v>4032</v>
      </c>
      <c r="Y162" s="120" t="s">
        <v>4033</v>
      </c>
      <c r="Z162" s="120" t="s">
        <v>4034</v>
      </c>
      <c r="AA162" s="120" t="s">
        <v>4035</v>
      </c>
      <c r="AB162" s="120" t="s">
        <v>4036</v>
      </c>
      <c r="AC162" s="120" t="s">
        <v>4037</v>
      </c>
      <c r="AD162" s="120" t="s">
        <v>4038</v>
      </c>
      <c r="AE162" s="120" t="s">
        <v>4039</v>
      </c>
      <c r="AF162" s="120" t="s">
        <v>4040</v>
      </c>
      <c r="AG162" s="120" t="s">
        <v>4041</v>
      </c>
      <c r="AH162" s="120" t="s">
        <v>4042</v>
      </c>
      <c r="AI162" s="120"/>
      <c r="AJ162" s="120"/>
      <c r="AK162" s="120"/>
      <c r="AL162" s="132" t="s">
        <v>2267</v>
      </c>
      <c r="AM162" s="132" t="s">
        <v>2648</v>
      </c>
      <c r="AN162" s="132" t="s">
        <v>2649</v>
      </c>
      <c r="AO162" s="162" t="s">
        <v>2650</v>
      </c>
      <c r="AP162" s="162" t="s">
        <v>2651</v>
      </c>
      <c r="AQ162" s="162" t="s">
        <v>2652</v>
      </c>
      <c r="AR162" s="162" t="s">
        <v>2653</v>
      </c>
      <c r="AS162" s="132" t="s">
        <v>2654</v>
      </c>
      <c r="AT162" s="132" t="s">
        <v>2655</v>
      </c>
      <c r="AU162" s="132" t="s">
        <v>2656</v>
      </c>
      <c r="AV162" s="132" t="s">
        <v>2657</v>
      </c>
      <c r="AW162" s="132" t="s">
        <v>3010</v>
      </c>
      <c r="AX162" s="132" t="s">
        <v>3011</v>
      </c>
      <c r="AY162" s="132"/>
      <c r="AZ162" s="132"/>
      <c r="BA162" s="132"/>
      <c r="BB162" s="73"/>
      <c r="BC162" s="120">
        <v>-1</v>
      </c>
      <c r="BD162" s="120">
        <v>1</v>
      </c>
      <c r="BE162" s="120">
        <v>2</v>
      </c>
      <c r="BF162" s="120">
        <v>3</v>
      </c>
      <c r="BG162" s="120">
        <v>5</v>
      </c>
      <c r="BH162" s="120">
        <v>10</v>
      </c>
      <c r="BI162" s="120">
        <v>20</v>
      </c>
      <c r="BJ162" s="120">
        <v>30</v>
      </c>
      <c r="BK162" s="120">
        <v>50</v>
      </c>
      <c r="BL162" s="120">
        <v>100</v>
      </c>
      <c r="BM162" s="120">
        <v>200</v>
      </c>
      <c r="BN162" s="120">
        <v>400</v>
      </c>
      <c r="BO162" s="120">
        <v>700</v>
      </c>
      <c r="BP162" s="120"/>
      <c r="BQ162" s="120"/>
      <c r="BR162" s="120"/>
      <c r="BS162" s="132">
        <v>-1</v>
      </c>
      <c r="BT162" s="132">
        <v>1</v>
      </c>
      <c r="BU162" s="132">
        <v>2</v>
      </c>
      <c r="BV162" s="132">
        <v>3</v>
      </c>
      <c r="BW162" s="132">
        <v>5</v>
      </c>
      <c r="BX162" s="132">
        <v>10</v>
      </c>
      <c r="BY162" s="132">
        <v>20</v>
      </c>
      <c r="BZ162" s="132">
        <v>30</v>
      </c>
      <c r="CA162" s="132">
        <v>50</v>
      </c>
      <c r="CB162" s="132">
        <v>100</v>
      </c>
      <c r="CC162" s="132">
        <v>200</v>
      </c>
      <c r="CD162" s="132">
        <v>400</v>
      </c>
      <c r="CE162" s="132">
        <v>700</v>
      </c>
      <c r="CF162" s="132"/>
      <c r="CG162" s="132"/>
      <c r="CH162" s="132"/>
      <c r="CJ162" s="111"/>
      <c r="CK162" s="111"/>
      <c r="CL162" s="111"/>
      <c r="CM162" s="111"/>
      <c r="CN162" s="111"/>
      <c r="CO162" s="111"/>
      <c r="CP162" s="111"/>
      <c r="CQ162" s="111"/>
      <c r="CR162" s="111"/>
      <c r="CS162" s="111"/>
      <c r="CT162" s="111"/>
      <c r="CU162" s="111"/>
      <c r="CV162" s="111"/>
      <c r="CW162" s="111"/>
      <c r="CX162" s="111"/>
      <c r="CY162" s="111"/>
      <c r="CZ162" s="111"/>
      <c r="DA162" s="111"/>
      <c r="DB162" s="111"/>
      <c r="DC162" s="111"/>
      <c r="DD162" s="111"/>
      <c r="DE162" s="111"/>
      <c r="DF162" s="111"/>
      <c r="DG162" s="111"/>
      <c r="DL162" s="86"/>
      <c r="DM162" s="86"/>
      <c r="DN162" s="87" t="str">
        <f t="shared" si="46"/>
        <v xml:space="preserve">D6.scenario.defInput["i923"] = {  cons:"consCRtrip",  title:"Distance à sens unique",  unit:"km",  text:"Distance à sens unique", inputType:"sel923", right:"", postfix:"", nodata:"", varType:"Number", min:"", max:"", defaultValue:"-1", d11t:"",d11p:"",d12t:"",d12p:"",d13t:"",d13p:"",d1w:"",d1d:"", d21t:"",d21p:"",d22t:"",d22p:"",d23t:"",d23p:"",d2w:"",d2d:"", d31t:"",d31p:"",d32t:"",d32p:"",d33t:"",d33p:"",d3w:"",d3d:""}; </v>
      </c>
      <c r="DO162" s="88"/>
      <c r="DP162" s="88"/>
      <c r="DQ162" s="89" t="str">
        <f t="shared" si="47"/>
        <v>D6.scenario.defSelectValue["sel923"]= [ "S'il vous plaît choisir", " 1 km", " 2 km", " 3 km", " 5 km", " 10 km", " 20 km", " 30 km", " 50 km", " 100 km", " 200 km", " 400 kmFALSE" ];</v>
      </c>
      <c r="DR162" s="90"/>
      <c r="DS162" s="90"/>
      <c r="DT162" s="90" t="str">
        <f t="shared" si="48"/>
        <v>D6.scenario.defSelectData['sel923']= [ '-1', '1', '2', '3', '5', '10', '20', '30', '50', '100', '200', '400', '700' ];</v>
      </c>
    </row>
    <row r="163" spans="1:124" s="85" customFormat="1" ht="43.5" customHeight="1">
      <c r="A163" s="73"/>
      <c r="B163" s="111" t="s">
        <v>2997</v>
      </c>
      <c r="C163" s="120" t="s">
        <v>5049</v>
      </c>
      <c r="D163" s="132" t="s">
        <v>2642</v>
      </c>
      <c r="E163" s="111" t="s">
        <v>3032</v>
      </c>
      <c r="F163" s="120"/>
      <c r="G163" s="132"/>
      <c r="H163" s="120" t="s">
        <v>5144</v>
      </c>
      <c r="I163" s="132" t="s">
        <v>2646</v>
      </c>
      <c r="J163" s="120" t="str">
        <f t="shared" si="45"/>
        <v>sel924</v>
      </c>
      <c r="K163" s="132" t="str">
        <f t="shared" si="51"/>
        <v>sel924</v>
      </c>
      <c r="L163" s="112"/>
      <c r="M163" s="112"/>
      <c r="N163" s="112"/>
      <c r="O163" s="111" t="s">
        <v>1883</v>
      </c>
      <c r="P163" s="112"/>
      <c r="Q163" s="112"/>
      <c r="R163" s="111">
        <v>-1</v>
      </c>
      <c r="S163" s="73"/>
      <c r="T163" s="92"/>
      <c r="U163" s="114" t="str">
        <f t="shared" si="52"/>
        <v>sel924</v>
      </c>
      <c r="V163" s="120" t="s">
        <v>3702</v>
      </c>
      <c r="W163" s="120" t="s">
        <v>4177</v>
      </c>
      <c r="X163" s="120" t="s">
        <v>4043</v>
      </c>
      <c r="Y163" s="120" t="s">
        <v>4044</v>
      </c>
      <c r="Z163" s="120" t="s">
        <v>4045</v>
      </c>
      <c r="AA163" s="120" t="s">
        <v>4046</v>
      </c>
      <c r="AB163" s="120"/>
      <c r="AC163" s="120"/>
      <c r="AD163" s="120"/>
      <c r="AE163" s="120"/>
      <c r="AF163" s="120"/>
      <c r="AG163" s="120"/>
      <c r="AH163" s="120"/>
      <c r="AI163" s="120"/>
      <c r="AJ163" s="120"/>
      <c r="AK163" s="120"/>
      <c r="AL163" s="132" t="s">
        <v>2267</v>
      </c>
      <c r="AM163" s="162" t="s">
        <v>839</v>
      </c>
      <c r="AN163" s="162" t="s">
        <v>840</v>
      </c>
      <c r="AO163" s="162" t="s">
        <v>2643</v>
      </c>
      <c r="AP163" s="132" t="s">
        <v>2644</v>
      </c>
      <c r="AQ163" s="132" t="s">
        <v>2645</v>
      </c>
      <c r="AR163" s="132"/>
      <c r="AS163" s="132"/>
      <c r="AT163" s="132"/>
      <c r="AU163" s="132"/>
      <c r="AV163" s="132"/>
      <c r="AW163" s="132"/>
      <c r="AX163" s="132"/>
      <c r="AY163" s="132"/>
      <c r="AZ163" s="132"/>
      <c r="BA163" s="132"/>
      <c r="BB163" s="73"/>
      <c r="BC163" s="120">
        <v>-1</v>
      </c>
      <c r="BD163" s="120">
        <v>1</v>
      </c>
      <c r="BE163" s="120">
        <v>2</v>
      </c>
      <c r="BF163" s="120">
        <v>3</v>
      </c>
      <c r="BG163" s="120">
        <v>4</v>
      </c>
      <c r="BH163" s="120">
        <v>5</v>
      </c>
      <c r="BI163" s="120"/>
      <c r="BJ163" s="120"/>
      <c r="BK163" s="120"/>
      <c r="BL163" s="120"/>
      <c r="BM163" s="120"/>
      <c r="BN163" s="120"/>
      <c r="BO163" s="120"/>
      <c r="BP163" s="120"/>
      <c r="BQ163" s="120"/>
      <c r="BR163" s="120"/>
      <c r="BS163" s="132">
        <v>-1</v>
      </c>
      <c r="BT163" s="132">
        <v>1</v>
      </c>
      <c r="BU163" s="132">
        <v>2</v>
      </c>
      <c r="BV163" s="132">
        <v>3</v>
      </c>
      <c r="BW163" s="132">
        <v>4</v>
      </c>
      <c r="BX163" s="132">
        <v>5</v>
      </c>
      <c r="BY163" s="132"/>
      <c r="BZ163" s="132"/>
      <c r="CA163" s="132"/>
      <c r="CB163" s="132"/>
      <c r="CC163" s="132"/>
      <c r="CD163" s="132"/>
      <c r="CE163" s="132"/>
      <c r="CF163" s="132"/>
      <c r="CG163" s="132"/>
      <c r="CH163" s="132"/>
      <c r="CJ163" s="111"/>
      <c r="CK163" s="111"/>
      <c r="CL163" s="111"/>
      <c r="CM163" s="111"/>
      <c r="CN163" s="111"/>
      <c r="CO163" s="111"/>
      <c r="CP163" s="111"/>
      <c r="CQ163" s="111"/>
      <c r="CR163" s="111"/>
      <c r="CS163" s="111"/>
      <c r="CT163" s="111"/>
      <c r="CU163" s="111"/>
      <c r="CV163" s="111"/>
      <c r="CW163" s="111"/>
      <c r="CX163" s="111"/>
      <c r="CY163" s="111"/>
      <c r="CZ163" s="111"/>
      <c r="DA163" s="111"/>
      <c r="DB163" s="111"/>
      <c r="DC163" s="111"/>
      <c r="DD163" s="111"/>
      <c r="DE163" s="111"/>
      <c r="DF163" s="111"/>
      <c r="DG163" s="111"/>
      <c r="DL163" s="86"/>
      <c r="DM163" s="86"/>
      <c r="DN163" s="87" t="str">
        <f t="shared" si="46"/>
        <v xml:space="preserve">D6.scenario.defInput["i924"] = {  cons:"consCRtrip",  title:"Utiliser une voiture",  unit:"",  text:"Quelle voiture utilisez-vous principalement?", inputType:"sel924", right:"", postfix:"", nodata:"", varType:"Number", min:"", max:"", defaultValue:"-1", d11t:"",d11p:"",d12t:"",d12p:"",d13t:"",d13p:"",d1w:"",d1d:"", d21t:"",d21p:"",d22t:"",d22p:"",d23t:"",d23p:"",d2w:"",d2d:"", d31t:"",d31p:"",d32t:"",d32p:"",d33t:"",d33p:"",d3w:"",d3d:""}; </v>
      </c>
      <c r="DO163" s="88"/>
      <c r="DP163" s="88"/>
      <c r="DQ163" s="89" t="str">
        <f t="shared" si="47"/>
        <v>D6.scenario.defSelectValue["sel924"]= [ "Veuillez sélectionner", " 1ère unité", " 2ème unité", " 3ème unité", " 4ème unité", " 5ème unité ", "" ];</v>
      </c>
      <c r="DR163" s="90"/>
      <c r="DS163" s="90"/>
      <c r="DT163" s="90" t="str">
        <f t="shared" si="48"/>
        <v>D6.scenario.defSelectData['sel924']= [ '-1', '1', '2', '3', '4', '5' ];</v>
      </c>
    </row>
    <row r="164" spans="1:124" s="85" customFormat="1" ht="43.5" customHeight="1">
      <c r="A164" s="73"/>
      <c r="B164" s="111" t="s">
        <v>2998</v>
      </c>
      <c r="C164" s="120" t="s">
        <v>5050</v>
      </c>
      <c r="D164" s="132" t="s">
        <v>3053</v>
      </c>
      <c r="E164" s="111" t="s">
        <v>2769</v>
      </c>
      <c r="F164" s="120"/>
      <c r="G164" s="132"/>
      <c r="H164" s="120" t="s">
        <v>5145</v>
      </c>
      <c r="I164" s="132" t="s">
        <v>2746</v>
      </c>
      <c r="J164" s="120" t="str">
        <f t="shared" si="45"/>
        <v>sel931</v>
      </c>
      <c r="K164" s="132" t="str">
        <f t="shared" si="51"/>
        <v>sel931</v>
      </c>
      <c r="L164" s="112"/>
      <c r="M164" s="112"/>
      <c r="N164" s="112"/>
      <c r="O164" s="111" t="s">
        <v>1883</v>
      </c>
      <c r="P164" s="112"/>
      <c r="Q164" s="112"/>
      <c r="R164" s="111">
        <v>-1</v>
      </c>
      <c r="S164" s="73"/>
      <c r="T164" s="92"/>
      <c r="U164" s="114" t="str">
        <f t="shared" si="52"/>
        <v>sel931</v>
      </c>
      <c r="V164" s="120" t="s">
        <v>3702</v>
      </c>
      <c r="W164" s="120" t="s">
        <v>3867</v>
      </c>
      <c r="X164" s="120" t="s">
        <v>4047</v>
      </c>
      <c r="Y164" s="120" t="s">
        <v>3753</v>
      </c>
      <c r="Z164" s="120"/>
      <c r="AA164" s="120"/>
      <c r="AB164" s="120"/>
      <c r="AC164" s="120"/>
      <c r="AD164" s="120"/>
      <c r="AE164" s="120"/>
      <c r="AF164" s="120"/>
      <c r="AG164" s="120"/>
      <c r="AH164" s="120"/>
      <c r="AI164" s="120"/>
      <c r="AJ164" s="120"/>
      <c r="AK164" s="120"/>
      <c r="AL164" s="132" t="s">
        <v>2267</v>
      </c>
      <c r="AM164" s="162" t="s">
        <v>2756</v>
      </c>
      <c r="AN164" s="132" t="s">
        <v>2757</v>
      </c>
      <c r="AO164" s="162" t="s">
        <v>1976</v>
      </c>
      <c r="AP164" s="132"/>
      <c r="AQ164" s="132"/>
      <c r="AR164" s="132"/>
      <c r="AS164" s="132"/>
      <c r="AT164" s="132"/>
      <c r="AU164" s="132"/>
      <c r="AV164" s="132"/>
      <c r="AW164" s="132"/>
      <c r="AX164" s="132"/>
      <c r="AY164" s="132"/>
      <c r="AZ164" s="132"/>
      <c r="BA164" s="132"/>
      <c r="BB164" s="73"/>
      <c r="BC164" s="120">
        <v>-1</v>
      </c>
      <c r="BD164" s="120">
        <v>1</v>
      </c>
      <c r="BE164" s="120">
        <v>2</v>
      </c>
      <c r="BF164" s="120">
        <v>3</v>
      </c>
      <c r="BG164" s="120"/>
      <c r="BH164" s="120"/>
      <c r="BI164" s="120"/>
      <c r="BJ164" s="120"/>
      <c r="BK164" s="120"/>
      <c r="BL164" s="120"/>
      <c r="BM164" s="120"/>
      <c r="BN164" s="120"/>
      <c r="BO164" s="120"/>
      <c r="BP164" s="120"/>
      <c r="BQ164" s="120"/>
      <c r="BR164" s="120"/>
      <c r="BS164" s="132">
        <v>-1</v>
      </c>
      <c r="BT164" s="132">
        <v>1</v>
      </c>
      <c r="BU164" s="132">
        <v>2</v>
      </c>
      <c r="BV164" s="132">
        <v>3</v>
      </c>
      <c r="BW164" s="132"/>
      <c r="BX164" s="132"/>
      <c r="BY164" s="132"/>
      <c r="BZ164" s="132"/>
      <c r="CA164" s="132"/>
      <c r="CB164" s="132"/>
      <c r="CC164" s="132"/>
      <c r="CD164" s="132"/>
      <c r="CE164" s="132"/>
      <c r="CF164" s="132"/>
      <c r="CG164" s="132"/>
      <c r="CH164" s="132"/>
      <c r="CJ164" s="111">
        <v>3</v>
      </c>
      <c r="CK164" s="111">
        <v>0</v>
      </c>
      <c r="CL164" s="111">
        <v>2</v>
      </c>
      <c r="CM164" s="111">
        <v>1</v>
      </c>
      <c r="CN164" s="111">
        <v>1</v>
      </c>
      <c r="CO164" s="111">
        <v>2</v>
      </c>
      <c r="CP164" s="111">
        <v>1</v>
      </c>
      <c r="CQ164" s="111">
        <v>0</v>
      </c>
      <c r="CR164" s="111"/>
      <c r="CS164" s="111"/>
      <c r="CT164" s="111"/>
      <c r="CU164" s="111"/>
      <c r="CV164" s="111"/>
      <c r="CW164" s="111"/>
      <c r="CX164" s="111"/>
      <c r="CY164" s="111"/>
      <c r="CZ164" s="111">
        <v>3</v>
      </c>
      <c r="DA164" s="111">
        <v>0</v>
      </c>
      <c r="DB164" s="111">
        <v>2</v>
      </c>
      <c r="DC164" s="111">
        <v>1</v>
      </c>
      <c r="DD164" s="111">
        <v>1</v>
      </c>
      <c r="DE164" s="111">
        <v>2</v>
      </c>
      <c r="DF164" s="111">
        <v>1</v>
      </c>
      <c r="DG164" s="111">
        <v>0</v>
      </c>
      <c r="DL164" s="86"/>
      <c r="DM164" s="86"/>
      <c r="DN164" s="87" t="str">
        <f t="shared" si="46"/>
        <v xml:space="preserve">D6.scenario.defInput["i931"] = {  cons:"consCRsum",  title:"Arrêt de marche au ralenti",  unit:"",  text:"Faites-vous un arrêt au ralenti avec un long arrêt?", inputType:"sel931", right:"", postfix:"", nodata:"", varType:"Number", min:"", max:"", defaultValue:"-1", d11t:"3",d11p:"0",d12t:"2",d12p:"1",d13t:"1",d13p:"2",d1w:"1",d1d:"0", d21t:"",d21p:"",d22t:"",d22p:"",d23t:"",d23p:"",d2w:"",d2d:"", d31t:"3",d31p:"0",d32t:"2",d32p:"1",d33t:"1",d33p:"2",d3w:"1",d3d:"0"}; </v>
      </c>
      <c r="DO164" s="88"/>
      <c r="DP164" s="88"/>
      <c r="DQ164" s="89" t="str">
        <f t="shared" si="47"/>
        <v>D6.scenario.defSelectValue["sel931"]= [ "Veuillez sélectionner", " toujours faire", " de temps en temps", " ne pas le faire ", "" ];</v>
      </c>
      <c r="DR164" s="90"/>
      <c r="DS164" s="90"/>
      <c r="DT164" s="90" t="str">
        <f t="shared" si="48"/>
        <v>D6.scenario.defSelectData['sel931']= [ '-1', '1', '2', '3' ];</v>
      </c>
    </row>
    <row r="165" spans="1:124" s="85" customFormat="1" ht="43.5" customHeight="1">
      <c r="A165" s="73"/>
      <c r="B165" s="111" t="s">
        <v>2999</v>
      </c>
      <c r="C165" s="120" t="s">
        <v>5051</v>
      </c>
      <c r="D165" s="132" t="s">
        <v>3054</v>
      </c>
      <c r="E165" s="111" t="s">
        <v>2769</v>
      </c>
      <c r="F165" s="120"/>
      <c r="G165" s="132"/>
      <c r="H165" s="120" t="s">
        <v>5146</v>
      </c>
      <c r="I165" s="132" t="s">
        <v>2747</v>
      </c>
      <c r="J165" s="120" t="str">
        <f t="shared" si="45"/>
        <v>sel932</v>
      </c>
      <c r="K165" s="132" t="str">
        <f t="shared" si="51"/>
        <v>sel932</v>
      </c>
      <c r="L165" s="112"/>
      <c r="M165" s="112"/>
      <c r="N165" s="112"/>
      <c r="O165" s="111" t="s">
        <v>1883</v>
      </c>
      <c r="P165" s="112"/>
      <c r="Q165" s="112"/>
      <c r="R165" s="111">
        <v>-1</v>
      </c>
      <c r="S165" s="73"/>
      <c r="T165" s="92"/>
      <c r="U165" s="114" t="str">
        <f t="shared" si="52"/>
        <v>sel932</v>
      </c>
      <c r="V165" s="120" t="s">
        <v>3702</v>
      </c>
      <c r="W165" s="120" t="s">
        <v>3867</v>
      </c>
      <c r="X165" s="120" t="s">
        <v>4047</v>
      </c>
      <c r="Y165" s="120" t="s">
        <v>3753</v>
      </c>
      <c r="Z165" s="120"/>
      <c r="AA165" s="120"/>
      <c r="AB165" s="120"/>
      <c r="AC165" s="120"/>
      <c r="AD165" s="120"/>
      <c r="AE165" s="120"/>
      <c r="AF165" s="120"/>
      <c r="AG165" s="120"/>
      <c r="AH165" s="120"/>
      <c r="AI165" s="120"/>
      <c r="AJ165" s="120"/>
      <c r="AK165" s="120"/>
      <c r="AL165" s="132" t="s">
        <v>2267</v>
      </c>
      <c r="AM165" s="162" t="s">
        <v>2756</v>
      </c>
      <c r="AN165" s="162" t="s">
        <v>2757</v>
      </c>
      <c r="AO165" s="162" t="s">
        <v>1976</v>
      </c>
      <c r="AP165" s="132"/>
      <c r="AQ165" s="132"/>
      <c r="AR165" s="132"/>
      <c r="AS165" s="132"/>
      <c r="AT165" s="132"/>
      <c r="AU165" s="132"/>
      <c r="AV165" s="132"/>
      <c r="AW165" s="132"/>
      <c r="AX165" s="132"/>
      <c r="AY165" s="132"/>
      <c r="AZ165" s="132"/>
      <c r="BA165" s="132"/>
      <c r="BB165" s="73"/>
      <c r="BC165" s="120">
        <v>-1</v>
      </c>
      <c r="BD165" s="120">
        <v>1</v>
      </c>
      <c r="BE165" s="120">
        <v>2</v>
      </c>
      <c r="BF165" s="120">
        <v>3</v>
      </c>
      <c r="BG165" s="120"/>
      <c r="BH165" s="120"/>
      <c r="BI165" s="120"/>
      <c r="BJ165" s="120"/>
      <c r="BK165" s="120"/>
      <c r="BL165" s="120"/>
      <c r="BM165" s="120"/>
      <c r="BN165" s="120"/>
      <c r="BO165" s="120"/>
      <c r="BP165" s="120"/>
      <c r="BQ165" s="120"/>
      <c r="BR165" s="120"/>
      <c r="BS165" s="132">
        <v>-1</v>
      </c>
      <c r="BT165" s="132">
        <v>1</v>
      </c>
      <c r="BU165" s="132">
        <v>2</v>
      </c>
      <c r="BV165" s="132">
        <v>3</v>
      </c>
      <c r="BW165" s="132"/>
      <c r="BX165" s="132"/>
      <c r="BY165" s="132"/>
      <c r="BZ165" s="132"/>
      <c r="CA165" s="132"/>
      <c r="CB165" s="132"/>
      <c r="CC165" s="132"/>
      <c r="CD165" s="132"/>
      <c r="CE165" s="132"/>
      <c r="CF165" s="132"/>
      <c r="CG165" s="132"/>
      <c r="CH165" s="132"/>
      <c r="CJ165" s="111"/>
      <c r="CK165" s="111"/>
      <c r="CL165" s="111"/>
      <c r="CM165" s="111"/>
      <c r="CN165" s="111"/>
      <c r="CO165" s="111"/>
      <c r="CP165" s="111"/>
      <c r="CQ165" s="111"/>
      <c r="CR165" s="111"/>
      <c r="CS165" s="111"/>
      <c r="CT165" s="111"/>
      <c r="CU165" s="111"/>
      <c r="CV165" s="111"/>
      <c r="CW165" s="111"/>
      <c r="CX165" s="111"/>
      <c r="CY165" s="111"/>
      <c r="CZ165" s="111">
        <v>3</v>
      </c>
      <c r="DA165" s="111">
        <v>0</v>
      </c>
      <c r="DB165" s="111">
        <v>2</v>
      </c>
      <c r="DC165" s="111">
        <v>1</v>
      </c>
      <c r="DD165" s="111">
        <v>1</v>
      </c>
      <c r="DE165" s="111">
        <v>2</v>
      </c>
      <c r="DF165" s="111">
        <v>1</v>
      </c>
      <c r="DG165" s="111">
        <v>0</v>
      </c>
      <c r="DL165" s="86"/>
      <c r="DM165" s="86"/>
      <c r="DN165" s="87" t="str">
        <f t="shared" si="46"/>
        <v xml:space="preserve">D6.scenario.defInput["i932"] = {  cons:"consCRsum",  title:"Accélération rapide et démarrage soudain",  unit:"",  text:"Essayez-vous d'éviter une accélération soudaine ou un démarrage soudain?", inputType:"sel932", right:"", postfix:"", nodata:"", varType:"Number", min:"", max:"", defaultValue:"-1", d11t:"",d11p:"",d12t:"",d12p:"",d13t:"",d13p:"",d1w:"",d1d:"", d21t:"",d21p:"",d22t:"",d22p:"",d23t:"",d23p:"",d2w:"",d2d:"", d31t:"3",d31p:"0",d32t:"2",d32p:"1",d33t:"1",d33p:"2",d3w:"1",d3d:"0"}; </v>
      </c>
      <c r="DO165" s="88"/>
      <c r="DP165" s="88"/>
      <c r="DQ165" s="89" t="str">
        <f t="shared" si="47"/>
        <v>D6.scenario.defSelectValue["sel932"]= [ "Veuillez sélectionner", " toujours faire", " de temps en temps", " ne pas le faire ", "" ];</v>
      </c>
      <c r="DR165" s="90"/>
      <c r="DS165" s="90"/>
      <c r="DT165" s="90" t="str">
        <f t="shared" si="48"/>
        <v>D6.scenario.defSelectData['sel932']= [ '-1', '1', '2', '3' ];</v>
      </c>
    </row>
    <row r="166" spans="1:124" s="85" customFormat="1" ht="43.5" customHeight="1">
      <c r="A166" s="73"/>
      <c r="B166" s="111" t="s">
        <v>3000</v>
      </c>
      <c r="C166" s="120" t="s">
        <v>5052</v>
      </c>
      <c r="D166" s="132" t="s">
        <v>2748</v>
      </c>
      <c r="E166" s="111" t="s">
        <v>2769</v>
      </c>
      <c r="F166" s="120"/>
      <c r="G166" s="132"/>
      <c r="H166" s="120" t="s">
        <v>5052</v>
      </c>
      <c r="I166" s="132" t="s">
        <v>2748</v>
      </c>
      <c r="J166" s="120" t="str">
        <f t="shared" si="45"/>
        <v>sel933</v>
      </c>
      <c r="K166" s="132" t="str">
        <f t="shared" si="51"/>
        <v>sel933</v>
      </c>
      <c r="L166" s="112"/>
      <c r="M166" s="112"/>
      <c r="N166" s="112"/>
      <c r="O166" s="111" t="s">
        <v>1883</v>
      </c>
      <c r="P166" s="112"/>
      <c r="Q166" s="112"/>
      <c r="R166" s="111">
        <v>-1</v>
      </c>
      <c r="S166" s="73"/>
      <c r="T166" s="92"/>
      <c r="U166" s="114" t="str">
        <f t="shared" si="52"/>
        <v>sel933</v>
      </c>
      <c r="V166" s="120" t="s">
        <v>3702</v>
      </c>
      <c r="W166" s="120" t="s">
        <v>3867</v>
      </c>
      <c r="X166" s="120" t="s">
        <v>4047</v>
      </c>
      <c r="Y166" s="120" t="s">
        <v>3753</v>
      </c>
      <c r="Z166" s="120"/>
      <c r="AA166" s="120"/>
      <c r="AB166" s="120"/>
      <c r="AC166" s="120"/>
      <c r="AD166" s="120"/>
      <c r="AE166" s="120"/>
      <c r="AF166" s="120"/>
      <c r="AG166" s="120"/>
      <c r="AH166" s="120"/>
      <c r="AI166" s="120"/>
      <c r="AJ166" s="120"/>
      <c r="AK166" s="120"/>
      <c r="AL166" s="132" t="s">
        <v>2267</v>
      </c>
      <c r="AM166" s="162" t="s">
        <v>2756</v>
      </c>
      <c r="AN166" s="162" t="s">
        <v>2757</v>
      </c>
      <c r="AO166" s="162" t="s">
        <v>1976</v>
      </c>
      <c r="AP166" s="132"/>
      <c r="AQ166" s="132"/>
      <c r="AR166" s="132"/>
      <c r="AS166" s="132"/>
      <c r="AT166" s="132"/>
      <c r="AU166" s="132"/>
      <c r="AV166" s="132"/>
      <c r="AW166" s="132"/>
      <c r="AX166" s="132"/>
      <c r="AY166" s="132"/>
      <c r="AZ166" s="132"/>
      <c r="BA166" s="132"/>
      <c r="BB166" s="73"/>
      <c r="BC166" s="120">
        <v>-1</v>
      </c>
      <c r="BD166" s="120">
        <v>1</v>
      </c>
      <c r="BE166" s="120">
        <v>2</v>
      </c>
      <c r="BF166" s="120">
        <v>3</v>
      </c>
      <c r="BG166" s="120"/>
      <c r="BH166" s="120"/>
      <c r="BI166" s="120"/>
      <c r="BJ166" s="120"/>
      <c r="BK166" s="120"/>
      <c r="BL166" s="120"/>
      <c r="BM166" s="120"/>
      <c r="BN166" s="120"/>
      <c r="BO166" s="120"/>
      <c r="BP166" s="120"/>
      <c r="BQ166" s="120"/>
      <c r="BR166" s="120"/>
      <c r="BS166" s="132">
        <v>-1</v>
      </c>
      <c r="BT166" s="132">
        <v>1</v>
      </c>
      <c r="BU166" s="132">
        <v>2</v>
      </c>
      <c r="BV166" s="132">
        <v>3</v>
      </c>
      <c r="BW166" s="132"/>
      <c r="BX166" s="132"/>
      <c r="BY166" s="132"/>
      <c r="BZ166" s="132"/>
      <c r="CA166" s="132"/>
      <c r="CB166" s="132"/>
      <c r="CC166" s="132"/>
      <c r="CD166" s="132"/>
      <c r="CE166" s="132"/>
      <c r="CF166" s="132"/>
      <c r="CG166" s="132"/>
      <c r="CH166" s="132"/>
      <c r="CJ166" s="111"/>
      <c r="CK166" s="111"/>
      <c r="CL166" s="111"/>
      <c r="CM166" s="111"/>
      <c r="CN166" s="111"/>
      <c r="CO166" s="111"/>
      <c r="CP166" s="111"/>
      <c r="CQ166" s="111"/>
      <c r="CR166" s="111"/>
      <c r="CS166" s="111"/>
      <c r="CT166" s="111"/>
      <c r="CU166" s="111"/>
      <c r="CV166" s="111"/>
      <c r="CW166" s="111"/>
      <c r="CX166" s="111"/>
      <c r="CY166" s="111"/>
      <c r="CZ166" s="111">
        <v>3</v>
      </c>
      <c r="DA166" s="111">
        <v>0</v>
      </c>
      <c r="DB166" s="111">
        <v>2</v>
      </c>
      <c r="DC166" s="111">
        <v>1</v>
      </c>
      <c r="DD166" s="111">
        <v>1</v>
      </c>
      <c r="DE166" s="111">
        <v>2</v>
      </c>
      <c r="DF166" s="111">
        <v>1</v>
      </c>
      <c r="DG166" s="111">
        <v>0</v>
      </c>
      <c r="DL166" s="86"/>
      <c r="DM166" s="86"/>
      <c r="DN166" s="87" t="str">
        <f t="shared" si="46"/>
        <v xml:space="preserve">D6.scenario.defInput["i933"] = {  cons:"consCRsum",  title:"Conduire avec peu d'accélération / décélération",  unit:"",  text:"Conduire avec peu d'accélération / décélération", inputType:"sel933", right:"", postfix:"", nodata:"", varType:"Number", min:"", max:"", defaultValue:"-1", d11t:"",d11p:"",d12t:"",d12p:"",d13t:"",d13p:"",d1w:"",d1d:"", d21t:"",d21p:"",d22t:"",d22p:"",d23t:"",d23p:"",d2w:"",d2d:"", d31t:"3",d31p:"0",d32t:"2",d32p:"1",d33t:"1",d33p:"2",d3w:"1",d3d:"0"}; </v>
      </c>
      <c r="DO166" s="88"/>
      <c r="DP166" s="88"/>
      <c r="DQ166" s="89" t="str">
        <f t="shared" si="47"/>
        <v>D6.scenario.defSelectValue["sel933"]= [ "Veuillez sélectionner", " toujours faire", " de temps en temps", " ne pas le faire ", "" ];</v>
      </c>
      <c r="DR166" s="90"/>
      <c r="DS166" s="90"/>
      <c r="DT166" s="90" t="str">
        <f t="shared" si="48"/>
        <v>D6.scenario.defSelectData['sel933']= [ '-1', '1', '2', '3' ];</v>
      </c>
    </row>
    <row r="167" spans="1:124" s="85" customFormat="1" ht="43.5" customHeight="1">
      <c r="A167" s="73"/>
      <c r="B167" s="111" t="s">
        <v>3001</v>
      </c>
      <c r="C167" s="120" t="s">
        <v>5053</v>
      </c>
      <c r="D167" s="132" t="s">
        <v>2749</v>
      </c>
      <c r="E167" s="111" t="s">
        <v>2769</v>
      </c>
      <c r="F167" s="120"/>
      <c r="G167" s="132"/>
      <c r="H167" s="120" t="s">
        <v>5053</v>
      </c>
      <c r="I167" s="132" t="s">
        <v>2749</v>
      </c>
      <c r="J167" s="120" t="str">
        <f t="shared" si="45"/>
        <v>sel934</v>
      </c>
      <c r="K167" s="132" t="str">
        <f t="shared" si="51"/>
        <v>sel934</v>
      </c>
      <c r="L167" s="112"/>
      <c r="M167" s="112"/>
      <c r="N167" s="112"/>
      <c r="O167" s="111" t="s">
        <v>1883</v>
      </c>
      <c r="P167" s="112"/>
      <c r="Q167" s="112"/>
      <c r="R167" s="111">
        <v>-1</v>
      </c>
      <c r="S167" s="73"/>
      <c r="T167" s="92"/>
      <c r="U167" s="114" t="str">
        <f t="shared" si="52"/>
        <v>sel934</v>
      </c>
      <c r="V167" s="120" t="s">
        <v>3702</v>
      </c>
      <c r="W167" s="120" t="s">
        <v>3867</v>
      </c>
      <c r="X167" s="120" t="s">
        <v>4047</v>
      </c>
      <c r="Y167" s="120" t="s">
        <v>3753</v>
      </c>
      <c r="Z167" s="120"/>
      <c r="AA167" s="120"/>
      <c r="AB167" s="120"/>
      <c r="AC167" s="120"/>
      <c r="AD167" s="120"/>
      <c r="AE167" s="120"/>
      <c r="AF167" s="120"/>
      <c r="AG167" s="120"/>
      <c r="AH167" s="120"/>
      <c r="AI167" s="120"/>
      <c r="AJ167" s="120"/>
      <c r="AK167" s="120"/>
      <c r="AL167" s="132" t="s">
        <v>2267</v>
      </c>
      <c r="AM167" s="162" t="s">
        <v>2756</v>
      </c>
      <c r="AN167" s="162" t="s">
        <v>2757</v>
      </c>
      <c r="AO167" s="162" t="s">
        <v>1976</v>
      </c>
      <c r="AP167" s="132"/>
      <c r="AQ167" s="132"/>
      <c r="AR167" s="132"/>
      <c r="AS167" s="132"/>
      <c r="AT167" s="132"/>
      <c r="AU167" s="132"/>
      <c r="AV167" s="132"/>
      <c r="AW167" s="132"/>
      <c r="AX167" s="132"/>
      <c r="AY167" s="132"/>
      <c r="AZ167" s="132"/>
      <c r="BA167" s="132"/>
      <c r="BB167" s="73"/>
      <c r="BC167" s="120">
        <v>-1</v>
      </c>
      <c r="BD167" s="120">
        <v>1</v>
      </c>
      <c r="BE167" s="120">
        <v>2</v>
      </c>
      <c r="BF167" s="120">
        <v>3</v>
      </c>
      <c r="BG167" s="120"/>
      <c r="BH167" s="120"/>
      <c r="BI167" s="120"/>
      <c r="BJ167" s="120"/>
      <c r="BK167" s="120"/>
      <c r="BL167" s="120"/>
      <c r="BM167" s="120"/>
      <c r="BN167" s="120"/>
      <c r="BO167" s="120"/>
      <c r="BP167" s="120"/>
      <c r="BQ167" s="120"/>
      <c r="BR167" s="120"/>
      <c r="BS167" s="132">
        <v>-1</v>
      </c>
      <c r="BT167" s="132">
        <v>1</v>
      </c>
      <c r="BU167" s="132">
        <v>2</v>
      </c>
      <c r="BV167" s="132">
        <v>3</v>
      </c>
      <c r="BW167" s="132"/>
      <c r="BX167" s="132"/>
      <c r="BY167" s="132"/>
      <c r="BZ167" s="132"/>
      <c r="CA167" s="132"/>
      <c r="CB167" s="132"/>
      <c r="CC167" s="132"/>
      <c r="CD167" s="132"/>
      <c r="CE167" s="132"/>
      <c r="CF167" s="132"/>
      <c r="CG167" s="132"/>
      <c r="CH167" s="132"/>
      <c r="CJ167" s="111"/>
      <c r="CK167" s="111"/>
      <c r="CL167" s="111"/>
      <c r="CM167" s="111"/>
      <c r="CN167" s="111"/>
      <c r="CO167" s="111"/>
      <c r="CP167" s="111"/>
      <c r="CQ167" s="111"/>
      <c r="CR167" s="111"/>
      <c r="CS167" s="111"/>
      <c r="CT167" s="111"/>
      <c r="CU167" s="111"/>
      <c r="CV167" s="111"/>
      <c r="CW167" s="111"/>
      <c r="CX167" s="111"/>
      <c r="CY167" s="111"/>
      <c r="CZ167" s="111"/>
      <c r="DA167" s="111"/>
      <c r="DB167" s="111"/>
      <c r="DC167" s="111"/>
      <c r="DD167" s="111"/>
      <c r="DE167" s="111"/>
      <c r="DF167" s="111"/>
      <c r="DG167" s="111"/>
      <c r="DL167" s="86"/>
      <c r="DM167" s="86"/>
      <c r="DN167" s="87" t="str">
        <f t="shared" si="46"/>
        <v xml:space="preserve">D6.scenario.defInput["i934"] = {  cons:"consCRsum",  title:"Accélérateur précoce désactivé",  unit:"",  text:"Accélérateur précoce désactivé", inputType:"sel934", right:"", postfix:"", nodata:"", varType:"Number", min:"", max:"", defaultValue:"-1", d11t:"",d11p:"",d12t:"",d12p:"",d13t:"",d13p:"",d1w:"",d1d:"", d21t:"",d21p:"",d22t:"",d22p:"",d23t:"",d23p:"",d2w:"",d2d:"", d31t:"",d31p:"",d32t:"",d32p:"",d33t:"",d33p:"",d3w:"",d3d:""}; </v>
      </c>
      <c r="DO167" s="88"/>
      <c r="DP167" s="88"/>
      <c r="DQ167" s="89" t="str">
        <f t="shared" si="47"/>
        <v>D6.scenario.defSelectValue["sel934"]= [ "Veuillez sélectionner", " toujours faire", " de temps en temps", " ne pas le faire ", "" ];</v>
      </c>
      <c r="DR167" s="90"/>
      <c r="DS167" s="90"/>
      <c r="DT167" s="90" t="str">
        <f t="shared" si="48"/>
        <v>D6.scenario.defSelectData['sel934']= [ '-1', '1', '2', '3' ];</v>
      </c>
    </row>
    <row r="168" spans="1:124" s="85" customFormat="1" ht="43.5" customHeight="1">
      <c r="A168" s="73"/>
      <c r="B168" s="111" t="s">
        <v>3002</v>
      </c>
      <c r="C168" s="120" t="s">
        <v>5054</v>
      </c>
      <c r="D168" s="132" t="s">
        <v>2750</v>
      </c>
      <c r="E168" s="111" t="s">
        <v>2769</v>
      </c>
      <c r="F168" s="120"/>
      <c r="G168" s="132"/>
      <c r="H168" s="120" t="s">
        <v>5054</v>
      </c>
      <c r="I168" s="132" t="s">
        <v>2750</v>
      </c>
      <c r="J168" s="120" t="str">
        <f t="shared" si="45"/>
        <v>sel935</v>
      </c>
      <c r="K168" s="132" t="str">
        <f t="shared" si="51"/>
        <v>sel935</v>
      </c>
      <c r="L168" s="112"/>
      <c r="M168" s="112"/>
      <c r="N168" s="112"/>
      <c r="O168" s="111" t="s">
        <v>1883</v>
      </c>
      <c r="P168" s="112"/>
      <c r="Q168" s="112"/>
      <c r="R168" s="111">
        <v>-1</v>
      </c>
      <c r="S168" s="73"/>
      <c r="T168" s="92"/>
      <c r="U168" s="114" t="str">
        <f t="shared" si="52"/>
        <v>sel935</v>
      </c>
      <c r="V168" s="120" t="s">
        <v>3702</v>
      </c>
      <c r="W168" s="120" t="s">
        <v>3867</v>
      </c>
      <c r="X168" s="120" t="s">
        <v>4047</v>
      </c>
      <c r="Y168" s="120" t="s">
        <v>3753</v>
      </c>
      <c r="Z168" s="120"/>
      <c r="AA168" s="120"/>
      <c r="AB168" s="120"/>
      <c r="AC168" s="120"/>
      <c r="AD168" s="120"/>
      <c r="AE168" s="120"/>
      <c r="AF168" s="120"/>
      <c r="AG168" s="120"/>
      <c r="AH168" s="120"/>
      <c r="AI168" s="120"/>
      <c r="AJ168" s="120"/>
      <c r="AK168" s="120"/>
      <c r="AL168" s="132" t="s">
        <v>2267</v>
      </c>
      <c r="AM168" s="162" t="s">
        <v>2756</v>
      </c>
      <c r="AN168" s="162" t="s">
        <v>2757</v>
      </c>
      <c r="AO168" s="162" t="s">
        <v>1976</v>
      </c>
      <c r="AP168" s="132"/>
      <c r="AQ168" s="132"/>
      <c r="AR168" s="132"/>
      <c r="AS168" s="132"/>
      <c r="AT168" s="132"/>
      <c r="AU168" s="132"/>
      <c r="AV168" s="132"/>
      <c r="AW168" s="132"/>
      <c r="AX168" s="132"/>
      <c r="AY168" s="132"/>
      <c r="AZ168" s="132"/>
      <c r="BA168" s="132"/>
      <c r="BB168" s="73"/>
      <c r="BC168" s="120">
        <v>-1</v>
      </c>
      <c r="BD168" s="120">
        <v>1</v>
      </c>
      <c r="BE168" s="120">
        <v>2</v>
      </c>
      <c r="BF168" s="120">
        <v>3</v>
      </c>
      <c r="BG168" s="120"/>
      <c r="BH168" s="120"/>
      <c r="BI168" s="120"/>
      <c r="BJ168" s="120"/>
      <c r="BK168" s="120"/>
      <c r="BL168" s="120"/>
      <c r="BM168" s="120"/>
      <c r="BN168" s="120"/>
      <c r="BO168" s="120"/>
      <c r="BP168" s="120"/>
      <c r="BQ168" s="120"/>
      <c r="BR168" s="120"/>
      <c r="BS168" s="132">
        <v>-1</v>
      </c>
      <c r="BT168" s="132">
        <v>1</v>
      </c>
      <c r="BU168" s="132">
        <v>2</v>
      </c>
      <c r="BV168" s="132">
        <v>3</v>
      </c>
      <c r="BW168" s="132"/>
      <c r="BX168" s="132"/>
      <c r="BY168" s="132"/>
      <c r="BZ168" s="132"/>
      <c r="CA168" s="132"/>
      <c r="CB168" s="132"/>
      <c r="CC168" s="132"/>
      <c r="CD168" s="132"/>
      <c r="CE168" s="132"/>
      <c r="CF168" s="132"/>
      <c r="CG168" s="132"/>
      <c r="CH168" s="132"/>
      <c r="CJ168" s="111"/>
      <c r="CK168" s="111"/>
      <c r="CL168" s="111"/>
      <c r="CM168" s="111"/>
      <c r="CN168" s="111"/>
      <c r="CO168" s="111"/>
      <c r="CP168" s="111"/>
      <c r="CQ168" s="111"/>
      <c r="CR168" s="111"/>
      <c r="CS168" s="111"/>
      <c r="CT168" s="111"/>
      <c r="CU168" s="111"/>
      <c r="CV168" s="111"/>
      <c r="CW168" s="111"/>
      <c r="CX168" s="111"/>
      <c r="CY168" s="111"/>
      <c r="CZ168" s="111">
        <v>3</v>
      </c>
      <c r="DA168" s="111">
        <v>0</v>
      </c>
      <c r="DB168" s="111">
        <v>2</v>
      </c>
      <c r="DC168" s="111">
        <v>1</v>
      </c>
      <c r="DD168" s="111">
        <v>1</v>
      </c>
      <c r="DE168" s="111">
        <v>2</v>
      </c>
      <c r="DF168" s="111">
        <v>1</v>
      </c>
      <c r="DG168" s="111">
        <v>0</v>
      </c>
      <c r="DL168" s="86"/>
      <c r="DM168" s="86"/>
      <c r="DN168" s="87" t="str">
        <f t="shared" si="46"/>
        <v xml:space="preserve">D6.scenario.defInput["i935"] = {  cons:"consCRsum",  title:"Utilisation des informations sur le trafic routier",  unit:"",  text:"Utilisation des informations sur le trafic routier", inputType:"sel935", right:"", postfix:"", nodata:"", varType:"Number", min:"", max:"", defaultValue:"-1", d11t:"",d11p:"",d12t:"",d12p:"",d13t:"",d13p:"",d1w:"",d1d:"", d21t:"",d21p:"",d22t:"",d22p:"",d23t:"",d23p:"",d2w:"",d2d:"", d31t:"3",d31p:"0",d32t:"2",d32p:"1",d33t:"1",d33p:"2",d3w:"1",d3d:"0"}; </v>
      </c>
      <c r="DO168" s="88"/>
      <c r="DP168" s="88"/>
      <c r="DQ168" s="89" t="str">
        <f t="shared" si="47"/>
        <v>D6.scenario.defSelectValue["sel935"]= [ "Veuillez sélectionner", " toujours faire", " de temps en temps", " ne pas le faire ", "" ];</v>
      </c>
      <c r="DR168" s="90"/>
      <c r="DS168" s="90"/>
      <c r="DT168" s="90" t="str">
        <f t="shared" si="48"/>
        <v>D6.scenario.defSelectData['sel935']= [ '-1', '1', '2', '3' ];</v>
      </c>
    </row>
    <row r="169" spans="1:124" s="85" customFormat="1" ht="43.5" customHeight="1">
      <c r="A169" s="73"/>
      <c r="B169" s="111" t="s">
        <v>3003</v>
      </c>
      <c r="C169" s="120" t="s">
        <v>3634</v>
      </c>
      <c r="D169" s="132" t="s">
        <v>3559</v>
      </c>
      <c r="E169" s="111" t="s">
        <v>2769</v>
      </c>
      <c r="F169" s="120"/>
      <c r="G169" s="132"/>
      <c r="H169" s="120" t="s">
        <v>5147</v>
      </c>
      <c r="I169" s="132" t="s">
        <v>2751</v>
      </c>
      <c r="J169" s="120" t="str">
        <f t="shared" si="45"/>
        <v>sel936</v>
      </c>
      <c r="K169" s="132" t="str">
        <f t="shared" si="51"/>
        <v>sel936</v>
      </c>
      <c r="L169" s="112"/>
      <c r="M169" s="112"/>
      <c r="N169" s="112"/>
      <c r="O169" s="111" t="s">
        <v>1883</v>
      </c>
      <c r="P169" s="112"/>
      <c r="Q169" s="112"/>
      <c r="R169" s="111">
        <v>-1</v>
      </c>
      <c r="S169" s="73"/>
      <c r="T169" s="92"/>
      <c r="U169" s="114" t="str">
        <f t="shared" si="52"/>
        <v>sel936</v>
      </c>
      <c r="V169" s="120" t="s">
        <v>3702</v>
      </c>
      <c r="W169" s="120" t="s">
        <v>3867</v>
      </c>
      <c r="X169" s="120" t="s">
        <v>4047</v>
      </c>
      <c r="Y169" s="120" t="s">
        <v>3753</v>
      </c>
      <c r="Z169" s="120"/>
      <c r="AA169" s="120"/>
      <c r="AB169" s="120"/>
      <c r="AC169" s="120"/>
      <c r="AD169" s="120"/>
      <c r="AE169" s="120"/>
      <c r="AF169" s="120"/>
      <c r="AG169" s="120"/>
      <c r="AH169" s="120"/>
      <c r="AI169" s="120"/>
      <c r="AJ169" s="120"/>
      <c r="AK169" s="120"/>
      <c r="AL169" s="132" t="s">
        <v>2267</v>
      </c>
      <c r="AM169" s="162" t="s">
        <v>2756</v>
      </c>
      <c r="AN169" s="162" t="s">
        <v>2757</v>
      </c>
      <c r="AO169" s="162" t="s">
        <v>1976</v>
      </c>
      <c r="AP169" s="132"/>
      <c r="AQ169" s="132"/>
      <c r="AR169" s="132"/>
      <c r="AS169" s="132"/>
      <c r="AT169" s="132"/>
      <c r="AU169" s="132"/>
      <c r="AV169" s="132"/>
      <c r="AW169" s="132"/>
      <c r="AX169" s="132"/>
      <c r="AY169" s="132"/>
      <c r="AZ169" s="132"/>
      <c r="BA169" s="132"/>
      <c r="BB169" s="73"/>
      <c r="BC169" s="120">
        <v>-1</v>
      </c>
      <c r="BD169" s="120">
        <v>1</v>
      </c>
      <c r="BE169" s="120">
        <v>2</v>
      </c>
      <c r="BF169" s="120">
        <v>3</v>
      </c>
      <c r="BG169" s="120"/>
      <c r="BH169" s="120"/>
      <c r="BI169" s="120"/>
      <c r="BJ169" s="120"/>
      <c r="BK169" s="120"/>
      <c r="BL169" s="120"/>
      <c r="BM169" s="120"/>
      <c r="BN169" s="120"/>
      <c r="BO169" s="120"/>
      <c r="BP169" s="120"/>
      <c r="BQ169" s="120"/>
      <c r="BR169" s="120"/>
      <c r="BS169" s="132">
        <v>-1</v>
      </c>
      <c r="BT169" s="132">
        <v>1</v>
      </c>
      <c r="BU169" s="132">
        <v>2</v>
      </c>
      <c r="BV169" s="132">
        <v>3</v>
      </c>
      <c r="BW169" s="132"/>
      <c r="BX169" s="132"/>
      <c r="BY169" s="132"/>
      <c r="BZ169" s="132"/>
      <c r="CA169" s="132"/>
      <c r="CB169" s="132"/>
      <c r="CC169" s="132"/>
      <c r="CD169" s="132"/>
      <c r="CE169" s="132"/>
      <c r="CF169" s="132"/>
      <c r="CG169" s="132"/>
      <c r="CH169" s="132"/>
      <c r="CJ169" s="111"/>
      <c r="CK169" s="111"/>
      <c r="CL169" s="111"/>
      <c r="CM169" s="111"/>
      <c r="CN169" s="111"/>
      <c r="CO169" s="111"/>
      <c r="CP169" s="111"/>
      <c r="CQ169" s="111"/>
      <c r="CR169" s="111"/>
      <c r="CS169" s="111"/>
      <c r="CT169" s="111"/>
      <c r="CU169" s="111"/>
      <c r="CV169" s="111"/>
      <c r="CW169" s="111"/>
      <c r="CX169" s="111"/>
      <c r="CY169" s="111"/>
      <c r="CZ169" s="111"/>
      <c r="DA169" s="111"/>
      <c r="DB169" s="111"/>
      <c r="DC169" s="111"/>
      <c r="DD169" s="111"/>
      <c r="DE169" s="111"/>
      <c r="DF169" s="111"/>
      <c r="DG169" s="111"/>
      <c r="DL169" s="86"/>
      <c r="DM169" s="86"/>
      <c r="DN169" s="87" t="str">
        <f t="shared" si="46"/>
        <v xml:space="preserve">D6.scenario.defInput["i936"] = {  cons:"consCRsum",  title:" Ne chargez pas les paquets inutiles",  unit:"",  text:" Conduire sans charger les bagages inutiles", inputType:"sel936", right:"", postfix:"", nodata:"", varType:"Number", min:"", max:"", defaultValue:"-1", d11t:"",d11p:"",d12t:"",d12p:"",d13t:"",d13p:"",d1w:"",d1d:"", d21t:"",d21p:"",d22t:"",d22p:"",d23t:"",d23p:"",d2w:"",d2d:"", d31t:"",d31p:"",d32t:"",d32p:"",d33t:"",d33p:"",d3w:"",d3d:""}; </v>
      </c>
      <c r="DO169" s="88"/>
      <c r="DP169" s="88"/>
      <c r="DQ169" s="89" t="str">
        <f t="shared" si="47"/>
        <v>D6.scenario.defSelectValue["sel936"]= [ "Veuillez sélectionner", " toujours faire", " de temps en temps", " ne pas le faire ", "" ];</v>
      </c>
      <c r="DR169" s="90"/>
      <c r="DS169" s="90"/>
      <c r="DT169" s="90" t="str">
        <f t="shared" si="48"/>
        <v>D6.scenario.defSelectData['sel936']= [ '-1', '1', '2', '3' ];</v>
      </c>
    </row>
    <row r="170" spans="1:124" s="85" customFormat="1" ht="50.25" customHeight="1">
      <c r="A170" s="73"/>
      <c r="B170" s="111" t="s">
        <v>3004</v>
      </c>
      <c r="C170" s="120" t="s">
        <v>3635</v>
      </c>
      <c r="D170" s="132" t="s">
        <v>3055</v>
      </c>
      <c r="E170" s="111" t="s">
        <v>2157</v>
      </c>
      <c r="F170" s="120"/>
      <c r="G170" s="132"/>
      <c r="H170" s="120" t="s">
        <v>3688</v>
      </c>
      <c r="I170" s="132" t="s">
        <v>2753</v>
      </c>
      <c r="J170" s="120" t="str">
        <f t="shared" si="45"/>
        <v>sel937</v>
      </c>
      <c r="K170" s="132" t="str">
        <f t="shared" si="51"/>
        <v>sel937</v>
      </c>
      <c r="L170" s="112"/>
      <c r="M170" s="112"/>
      <c r="N170" s="112"/>
      <c r="O170" s="111" t="s">
        <v>1883</v>
      </c>
      <c r="P170" s="112"/>
      <c r="Q170" s="112"/>
      <c r="R170" s="111">
        <v>-1</v>
      </c>
      <c r="S170" s="73"/>
      <c r="T170" s="92"/>
      <c r="U170" s="114" t="str">
        <f t="shared" si="52"/>
        <v>sel937</v>
      </c>
      <c r="V170" s="120" t="s">
        <v>3702</v>
      </c>
      <c r="W170" s="120" t="s">
        <v>3867</v>
      </c>
      <c r="X170" s="120" t="s">
        <v>4047</v>
      </c>
      <c r="Y170" s="120" t="s">
        <v>3753</v>
      </c>
      <c r="Z170" s="120"/>
      <c r="AA170" s="120"/>
      <c r="AB170" s="120"/>
      <c r="AC170" s="120"/>
      <c r="AD170" s="120"/>
      <c r="AE170" s="120"/>
      <c r="AF170" s="120"/>
      <c r="AG170" s="120"/>
      <c r="AH170" s="120"/>
      <c r="AI170" s="120"/>
      <c r="AJ170" s="120"/>
      <c r="AK170" s="120"/>
      <c r="AL170" s="132" t="s">
        <v>2267</v>
      </c>
      <c r="AM170" s="162" t="s">
        <v>2756</v>
      </c>
      <c r="AN170" s="162" t="s">
        <v>2757</v>
      </c>
      <c r="AO170" s="162" t="s">
        <v>1976</v>
      </c>
      <c r="AP170" s="132"/>
      <c r="AQ170" s="132"/>
      <c r="AR170" s="132"/>
      <c r="AS170" s="132"/>
      <c r="AT170" s="132"/>
      <c r="AU170" s="132"/>
      <c r="AV170" s="132"/>
      <c r="AW170" s="132"/>
      <c r="AX170" s="132"/>
      <c r="AY170" s="132"/>
      <c r="AZ170" s="132"/>
      <c r="BA170" s="132"/>
      <c r="BB170" s="73"/>
      <c r="BC170" s="120">
        <v>-1</v>
      </c>
      <c r="BD170" s="120">
        <v>1</v>
      </c>
      <c r="BE170" s="120">
        <v>2</v>
      </c>
      <c r="BF170" s="120">
        <v>3</v>
      </c>
      <c r="BG170" s="120"/>
      <c r="BH170" s="120"/>
      <c r="BI170" s="120"/>
      <c r="BJ170" s="120"/>
      <c r="BK170" s="120"/>
      <c r="BL170" s="120"/>
      <c r="BM170" s="120"/>
      <c r="BN170" s="120"/>
      <c r="BO170" s="120"/>
      <c r="BP170" s="120"/>
      <c r="BQ170" s="120"/>
      <c r="BR170" s="120"/>
      <c r="BS170" s="132">
        <v>-1</v>
      </c>
      <c r="BT170" s="132">
        <v>1</v>
      </c>
      <c r="BU170" s="132">
        <v>2</v>
      </c>
      <c r="BV170" s="132">
        <v>3</v>
      </c>
      <c r="BW170" s="132"/>
      <c r="BX170" s="132"/>
      <c r="BY170" s="132"/>
      <c r="BZ170" s="132"/>
      <c r="CA170" s="132"/>
      <c r="CB170" s="132"/>
      <c r="CC170" s="132"/>
      <c r="CD170" s="132"/>
      <c r="CE170" s="132"/>
      <c r="CF170" s="132"/>
      <c r="CG170" s="132"/>
      <c r="CH170" s="132"/>
      <c r="CJ170" s="111"/>
      <c r="CK170" s="111"/>
      <c r="CL170" s="111"/>
      <c r="CM170" s="111"/>
      <c r="CN170" s="111"/>
      <c r="CO170" s="111"/>
      <c r="CP170" s="111"/>
      <c r="CQ170" s="111"/>
      <c r="CR170" s="111"/>
      <c r="CS170" s="111"/>
      <c r="CT170" s="111"/>
      <c r="CU170" s="111"/>
      <c r="CV170" s="111"/>
      <c r="CW170" s="111"/>
      <c r="CX170" s="111"/>
      <c r="CY170" s="111"/>
      <c r="CZ170" s="111">
        <v>3</v>
      </c>
      <c r="DA170" s="111">
        <v>0</v>
      </c>
      <c r="DB170" s="111">
        <v>2</v>
      </c>
      <c r="DC170" s="111">
        <v>1</v>
      </c>
      <c r="DD170" s="111">
        <v>1</v>
      </c>
      <c r="DE170" s="111">
        <v>2</v>
      </c>
      <c r="DF170" s="111">
        <v>1</v>
      </c>
      <c r="DG170" s="111">
        <v>0</v>
      </c>
      <c r="DL170" s="91"/>
      <c r="DM170" s="91"/>
      <c r="DN170" s="87" t="str">
        <f t="shared" si="46"/>
        <v xml:space="preserve">D6.scenario.defInput["i937"] = {  cons:"consCRsum",  title:"Contrôle de la température du climatiseur de voiture",  unit:"",  text:"Réglez-vous fréquemment la température et le volume d'air du climatiseur de voiture", inputType:"sel937", right:"", postfix:"", nodata:"", varType:"Number", min:"", max:"", defaultValue:"-1", d11t:"",d11p:"",d12t:"",d12p:"",d13t:"",d13p:"",d1w:"",d1d:"", d21t:"",d21p:"",d22t:"",d22p:"",d23t:"",d23p:"",d2w:"",d2d:"", d31t:"3",d31p:"0",d32t:"2",d32p:"1",d33t:"1",d33p:"2",d3w:"1",d3d:"0"}; </v>
      </c>
      <c r="DO170" s="88"/>
      <c r="DP170" s="88"/>
      <c r="DQ170" s="89" t="str">
        <f t="shared" si="47"/>
        <v>D6.scenario.defSelectValue["sel937"]= [ "Veuillez sélectionner", " toujours faire", " de temps en temps", " ne pas le faire ", "" ];</v>
      </c>
      <c r="DR170" s="90"/>
      <c r="DS170" s="90"/>
      <c r="DT170" s="90" t="str">
        <f t="shared" si="48"/>
        <v>D6.scenario.defSelectData['sel937']= [ '-1', '1', '2', '3' ];</v>
      </c>
    </row>
    <row r="171" spans="1:124" s="85" customFormat="1" ht="50.25" customHeight="1">
      <c r="A171" s="73"/>
      <c r="B171" s="111" t="s">
        <v>3005</v>
      </c>
      <c r="C171" s="120" t="s">
        <v>5055</v>
      </c>
      <c r="D171" s="132" t="s">
        <v>3560</v>
      </c>
      <c r="E171" s="111" t="s">
        <v>2157</v>
      </c>
      <c r="F171" s="121"/>
      <c r="G171" s="133"/>
      <c r="H171" s="120" t="s">
        <v>5148</v>
      </c>
      <c r="I171" s="132" t="s">
        <v>2754</v>
      </c>
      <c r="J171" s="120" t="str">
        <f t="shared" si="45"/>
        <v>sel938</v>
      </c>
      <c r="K171" s="132" t="str">
        <f t="shared" si="51"/>
        <v>sel938</v>
      </c>
      <c r="L171" s="112"/>
      <c r="M171" s="112"/>
      <c r="N171" s="112"/>
      <c r="O171" s="111" t="s">
        <v>1883</v>
      </c>
      <c r="P171" s="112"/>
      <c r="Q171" s="112"/>
      <c r="R171" s="111">
        <v>-1</v>
      </c>
      <c r="S171" s="73"/>
      <c r="T171" s="92"/>
      <c r="U171" s="114" t="str">
        <f t="shared" si="52"/>
        <v>sel938</v>
      </c>
      <c r="V171" s="120" t="s">
        <v>3702</v>
      </c>
      <c r="W171" s="120" t="s">
        <v>3867</v>
      </c>
      <c r="X171" s="120" t="s">
        <v>4047</v>
      </c>
      <c r="Y171" s="120" t="s">
        <v>3753</v>
      </c>
      <c r="Z171" s="120"/>
      <c r="AA171" s="120"/>
      <c r="AB171" s="120"/>
      <c r="AC171" s="120"/>
      <c r="AD171" s="120"/>
      <c r="AE171" s="120"/>
      <c r="AF171" s="120"/>
      <c r="AG171" s="120"/>
      <c r="AH171" s="120"/>
      <c r="AI171" s="120"/>
      <c r="AJ171" s="120"/>
      <c r="AK171" s="120"/>
      <c r="AL171" s="132" t="s">
        <v>2267</v>
      </c>
      <c r="AM171" s="162" t="s">
        <v>2756</v>
      </c>
      <c r="AN171" s="162" t="s">
        <v>2757</v>
      </c>
      <c r="AO171" s="162" t="s">
        <v>1976</v>
      </c>
      <c r="AP171" s="132"/>
      <c r="AQ171" s="132"/>
      <c r="AR171" s="132"/>
      <c r="AS171" s="132"/>
      <c r="AT171" s="132"/>
      <c r="AU171" s="132"/>
      <c r="AV171" s="132"/>
      <c r="AW171" s="132"/>
      <c r="AX171" s="132"/>
      <c r="AY171" s="132"/>
      <c r="AZ171" s="132"/>
      <c r="BA171" s="132"/>
      <c r="BB171" s="73"/>
      <c r="BC171" s="120">
        <v>-1</v>
      </c>
      <c r="BD171" s="120">
        <v>1</v>
      </c>
      <c r="BE171" s="120">
        <v>2</v>
      </c>
      <c r="BF171" s="120">
        <v>3</v>
      </c>
      <c r="BG171" s="120"/>
      <c r="BH171" s="120"/>
      <c r="BI171" s="120"/>
      <c r="BJ171" s="120"/>
      <c r="BK171" s="120"/>
      <c r="BL171" s="120"/>
      <c r="BM171" s="120"/>
      <c r="BN171" s="120"/>
      <c r="BO171" s="120"/>
      <c r="BP171" s="120"/>
      <c r="BQ171" s="120"/>
      <c r="BR171" s="120"/>
      <c r="BS171" s="132">
        <v>-1</v>
      </c>
      <c r="BT171" s="132">
        <v>1</v>
      </c>
      <c r="BU171" s="132">
        <v>2</v>
      </c>
      <c r="BV171" s="132">
        <v>3</v>
      </c>
      <c r="BW171" s="132"/>
      <c r="BX171" s="132"/>
      <c r="BY171" s="132"/>
      <c r="BZ171" s="132"/>
      <c r="CA171" s="132"/>
      <c r="CB171" s="132"/>
      <c r="CC171" s="132"/>
      <c r="CD171" s="132"/>
      <c r="CE171" s="132"/>
      <c r="CF171" s="132"/>
      <c r="CG171" s="132"/>
      <c r="CH171" s="132"/>
      <c r="CJ171" s="111"/>
      <c r="CK171" s="111"/>
      <c r="CL171" s="111"/>
      <c r="CM171" s="111"/>
      <c r="CN171" s="111"/>
      <c r="CO171" s="111"/>
      <c r="CP171" s="111"/>
      <c r="CQ171" s="111"/>
      <c r="CR171" s="111"/>
      <c r="CS171" s="111"/>
      <c r="CT171" s="111"/>
      <c r="CU171" s="111"/>
      <c r="CV171" s="111"/>
      <c r="CW171" s="111"/>
      <c r="CX171" s="111"/>
      <c r="CY171" s="111"/>
      <c r="CZ171" s="111">
        <v>3</v>
      </c>
      <c r="DA171" s="111">
        <v>0</v>
      </c>
      <c r="DB171" s="111">
        <v>2</v>
      </c>
      <c r="DC171" s="111">
        <v>1</v>
      </c>
      <c r="DD171" s="111">
        <v>1</v>
      </c>
      <c r="DE171" s="111">
        <v>2</v>
      </c>
      <c r="DF171" s="111">
        <v>1</v>
      </c>
      <c r="DG171" s="111">
        <v>0</v>
      </c>
      <c r="DL171" s="91"/>
      <c r="DM171" s="91"/>
      <c r="DN171" s="87" t="str">
        <f t="shared" si="46"/>
        <v xml:space="preserve">D6.scenario.defInput["i938"] = {  cons:"consCRsum",  title:"Courez sans échauffement",  unit:"",  text:"Etes-vous en train de vous réchauffer par temps froid?", inputType:"sel938", right:"", postfix:"", nodata:"", varType:"Number", min:"", max:"", defaultValue:"-1", d11t:"",d11p:"",d12t:"",d12p:"",d13t:"",d13p:"",d1w:"",d1d:"", d21t:"",d21p:"",d22t:"",d22p:"",d23t:"",d23p:"",d2w:"",d2d:"", d31t:"3",d31p:"0",d32t:"2",d32p:"1",d33t:"1",d33p:"2",d3w:"1",d3d:"0"}; </v>
      </c>
      <c r="DO171" s="88"/>
      <c r="DP171" s="88"/>
      <c r="DQ171" s="89" t="str">
        <f t="shared" si="47"/>
        <v>D6.scenario.defSelectValue["sel938"]= [ "Veuillez sélectionner", " toujours faire", " de temps en temps", " ne pas le faire ", "" ];</v>
      </c>
      <c r="DR171" s="90"/>
      <c r="DS171" s="90"/>
      <c r="DT171" s="90" t="str">
        <f t="shared" si="48"/>
        <v>D6.scenario.defSelectData['sel938']= [ '-1', '1', '2', '3' ];</v>
      </c>
    </row>
    <row r="172" spans="1:124" s="85" customFormat="1" ht="58.5" customHeight="1">
      <c r="A172" s="73"/>
      <c r="B172" s="111" t="s">
        <v>3006</v>
      </c>
      <c r="C172" s="120" t="s">
        <v>3636</v>
      </c>
      <c r="D172" s="132" t="s">
        <v>3561</v>
      </c>
      <c r="E172" s="111" t="s">
        <v>2157</v>
      </c>
      <c r="F172" s="121"/>
      <c r="G172" s="133"/>
      <c r="H172" s="120" t="s">
        <v>5149</v>
      </c>
      <c r="I172" s="132" t="s">
        <v>2755</v>
      </c>
      <c r="J172" s="120" t="str">
        <f t="shared" si="45"/>
        <v>sel939</v>
      </c>
      <c r="K172" s="132" t="str">
        <f t="shared" si="51"/>
        <v>sel939</v>
      </c>
      <c r="L172" s="112"/>
      <c r="M172" s="112"/>
      <c r="N172" s="112"/>
      <c r="O172" s="111" t="s">
        <v>1883</v>
      </c>
      <c r="P172" s="112"/>
      <c r="Q172" s="112"/>
      <c r="R172" s="111">
        <v>-1</v>
      </c>
      <c r="S172" s="73"/>
      <c r="T172" s="73"/>
      <c r="U172" s="114" t="str">
        <f t="shared" si="52"/>
        <v>sel939</v>
      </c>
      <c r="V172" s="120" t="s">
        <v>3702</v>
      </c>
      <c r="W172" s="120" t="s">
        <v>3867</v>
      </c>
      <c r="X172" s="120" t="s">
        <v>4047</v>
      </c>
      <c r="Y172" s="120" t="s">
        <v>3753</v>
      </c>
      <c r="Z172" s="120"/>
      <c r="AA172" s="120"/>
      <c r="AB172" s="120"/>
      <c r="AC172" s="120"/>
      <c r="AD172" s="120"/>
      <c r="AE172" s="120"/>
      <c r="AF172" s="120"/>
      <c r="AG172" s="120"/>
      <c r="AH172" s="120"/>
      <c r="AI172" s="120"/>
      <c r="AJ172" s="120"/>
      <c r="AK172" s="120"/>
      <c r="AL172" s="132" t="s">
        <v>2267</v>
      </c>
      <c r="AM172" s="132" t="s">
        <v>2756</v>
      </c>
      <c r="AN172" s="162" t="s">
        <v>2757</v>
      </c>
      <c r="AO172" s="162" t="s">
        <v>1976</v>
      </c>
      <c r="AP172" s="132"/>
      <c r="AQ172" s="132"/>
      <c r="AR172" s="132"/>
      <c r="AS172" s="132"/>
      <c r="AT172" s="132"/>
      <c r="AU172" s="132"/>
      <c r="AV172" s="132"/>
      <c r="AW172" s="132"/>
      <c r="AX172" s="132"/>
      <c r="AY172" s="132"/>
      <c r="AZ172" s="132"/>
      <c r="BA172" s="132"/>
      <c r="BB172" s="73"/>
      <c r="BC172" s="120">
        <v>-1</v>
      </c>
      <c r="BD172" s="120">
        <v>1</v>
      </c>
      <c r="BE172" s="120">
        <v>2</v>
      </c>
      <c r="BF172" s="120">
        <v>3</v>
      </c>
      <c r="BG172" s="120"/>
      <c r="BH172" s="120"/>
      <c r="BI172" s="120"/>
      <c r="BJ172" s="120"/>
      <c r="BK172" s="120"/>
      <c r="BL172" s="120"/>
      <c r="BM172" s="120"/>
      <c r="BN172" s="120"/>
      <c r="BO172" s="120"/>
      <c r="BP172" s="120"/>
      <c r="BQ172" s="120"/>
      <c r="BR172" s="120"/>
      <c r="BS172" s="132">
        <v>-1</v>
      </c>
      <c r="BT172" s="132">
        <v>1</v>
      </c>
      <c r="BU172" s="132">
        <v>2</v>
      </c>
      <c r="BV172" s="132">
        <v>3</v>
      </c>
      <c r="BW172" s="132"/>
      <c r="BX172" s="132"/>
      <c r="BY172" s="132"/>
      <c r="BZ172" s="132"/>
      <c r="CA172" s="132"/>
      <c r="CB172" s="132"/>
      <c r="CC172" s="132"/>
      <c r="CD172" s="132"/>
      <c r="CE172" s="132"/>
      <c r="CF172" s="132"/>
      <c r="CG172" s="132"/>
      <c r="CH172" s="132"/>
      <c r="CJ172" s="111"/>
      <c r="CK172" s="111"/>
      <c r="CL172" s="111"/>
      <c r="CM172" s="111"/>
      <c r="CN172" s="111"/>
      <c r="CO172" s="111"/>
      <c r="CP172" s="111"/>
      <c r="CQ172" s="111"/>
      <c r="CR172" s="111"/>
      <c r="CS172" s="111"/>
      <c r="CT172" s="111"/>
      <c r="CU172" s="111"/>
      <c r="CV172" s="111"/>
      <c r="CW172" s="111"/>
      <c r="CX172" s="111"/>
      <c r="CY172" s="111"/>
      <c r="CZ172" s="111"/>
      <c r="DA172" s="111"/>
      <c r="DB172" s="111"/>
      <c r="DC172" s="111"/>
      <c r="DD172" s="111"/>
      <c r="DE172" s="111"/>
      <c r="DF172" s="111"/>
      <c r="DG172" s="111"/>
      <c r="DL172" s="73"/>
      <c r="DM172" s="73"/>
      <c r="DN172" s="87" t="str">
        <f t="shared" si="46"/>
        <v xml:space="preserve">D6.scenario.defInput["i939"] = {  cons:"consCRsum",  title:"Vérification de la pression des pneus",  unit:"",  text:"Essayez-vous de maintenir la pression des pneus correctement", inputType:"sel939", right:"", postfix:"", nodata:"", varType:"Number", min:"", max:"", defaultValue:"-1", d11t:"",d11p:"",d12t:"",d12p:"",d13t:"",d13p:"",d1w:"",d1d:"", d21t:"",d21p:"",d22t:"",d22p:"",d23t:"",d23p:"",d2w:"",d2d:"", d31t:"",d31p:"",d32t:"",d32p:"",d33t:"",d33p:"",d3w:"",d3d:""}; </v>
      </c>
      <c r="DO172" s="88"/>
      <c r="DP172" s="88"/>
      <c r="DQ172" s="89" t="str">
        <f t="shared" si="47"/>
        <v>D6.scenario.defSelectValue["sel939"]= [ "Veuillez sélectionner", " toujours faire", " de temps en temps", " ne pas le faire ", "" ];</v>
      </c>
      <c r="DR172" s="90"/>
      <c r="DS172" s="90"/>
      <c r="DT172" s="90" t="str">
        <f t="shared" si="48"/>
        <v>D6.scenario.defSelectData['sel939']= [ '-1', '1', '2', '3' ];</v>
      </c>
    </row>
    <row r="173" spans="1:124" s="85" customFormat="1" ht="58.5" customHeight="1">
      <c r="A173" s="73"/>
      <c r="B173" s="111" t="s">
        <v>4731</v>
      </c>
      <c r="C173" s="120" t="s">
        <v>5056</v>
      </c>
      <c r="D173" s="132" t="s">
        <v>4732</v>
      </c>
      <c r="E173" s="111" t="s">
        <v>4733</v>
      </c>
      <c r="F173" s="121"/>
      <c r="G173" s="133"/>
      <c r="H173" s="120" t="s">
        <v>5150</v>
      </c>
      <c r="I173" s="132" t="s">
        <v>4734</v>
      </c>
      <c r="J173" s="120" t="str">
        <f t="shared" si="45"/>
        <v>sel221</v>
      </c>
      <c r="K173" s="132" t="str">
        <f t="shared" si="51"/>
        <v>sel221</v>
      </c>
      <c r="L173" s="112"/>
      <c r="M173" s="112"/>
      <c r="N173" s="112"/>
      <c r="O173" s="111" t="s">
        <v>1883</v>
      </c>
      <c r="P173" s="112"/>
      <c r="Q173" s="112"/>
      <c r="R173" s="111">
        <v>-1</v>
      </c>
      <c r="S173" s="73"/>
      <c r="T173" s="73"/>
      <c r="U173" s="114" t="str">
        <f t="shared" si="52"/>
        <v>sel221</v>
      </c>
      <c r="V173" s="120" t="s">
        <v>3733</v>
      </c>
      <c r="W173" s="120" t="s">
        <v>3717</v>
      </c>
      <c r="X173" s="120" t="s">
        <v>5400</v>
      </c>
      <c r="Y173" s="120" t="s">
        <v>5401</v>
      </c>
      <c r="Z173" s="120" t="s">
        <v>5402</v>
      </c>
      <c r="AA173" s="120"/>
      <c r="AB173" s="120"/>
      <c r="AC173" s="120"/>
      <c r="AD173" s="120"/>
      <c r="AE173" s="120"/>
      <c r="AF173" s="120"/>
      <c r="AG173" s="120"/>
      <c r="AH173" s="120"/>
      <c r="AI173" s="120"/>
      <c r="AJ173" s="120"/>
      <c r="AK173" s="120"/>
      <c r="AL173" s="132" t="s">
        <v>4736</v>
      </c>
      <c r="AM173" s="132" t="s">
        <v>4737</v>
      </c>
      <c r="AN173" s="162" t="s">
        <v>2744</v>
      </c>
      <c r="AO173" s="162" t="s">
        <v>4738</v>
      </c>
      <c r="AP173" s="132" t="s">
        <v>2434</v>
      </c>
      <c r="AQ173" s="132"/>
      <c r="AR173" s="132"/>
      <c r="AS173" s="132"/>
      <c r="AT173" s="132"/>
      <c r="AU173" s="132"/>
      <c r="AV173" s="132"/>
      <c r="AW173" s="132"/>
      <c r="AX173" s="132"/>
      <c r="AY173" s="132"/>
      <c r="AZ173" s="132"/>
      <c r="BA173" s="132"/>
      <c r="BB173" s="73"/>
      <c r="BC173" s="120">
        <v>-1</v>
      </c>
      <c r="BD173" s="120">
        <v>1</v>
      </c>
      <c r="BE173" s="120">
        <v>2</v>
      </c>
      <c r="BF173" s="120">
        <v>3</v>
      </c>
      <c r="BG173" s="120">
        <v>4</v>
      </c>
      <c r="BH173" s="120"/>
      <c r="BI173" s="120"/>
      <c r="BJ173" s="120"/>
      <c r="BK173" s="120"/>
      <c r="BL173" s="120"/>
      <c r="BM173" s="120"/>
      <c r="BN173" s="120"/>
      <c r="BO173" s="120"/>
      <c r="BP173" s="120"/>
      <c r="BQ173" s="120"/>
      <c r="BR173" s="120"/>
      <c r="BS173" s="132">
        <v>-1</v>
      </c>
      <c r="BT173" s="132">
        <v>1</v>
      </c>
      <c r="BU173" s="132">
        <v>2</v>
      </c>
      <c r="BV173" s="132">
        <v>3</v>
      </c>
      <c r="BW173" s="132">
        <v>4</v>
      </c>
      <c r="BX173" s="132"/>
      <c r="BY173" s="132"/>
      <c r="BZ173" s="132"/>
      <c r="CA173" s="132"/>
      <c r="CB173" s="132"/>
      <c r="CC173" s="132"/>
      <c r="CD173" s="132"/>
      <c r="CE173" s="132"/>
      <c r="CF173" s="132"/>
      <c r="CG173" s="132"/>
      <c r="CH173" s="132"/>
      <c r="CJ173" s="111">
        <v>3</v>
      </c>
      <c r="CK173" s="111">
        <v>0</v>
      </c>
      <c r="CL173" s="111">
        <v>2</v>
      </c>
      <c r="CM173" s="111">
        <v>1</v>
      </c>
      <c r="CN173" s="111">
        <v>1</v>
      </c>
      <c r="CO173" s="111">
        <v>2</v>
      </c>
      <c r="CP173" s="111">
        <v>1</v>
      </c>
      <c r="CQ173" s="111">
        <v>0</v>
      </c>
      <c r="CR173" s="111">
        <v>3</v>
      </c>
      <c r="CS173" s="111">
        <v>0</v>
      </c>
      <c r="CT173" s="111">
        <v>2</v>
      </c>
      <c r="CU173" s="111">
        <v>1</v>
      </c>
      <c r="CV173" s="111">
        <v>1</v>
      </c>
      <c r="CW173" s="111">
        <v>2</v>
      </c>
      <c r="CX173" s="111">
        <v>1</v>
      </c>
      <c r="CY173" s="111">
        <v>0</v>
      </c>
      <c r="CZ173" s="111"/>
      <c r="DA173" s="111"/>
      <c r="DB173" s="111"/>
      <c r="DC173" s="111"/>
      <c r="DD173" s="111"/>
      <c r="DE173" s="111"/>
      <c r="DF173" s="111"/>
      <c r="DG173" s="111"/>
      <c r="DL173" s="73"/>
      <c r="DM173" s="73"/>
      <c r="DN173" s="87" t="str">
        <f t="shared" si="46"/>
        <v xml:space="preserve">D6.scenario.defInput["i221"] = {  cons:"consCOsum",  title:"Performance du climatiseur",  unit:"",  text:"Les performances d'économie d'énergie du climatiseur sont-elles bonnes (premier niveau?)", inputType:"sel221", right:"", postfix:"", nodata:"", varType:"Number", min:"", max:"", defaultValue:"-1", d11t:"3",d11p:"0",d12t:"2",d12p:"1",d13t:"1",d13p:"2",d1w:"1",d1d:"0", d21t:"3",d21p:"0",d22t:"2",d22p:"1",d23t:"1",d23p:"2",d2w:"1",d2d:"0", d31t:"",d31p:"",d32t:"",d32p:"",d33t:"",d33p:"",d3w:"",d3d:""}; </v>
      </c>
      <c r="DO173" s="88"/>
      <c r="DP173" s="88"/>
      <c r="DQ173" s="89" t="str">
        <f t="shared" si="47"/>
        <v>D6.scenario.defSelectValue["sel221"]= [ "Veuillez choisir", "Très bien", "Normal", "Pas très bon", "Je ne sais pas", "" ];</v>
      </c>
      <c r="DR173" s="90"/>
      <c r="DS173" s="90"/>
      <c r="DT173" s="90" t="str">
        <f t="shared" si="48"/>
        <v>D6.scenario.defSelectData['sel221']= [ '-1', '1', '2', '3', '4' ];</v>
      </c>
    </row>
    <row r="174" spans="1:124" s="85" customFormat="1" ht="58.5" customHeight="1">
      <c r="A174" s="73"/>
      <c r="B174" s="111" t="s">
        <v>4739</v>
      </c>
      <c r="C174" s="120" t="s">
        <v>5057</v>
      </c>
      <c r="D174" s="132" t="s">
        <v>4740</v>
      </c>
      <c r="E174" s="111" t="s">
        <v>4741</v>
      </c>
      <c r="F174" s="121"/>
      <c r="G174" s="133"/>
      <c r="H174" s="120" t="s">
        <v>5151</v>
      </c>
      <c r="I174" s="132" t="s">
        <v>4742</v>
      </c>
      <c r="J174" s="120" t="str">
        <f t="shared" si="45"/>
        <v>sel121</v>
      </c>
      <c r="K174" s="132" t="str">
        <f t="shared" si="51"/>
        <v>sel121</v>
      </c>
      <c r="L174" s="112"/>
      <c r="M174" s="112"/>
      <c r="N174" s="112"/>
      <c r="O174" s="111" t="s">
        <v>1883</v>
      </c>
      <c r="P174" s="112"/>
      <c r="Q174" s="112"/>
      <c r="R174" s="111">
        <v>-1</v>
      </c>
      <c r="S174" s="73"/>
      <c r="T174" s="73"/>
      <c r="U174" s="114" t="str">
        <f t="shared" si="52"/>
        <v>sel121</v>
      </c>
      <c r="V174" s="120" t="s">
        <v>3733</v>
      </c>
      <c r="W174" s="120" t="s">
        <v>3717</v>
      </c>
      <c r="X174" s="120" t="s">
        <v>5400</v>
      </c>
      <c r="Y174" s="120" t="s">
        <v>5401</v>
      </c>
      <c r="Z174" s="120" t="s">
        <v>5402</v>
      </c>
      <c r="AA174" s="120"/>
      <c r="AB174" s="120"/>
      <c r="AC174" s="120"/>
      <c r="AD174" s="120"/>
      <c r="AE174" s="120"/>
      <c r="AF174" s="120"/>
      <c r="AG174" s="120"/>
      <c r="AH174" s="120"/>
      <c r="AI174" s="120"/>
      <c r="AJ174" s="120"/>
      <c r="AK174" s="120"/>
      <c r="AL174" s="132" t="s">
        <v>4735</v>
      </c>
      <c r="AM174" s="132" t="s">
        <v>4737</v>
      </c>
      <c r="AN174" s="162" t="s">
        <v>2744</v>
      </c>
      <c r="AO174" s="162" t="s">
        <v>4738</v>
      </c>
      <c r="AP174" s="132" t="s">
        <v>2434</v>
      </c>
      <c r="AQ174" s="132"/>
      <c r="AR174" s="132"/>
      <c r="AS174" s="132"/>
      <c r="AT174" s="132"/>
      <c r="AU174" s="132"/>
      <c r="AV174" s="132"/>
      <c r="AW174" s="132"/>
      <c r="AX174" s="132"/>
      <c r="AY174" s="132"/>
      <c r="AZ174" s="132"/>
      <c r="BA174" s="132"/>
      <c r="BB174" s="73"/>
      <c r="BC174" s="120">
        <v>-1</v>
      </c>
      <c r="BD174" s="120">
        <v>1</v>
      </c>
      <c r="BE174" s="120">
        <v>2</v>
      </c>
      <c r="BF174" s="120">
        <v>3</v>
      </c>
      <c r="BG174" s="120">
        <v>4</v>
      </c>
      <c r="BH174" s="120"/>
      <c r="BI174" s="120"/>
      <c r="BJ174" s="120"/>
      <c r="BK174" s="120"/>
      <c r="BL174" s="120"/>
      <c r="BM174" s="120"/>
      <c r="BN174" s="120"/>
      <c r="BO174" s="120"/>
      <c r="BP174" s="120"/>
      <c r="BQ174" s="120"/>
      <c r="BR174" s="120"/>
      <c r="BS174" s="132">
        <v>-1</v>
      </c>
      <c r="BT174" s="132">
        <v>1</v>
      </c>
      <c r="BU174" s="132">
        <v>2</v>
      </c>
      <c r="BV174" s="132">
        <v>3</v>
      </c>
      <c r="BW174" s="132">
        <v>4</v>
      </c>
      <c r="BX174" s="132"/>
      <c r="BY174" s="132"/>
      <c r="BZ174" s="132"/>
      <c r="CA174" s="132"/>
      <c r="CB174" s="132"/>
      <c r="CC174" s="132"/>
      <c r="CD174" s="132"/>
      <c r="CE174" s="132"/>
      <c r="CF174" s="132"/>
      <c r="CG174" s="132"/>
      <c r="CH174" s="132"/>
      <c r="CJ174" s="111">
        <v>3</v>
      </c>
      <c r="CK174" s="111">
        <v>0</v>
      </c>
      <c r="CL174" s="111">
        <v>2</v>
      </c>
      <c r="CM174" s="111">
        <v>1</v>
      </c>
      <c r="CN174" s="111">
        <v>1</v>
      </c>
      <c r="CO174" s="111">
        <v>2</v>
      </c>
      <c r="CP174" s="111">
        <v>1</v>
      </c>
      <c r="CQ174" s="111">
        <v>0</v>
      </c>
      <c r="CR174" s="111">
        <v>3</v>
      </c>
      <c r="CS174" s="111">
        <v>0</v>
      </c>
      <c r="CT174" s="111">
        <v>2</v>
      </c>
      <c r="CU174" s="111">
        <v>1</v>
      </c>
      <c r="CV174" s="111">
        <v>1</v>
      </c>
      <c r="CW174" s="111">
        <v>2</v>
      </c>
      <c r="CX174" s="111">
        <v>1</v>
      </c>
      <c r="CY174" s="111">
        <v>0</v>
      </c>
      <c r="CZ174" s="111"/>
      <c r="DA174" s="111"/>
      <c r="DB174" s="111"/>
      <c r="DC174" s="111"/>
      <c r="DD174" s="111"/>
      <c r="DE174" s="111"/>
      <c r="DF174" s="111"/>
      <c r="DG174" s="111"/>
      <c r="DL174" s="73"/>
      <c r="DM174" s="73"/>
      <c r="DN174" s="87" t="str">
        <f t="shared" si="46"/>
        <v xml:space="preserve">D6.scenario.defInput["i121"] = {  cons:"consHWsum",  title:"Performance du chauffe-eau",  unit:"",  text:"Les performances d'économie d'énergie du chauffe-eau sont-elles bonnes? (Première année)", inputType:"sel121", right:"", postfix:"", nodata:"", varType:"Number", min:"", max:"", defaultValue:"-1", d11t:"3",d11p:"0",d12t:"2",d12p:"1",d13t:"1",d13p:"2",d1w:"1",d1d:"0", d21t:"3",d21p:"0",d22t:"2",d22p:"1",d23t:"1",d23p:"2",d2w:"1",d2d:"0", d31t:"",d31p:"",d32t:"",d32p:"",d33t:"",d33p:"",d3w:"",d3d:""}; </v>
      </c>
      <c r="DO174" s="88"/>
      <c r="DP174" s="88"/>
      <c r="DQ174" s="89" t="str">
        <f t="shared" si="47"/>
        <v>D6.scenario.defSelectValue["sel121"]= [ "Veuillez choisir", "Très bien", "Normal", "Pas très bon", "Je ne sais pas", "" ];</v>
      </c>
      <c r="DR174" s="90"/>
      <c r="DS174" s="90"/>
      <c r="DT174" s="90" t="str">
        <f t="shared" si="48"/>
        <v>D6.scenario.defSelectData['sel121']= [ '-1', '1', '2', '3', '4' ];</v>
      </c>
    </row>
    <row r="175" spans="1:124" s="85" customFormat="1" ht="58.5" customHeight="1">
      <c r="A175" s="73"/>
      <c r="B175" s="111" t="s">
        <v>4743</v>
      </c>
      <c r="C175" s="120" t="s">
        <v>5058</v>
      </c>
      <c r="D175" s="132" t="s">
        <v>4744</v>
      </c>
      <c r="E175" s="111" t="s">
        <v>3383</v>
      </c>
      <c r="F175" s="121"/>
      <c r="G175" s="133"/>
      <c r="H175" s="120" t="s">
        <v>5152</v>
      </c>
      <c r="I175" s="132" t="s">
        <v>4745</v>
      </c>
      <c r="J175" s="120" t="str">
        <f t="shared" si="45"/>
        <v>sel621</v>
      </c>
      <c r="K175" s="132" t="str">
        <f t="shared" si="51"/>
        <v>sel621</v>
      </c>
      <c r="L175" s="112"/>
      <c r="M175" s="112"/>
      <c r="N175" s="112"/>
      <c r="O175" s="111" t="s">
        <v>1883</v>
      </c>
      <c r="P175" s="112"/>
      <c r="Q175" s="112"/>
      <c r="R175" s="111">
        <v>-1</v>
      </c>
      <c r="S175" s="73"/>
      <c r="T175" s="73"/>
      <c r="U175" s="114" t="str">
        <f t="shared" si="52"/>
        <v>sel621</v>
      </c>
      <c r="V175" s="120" t="s">
        <v>3733</v>
      </c>
      <c r="W175" s="120" t="s">
        <v>3717</v>
      </c>
      <c r="X175" s="120" t="s">
        <v>5400</v>
      </c>
      <c r="Y175" s="120" t="s">
        <v>5401</v>
      </c>
      <c r="Z175" s="120" t="s">
        <v>5402</v>
      </c>
      <c r="AA175" s="120"/>
      <c r="AB175" s="120"/>
      <c r="AC175" s="120"/>
      <c r="AD175" s="120"/>
      <c r="AE175" s="120"/>
      <c r="AF175" s="120"/>
      <c r="AG175" s="120"/>
      <c r="AH175" s="120"/>
      <c r="AI175" s="120"/>
      <c r="AJ175" s="120"/>
      <c r="AK175" s="120"/>
      <c r="AL175" s="132" t="s">
        <v>4746</v>
      </c>
      <c r="AM175" s="132" t="s">
        <v>4737</v>
      </c>
      <c r="AN175" s="162" t="s">
        <v>2744</v>
      </c>
      <c r="AO175" s="162" t="s">
        <v>4738</v>
      </c>
      <c r="AP175" s="132" t="s">
        <v>2434</v>
      </c>
      <c r="AQ175" s="132"/>
      <c r="AR175" s="132"/>
      <c r="AS175" s="132"/>
      <c r="AT175" s="132"/>
      <c r="AU175" s="132"/>
      <c r="AV175" s="132"/>
      <c r="AW175" s="132"/>
      <c r="AX175" s="132"/>
      <c r="AY175" s="132"/>
      <c r="AZ175" s="132"/>
      <c r="BA175" s="132"/>
      <c r="BB175" s="73"/>
      <c r="BC175" s="120">
        <v>-1</v>
      </c>
      <c r="BD175" s="120">
        <v>1</v>
      </c>
      <c r="BE175" s="120">
        <v>2</v>
      </c>
      <c r="BF175" s="120">
        <v>3</v>
      </c>
      <c r="BG175" s="120">
        <v>4</v>
      </c>
      <c r="BH175" s="120"/>
      <c r="BI175" s="120"/>
      <c r="BJ175" s="120"/>
      <c r="BK175" s="120"/>
      <c r="BL175" s="120"/>
      <c r="BM175" s="120"/>
      <c r="BN175" s="120"/>
      <c r="BO175" s="120"/>
      <c r="BP175" s="120"/>
      <c r="BQ175" s="120"/>
      <c r="BR175" s="120"/>
      <c r="BS175" s="132">
        <v>-1</v>
      </c>
      <c r="BT175" s="132">
        <v>1</v>
      </c>
      <c r="BU175" s="132">
        <v>2</v>
      </c>
      <c r="BV175" s="132">
        <v>3</v>
      </c>
      <c r="BW175" s="132">
        <v>4</v>
      </c>
      <c r="BX175" s="132"/>
      <c r="BY175" s="132"/>
      <c r="BZ175" s="132"/>
      <c r="CA175" s="132"/>
      <c r="CB175" s="132"/>
      <c r="CC175" s="132"/>
      <c r="CD175" s="132"/>
      <c r="CE175" s="132"/>
      <c r="CF175" s="132"/>
      <c r="CG175" s="132"/>
      <c r="CH175" s="132"/>
      <c r="CJ175" s="111">
        <v>3</v>
      </c>
      <c r="CK175" s="111">
        <v>0</v>
      </c>
      <c r="CL175" s="111">
        <v>2</v>
      </c>
      <c r="CM175" s="111">
        <v>1</v>
      </c>
      <c r="CN175" s="111">
        <v>1</v>
      </c>
      <c r="CO175" s="111">
        <v>2</v>
      </c>
      <c r="CP175" s="111">
        <v>1</v>
      </c>
      <c r="CQ175" s="111">
        <v>0</v>
      </c>
      <c r="CR175" s="111">
        <v>3</v>
      </c>
      <c r="CS175" s="111">
        <v>0</v>
      </c>
      <c r="CT175" s="111">
        <v>2</v>
      </c>
      <c r="CU175" s="111">
        <v>1</v>
      </c>
      <c r="CV175" s="111">
        <v>1</v>
      </c>
      <c r="CW175" s="111">
        <v>2</v>
      </c>
      <c r="CX175" s="111">
        <v>1</v>
      </c>
      <c r="CY175" s="111">
        <v>0</v>
      </c>
      <c r="CZ175" s="111"/>
      <c r="DA175" s="111"/>
      <c r="DB175" s="111"/>
      <c r="DC175" s="111"/>
      <c r="DD175" s="111"/>
      <c r="DE175" s="111"/>
      <c r="DF175" s="111"/>
      <c r="DG175" s="111"/>
      <c r="DL175" s="73"/>
      <c r="DM175" s="73"/>
      <c r="DN175" s="87" t="str">
        <f t="shared" si="46"/>
        <v xml:space="preserve">D6.scenario.defInput["i621"] = {  cons:"consTVsum",  title:"Performances TV",  unit:"",  text:"Les performances d'économie d'énergie de la télévision sont-elles bonnes? (Première année)", inputType:"sel621", right:"", postfix:"", nodata:"", varType:"Number", min:"", max:"", defaultValue:"-1", d11t:"3",d11p:"0",d12t:"2",d12p:"1",d13t:"1",d13p:"2",d1w:"1",d1d:"0", d21t:"3",d21p:"0",d22t:"2",d22p:"1",d23t:"1",d23p:"2",d2w:"1",d2d:"0", d31t:"",d31p:"",d32t:"",d32p:"",d33t:"",d33p:"",d3w:"",d3d:""}; </v>
      </c>
      <c r="DO175" s="88"/>
      <c r="DP175" s="88"/>
      <c r="DQ175" s="89" t="str">
        <f t="shared" si="47"/>
        <v>D6.scenario.defSelectValue["sel621"]= [ "Veuillez choisir", "Très bien", "Normal", "Pas très bon", "Je ne sais pas", "" ];</v>
      </c>
      <c r="DR175" s="90"/>
      <c r="DS175" s="90"/>
      <c r="DT175" s="90" t="str">
        <f t="shared" si="48"/>
        <v>D6.scenario.defSelectData['sel621']= [ '-1', '1', '2', '3', '4' ];</v>
      </c>
    </row>
    <row r="176" spans="1:124" s="85" customFormat="1" ht="58.5" customHeight="1">
      <c r="A176" s="73"/>
      <c r="B176" s="111" t="s">
        <v>4747</v>
      </c>
      <c r="C176" s="120" t="s">
        <v>5059</v>
      </c>
      <c r="D176" s="132" t="s">
        <v>4748</v>
      </c>
      <c r="E176" s="111" t="s">
        <v>4749</v>
      </c>
      <c r="F176" s="121"/>
      <c r="G176" s="133"/>
      <c r="H176" s="120" t="s">
        <v>5153</v>
      </c>
      <c r="I176" s="132" t="s">
        <v>4750</v>
      </c>
      <c r="J176" s="120" t="str">
        <f t="shared" si="45"/>
        <v>sel421</v>
      </c>
      <c r="K176" s="132" t="str">
        <f t="shared" si="51"/>
        <v>sel421</v>
      </c>
      <c r="L176" s="112"/>
      <c r="M176" s="112"/>
      <c r="N176" s="112"/>
      <c r="O176" s="111" t="s">
        <v>1883</v>
      </c>
      <c r="P176" s="112"/>
      <c r="Q176" s="112"/>
      <c r="R176" s="111">
        <v>-1</v>
      </c>
      <c r="S176" s="73"/>
      <c r="T176" s="73"/>
      <c r="U176" s="114" t="str">
        <f t="shared" si="52"/>
        <v>sel421</v>
      </c>
      <c r="V176" s="120" t="s">
        <v>3733</v>
      </c>
      <c r="W176" s="120" t="s">
        <v>3717</v>
      </c>
      <c r="X176" s="120" t="s">
        <v>5400</v>
      </c>
      <c r="Y176" s="120" t="s">
        <v>5401</v>
      </c>
      <c r="Z176" s="120" t="s">
        <v>5402</v>
      </c>
      <c r="AA176" s="120"/>
      <c r="AB176" s="120"/>
      <c r="AC176" s="120"/>
      <c r="AD176" s="120"/>
      <c r="AE176" s="120"/>
      <c r="AF176" s="120"/>
      <c r="AG176" s="120"/>
      <c r="AH176" s="120"/>
      <c r="AI176" s="120"/>
      <c r="AJ176" s="120"/>
      <c r="AK176" s="120"/>
      <c r="AL176" s="132" t="s">
        <v>4735</v>
      </c>
      <c r="AM176" s="132" t="s">
        <v>4737</v>
      </c>
      <c r="AN176" s="162" t="s">
        <v>2744</v>
      </c>
      <c r="AO176" s="162" t="s">
        <v>4738</v>
      </c>
      <c r="AP176" s="132" t="s">
        <v>2434</v>
      </c>
      <c r="AQ176" s="132"/>
      <c r="AR176" s="132"/>
      <c r="AS176" s="132"/>
      <c r="AT176" s="132"/>
      <c r="AU176" s="132"/>
      <c r="AV176" s="132"/>
      <c r="AW176" s="132"/>
      <c r="AX176" s="132"/>
      <c r="AY176" s="132"/>
      <c r="AZ176" s="132"/>
      <c r="BA176" s="132"/>
      <c r="BB176" s="73"/>
      <c r="BC176" s="120">
        <v>-1</v>
      </c>
      <c r="BD176" s="120">
        <v>1</v>
      </c>
      <c r="BE176" s="120">
        <v>2</v>
      </c>
      <c r="BF176" s="120">
        <v>3</v>
      </c>
      <c r="BG176" s="120">
        <v>4</v>
      </c>
      <c r="BH176" s="120"/>
      <c r="BI176" s="120"/>
      <c r="BJ176" s="120"/>
      <c r="BK176" s="120"/>
      <c r="BL176" s="120"/>
      <c r="BM176" s="120"/>
      <c r="BN176" s="120"/>
      <c r="BO176" s="120"/>
      <c r="BP176" s="120"/>
      <c r="BQ176" s="120"/>
      <c r="BR176" s="120"/>
      <c r="BS176" s="132">
        <v>-1</v>
      </c>
      <c r="BT176" s="132">
        <v>1</v>
      </c>
      <c r="BU176" s="132">
        <v>2</v>
      </c>
      <c r="BV176" s="132">
        <v>3</v>
      </c>
      <c r="BW176" s="132">
        <v>4</v>
      </c>
      <c r="BX176" s="132"/>
      <c r="BY176" s="132"/>
      <c r="BZ176" s="132"/>
      <c r="CA176" s="132"/>
      <c r="CB176" s="132"/>
      <c r="CC176" s="132"/>
      <c r="CD176" s="132"/>
      <c r="CE176" s="132"/>
      <c r="CF176" s="132"/>
      <c r="CG176" s="132"/>
      <c r="CH176" s="132"/>
      <c r="CJ176" s="111">
        <v>3</v>
      </c>
      <c r="CK176" s="111">
        <v>0</v>
      </c>
      <c r="CL176" s="111">
        <v>2</v>
      </c>
      <c r="CM176" s="111">
        <v>1</v>
      </c>
      <c r="CN176" s="111">
        <v>1</v>
      </c>
      <c r="CO176" s="111">
        <v>2</v>
      </c>
      <c r="CP176" s="111">
        <v>1</v>
      </c>
      <c r="CQ176" s="111">
        <v>0</v>
      </c>
      <c r="CR176" s="111">
        <v>3</v>
      </c>
      <c r="CS176" s="111">
        <v>0</v>
      </c>
      <c r="CT176" s="111">
        <v>2</v>
      </c>
      <c r="CU176" s="111">
        <v>1</v>
      </c>
      <c r="CV176" s="111">
        <v>1</v>
      </c>
      <c r="CW176" s="111">
        <v>2</v>
      </c>
      <c r="CX176" s="111">
        <v>1</v>
      </c>
      <c r="CY176" s="111">
        <v>0</v>
      </c>
      <c r="CZ176" s="111"/>
      <c r="DA176" s="111"/>
      <c r="DB176" s="111"/>
      <c r="DC176" s="111"/>
      <c r="DD176" s="111"/>
      <c r="DE176" s="111"/>
      <c r="DF176" s="111"/>
      <c r="DG176" s="111"/>
      <c r="DL176" s="73"/>
      <c r="DM176" s="73"/>
      <c r="DN176" s="87" t="str">
        <f t="shared" si="46"/>
        <v xml:space="preserve">D6.scenario.defInput["i421"] = {  cons:"consDRsum",  title:"Performance de la machine à laver",  unit:"",  text:"Est-ce que les performances d'économie d'énergie de la machine à laver sont bonnes? (Première année)", inputType:"sel421", right:"", postfix:"", nodata:"", varType:"Number", min:"", max:"", defaultValue:"-1", d11t:"3",d11p:"0",d12t:"2",d12p:"1",d13t:"1",d13p:"2",d1w:"1",d1d:"0", d21t:"3",d21p:"0",d22t:"2",d22p:"1",d23t:"1",d23p:"2",d2w:"1",d2d:"0", d31t:"",d31p:"",d32t:"",d32p:"",d33t:"",d33p:"",d3w:"",d3d:""}; </v>
      </c>
      <c r="DO176" s="88"/>
      <c r="DP176" s="88"/>
      <c r="DQ176" s="89" t="str">
        <f t="shared" si="47"/>
        <v>D6.scenario.defSelectValue["sel421"]= [ "Veuillez choisir", "Très bien", "Normal", "Pas très bon", "Je ne sais pas", "" ];</v>
      </c>
      <c r="DR176" s="90"/>
      <c r="DS176" s="90"/>
      <c r="DT176" s="90" t="str">
        <f t="shared" si="48"/>
        <v>D6.scenario.defSelectData['sel421']= [ '-1', '1', '2', '3', '4' ];</v>
      </c>
    </row>
    <row r="177" spans="1:124" s="85" customFormat="1" ht="58.5" customHeight="1">
      <c r="A177" s="73"/>
      <c r="B177" s="111" t="s">
        <v>4751</v>
      </c>
      <c r="C177" s="120" t="s">
        <v>5060</v>
      </c>
      <c r="D177" s="132" t="s">
        <v>4752</v>
      </c>
      <c r="E177" s="111" t="s">
        <v>4753</v>
      </c>
      <c r="F177" s="121"/>
      <c r="G177" s="133"/>
      <c r="H177" s="120" t="s">
        <v>5154</v>
      </c>
      <c r="I177" s="132" t="s">
        <v>4754</v>
      </c>
      <c r="J177" s="120" t="str">
        <f t="shared" si="45"/>
        <v>sel721</v>
      </c>
      <c r="K177" s="132" t="str">
        <f t="shared" si="51"/>
        <v>sel721</v>
      </c>
      <c r="L177" s="112"/>
      <c r="M177" s="112"/>
      <c r="N177" s="112"/>
      <c r="O177" s="111" t="s">
        <v>1883</v>
      </c>
      <c r="P177" s="112"/>
      <c r="Q177" s="112"/>
      <c r="R177" s="111">
        <v>-1</v>
      </c>
      <c r="S177" s="73"/>
      <c r="T177" s="73"/>
      <c r="U177" s="114" t="str">
        <f t="shared" si="52"/>
        <v>sel721</v>
      </c>
      <c r="V177" s="120" t="s">
        <v>3733</v>
      </c>
      <c r="W177" s="120" t="s">
        <v>3717</v>
      </c>
      <c r="X177" s="120" t="s">
        <v>5400</v>
      </c>
      <c r="Y177" s="120" t="s">
        <v>5401</v>
      </c>
      <c r="Z177" s="120" t="s">
        <v>5402</v>
      </c>
      <c r="AA177" s="120"/>
      <c r="AB177" s="120"/>
      <c r="AC177" s="120"/>
      <c r="AD177" s="120"/>
      <c r="AE177" s="120"/>
      <c r="AF177" s="120"/>
      <c r="AG177" s="120"/>
      <c r="AH177" s="120"/>
      <c r="AI177" s="120"/>
      <c r="AJ177" s="120"/>
      <c r="AK177" s="120"/>
      <c r="AL177" s="132" t="s">
        <v>4736</v>
      </c>
      <c r="AM177" s="132" t="s">
        <v>4737</v>
      </c>
      <c r="AN177" s="162" t="s">
        <v>2744</v>
      </c>
      <c r="AO177" s="162" t="s">
        <v>4738</v>
      </c>
      <c r="AP177" s="132" t="s">
        <v>2434</v>
      </c>
      <c r="AQ177" s="132"/>
      <c r="AR177" s="132"/>
      <c r="AS177" s="132"/>
      <c r="AT177" s="132"/>
      <c r="AU177" s="132"/>
      <c r="AV177" s="132"/>
      <c r="AW177" s="132"/>
      <c r="AX177" s="132"/>
      <c r="AY177" s="132"/>
      <c r="AZ177" s="132"/>
      <c r="BA177" s="132"/>
      <c r="BB177" s="73"/>
      <c r="BC177" s="120">
        <v>-1</v>
      </c>
      <c r="BD177" s="120">
        <v>1</v>
      </c>
      <c r="BE177" s="120">
        <v>2</v>
      </c>
      <c r="BF177" s="120">
        <v>3</v>
      </c>
      <c r="BG177" s="120">
        <v>4</v>
      </c>
      <c r="BH177" s="120"/>
      <c r="BI177" s="120"/>
      <c r="BJ177" s="120"/>
      <c r="BK177" s="120"/>
      <c r="BL177" s="120"/>
      <c r="BM177" s="120"/>
      <c r="BN177" s="120"/>
      <c r="BO177" s="120"/>
      <c r="BP177" s="120"/>
      <c r="BQ177" s="120"/>
      <c r="BR177" s="120"/>
      <c r="BS177" s="132">
        <v>-1</v>
      </c>
      <c r="BT177" s="132">
        <v>1</v>
      </c>
      <c r="BU177" s="132">
        <v>2</v>
      </c>
      <c r="BV177" s="132">
        <v>3</v>
      </c>
      <c r="BW177" s="132">
        <v>4</v>
      </c>
      <c r="BX177" s="132"/>
      <c r="BY177" s="132"/>
      <c r="BZ177" s="132"/>
      <c r="CA177" s="132"/>
      <c r="CB177" s="132"/>
      <c r="CC177" s="132"/>
      <c r="CD177" s="132"/>
      <c r="CE177" s="132"/>
      <c r="CF177" s="132"/>
      <c r="CG177" s="132"/>
      <c r="CH177" s="132"/>
      <c r="CJ177" s="111">
        <v>3</v>
      </c>
      <c r="CK177" s="111">
        <v>0</v>
      </c>
      <c r="CL177" s="111">
        <v>2</v>
      </c>
      <c r="CM177" s="111">
        <v>1</v>
      </c>
      <c r="CN177" s="111">
        <v>1</v>
      </c>
      <c r="CO177" s="111">
        <v>2</v>
      </c>
      <c r="CP177" s="111">
        <v>1</v>
      </c>
      <c r="CQ177" s="111">
        <v>0</v>
      </c>
      <c r="CR177" s="111">
        <v>3</v>
      </c>
      <c r="CS177" s="111">
        <v>0</v>
      </c>
      <c r="CT177" s="111">
        <v>2</v>
      </c>
      <c r="CU177" s="111">
        <v>1</v>
      </c>
      <c r="CV177" s="111">
        <v>1</v>
      </c>
      <c r="CW177" s="111">
        <v>2</v>
      </c>
      <c r="CX177" s="111">
        <v>1</v>
      </c>
      <c r="CY177" s="111">
        <v>0</v>
      </c>
      <c r="CZ177" s="111"/>
      <c r="DA177" s="111"/>
      <c r="DB177" s="111"/>
      <c r="DC177" s="111"/>
      <c r="DD177" s="111"/>
      <c r="DE177" s="111"/>
      <c r="DF177" s="111"/>
      <c r="DG177" s="111"/>
      <c r="DL177" s="73"/>
      <c r="DM177" s="73"/>
      <c r="DN177" s="87" t="str">
        <f t="shared" si="46"/>
        <v xml:space="preserve">D6.scenario.defInput["i721"] = {  cons:"consRFsum",  title:"La performance du réfrigérateur",  unit:"",  text:"La performance du réfrigérateur en matière d'économie d'énergie est-elle bonne? (Première année)", inputType:"sel721", right:"", postfix:"", nodata:"", varType:"Number", min:"", max:"", defaultValue:"-1", d11t:"3",d11p:"0",d12t:"2",d12p:"1",d13t:"1",d13p:"2",d1w:"1",d1d:"0", d21t:"3",d21p:"0",d22t:"2",d22p:"1",d23t:"1",d23p:"2",d2w:"1",d2d:"0", d31t:"",d31p:"",d32t:"",d32p:"",d33t:"",d33p:"",d3w:"",d3d:""}; </v>
      </c>
      <c r="DO177" s="88"/>
      <c r="DP177" s="88"/>
      <c r="DQ177" s="89" t="str">
        <f t="shared" si="47"/>
        <v>D6.scenario.defSelectValue["sel721"]= [ "Veuillez choisir", "Très bien", "Normal", "Pas très bon", "Je ne sais pas", "" ];</v>
      </c>
      <c r="DR177" s="90"/>
      <c r="DS177" s="90"/>
      <c r="DT177" s="90" t="str">
        <f t="shared" si="48"/>
        <v>D6.scenario.defSelectData['sel721']= [ '-1', '1', '2', '3', '4' ];</v>
      </c>
    </row>
    <row r="180" spans="1:124" ht="15">
      <c r="V180" s="198"/>
    </row>
    <row r="181" spans="1:124" ht="15">
      <c r="V181" s="198"/>
    </row>
    <row r="182" spans="1:124" ht="15">
      <c r="V182" s="198"/>
    </row>
    <row r="183" spans="1:124" ht="15">
      <c r="V183" s="198"/>
    </row>
    <row r="184" spans="1:124" ht="15">
      <c r="V184" s="199"/>
    </row>
  </sheetData>
  <sheetProtection selectLockedCells="1" selectUnlockedCells="1"/>
  <phoneticPr fontId="2"/>
  <dataValidations count="1">
    <dataValidation type="list" allowBlank="1" showInputMessage="1" showErrorMessage="1" sqref="O4:O177">
      <formula1>$N$1:$P$1</formula1>
    </dataValidation>
  </dataValidations>
  <pageMargins left="0.78749999999999998" right="0.78749999999999998" top="0.98402777777777772" bottom="0.98402777777777772" header="0.51180555555555551" footer="0.51180555555555551"/>
  <pageSetup paperSize="8" scale="90" firstPageNumber="0" orientation="landscape" horizontalDpi="300" verticalDpi="300" r:id="rId1"/>
  <headerFooter alignWithMargins="0">
    <oddFooter>&amp;L&amp;D&amp;C兵庫省エネ診断ソフト　&amp;A&amp;RPage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69"/>
  <sheetViews>
    <sheetView topLeftCell="A132" workbookViewId="0">
      <selection sqref="A1:N169"/>
    </sheetView>
  </sheetViews>
  <sheetFormatPr defaultRowHeight="13.5"/>
  <sheetData>
    <row r="1" spans="1:9">
      <c r="A1" t="s">
        <v>3689</v>
      </c>
      <c r="B1" t="s">
        <v>3690</v>
      </c>
      <c r="C1" t="s">
        <v>3691</v>
      </c>
      <c r="D1" t="s">
        <v>3692</v>
      </c>
    </row>
    <row r="2" spans="1:9">
      <c r="A2" t="s">
        <v>3693</v>
      </c>
      <c r="B2" t="s">
        <v>3694</v>
      </c>
      <c r="C2" t="s">
        <v>3695</v>
      </c>
      <c r="D2" t="s">
        <v>3696</v>
      </c>
      <c r="E2" t="s">
        <v>3697</v>
      </c>
      <c r="F2" t="s">
        <v>3698</v>
      </c>
      <c r="G2" t="s">
        <v>3699</v>
      </c>
      <c r="H2" t="s">
        <v>3700</v>
      </c>
      <c r="I2" t="s">
        <v>3701</v>
      </c>
    </row>
    <row r="3" spans="1:9">
      <c r="A3" t="s">
        <v>3702</v>
      </c>
      <c r="B3" t="s">
        <v>3703</v>
      </c>
      <c r="C3" t="s">
        <v>3704</v>
      </c>
    </row>
    <row r="4" spans="1:9">
      <c r="A4" t="s">
        <v>3754</v>
      </c>
      <c r="B4" t="s">
        <v>4123</v>
      </c>
      <c r="C4" t="s">
        <v>3705</v>
      </c>
      <c r="D4" t="s">
        <v>3706</v>
      </c>
      <c r="E4" t="s">
        <v>3707</v>
      </c>
      <c r="F4" t="s">
        <v>3708</v>
      </c>
      <c r="G4" t="s">
        <v>3709</v>
      </c>
      <c r="H4" t="s">
        <v>3710</v>
      </c>
      <c r="I4" t="s">
        <v>3711</v>
      </c>
    </row>
    <row r="5" spans="1:9">
      <c r="A5" t="s">
        <v>3712</v>
      </c>
      <c r="B5" t="s">
        <v>3713</v>
      </c>
    </row>
    <row r="6" spans="1:9">
      <c r="A6" t="s">
        <v>3733</v>
      </c>
      <c r="B6" t="s">
        <v>4124</v>
      </c>
      <c r="C6" t="s">
        <v>3714</v>
      </c>
      <c r="D6" t="s">
        <v>3715</v>
      </c>
    </row>
    <row r="7" spans="1:9">
      <c r="A7" t="s">
        <v>4125</v>
      </c>
      <c r="B7" t="s">
        <v>4126</v>
      </c>
      <c r="C7" t="s">
        <v>3716</v>
      </c>
    </row>
    <row r="8" spans="1:9">
      <c r="A8" t="s">
        <v>3717</v>
      </c>
      <c r="B8" t="s">
        <v>3718</v>
      </c>
      <c r="C8" t="s">
        <v>3719</v>
      </c>
      <c r="D8" t="s">
        <v>3720</v>
      </c>
    </row>
    <row r="9" spans="1:9">
      <c r="A9" t="s">
        <v>3702</v>
      </c>
      <c r="B9" t="s">
        <v>4127</v>
      </c>
      <c r="C9" t="s">
        <v>3721</v>
      </c>
      <c r="D9" t="s">
        <v>3722</v>
      </c>
      <c r="E9" t="s">
        <v>3723</v>
      </c>
      <c r="F9" t="s">
        <v>3724</v>
      </c>
      <c r="G9" t="s">
        <v>3725</v>
      </c>
      <c r="H9" t="s">
        <v>3726</v>
      </c>
      <c r="I9" t="s">
        <v>3727</v>
      </c>
    </row>
    <row r="10" spans="1:9">
      <c r="A10" t="s">
        <v>3702</v>
      </c>
      <c r="B10" t="s">
        <v>3728</v>
      </c>
      <c r="C10" t="s">
        <v>3729</v>
      </c>
      <c r="D10" t="s">
        <v>3730</v>
      </c>
      <c r="E10" t="s">
        <v>3731</v>
      </c>
      <c r="F10" t="s">
        <v>3732</v>
      </c>
    </row>
    <row r="13" spans="1:9">
      <c r="A13" t="s">
        <v>3733</v>
      </c>
      <c r="B13" t="s">
        <v>3734</v>
      </c>
      <c r="C13" t="s">
        <v>3735</v>
      </c>
      <c r="D13" t="s">
        <v>3736</v>
      </c>
      <c r="E13" t="s">
        <v>3737</v>
      </c>
    </row>
    <row r="14" spans="1:9">
      <c r="A14" t="s">
        <v>3702</v>
      </c>
      <c r="B14" t="s">
        <v>3738</v>
      </c>
      <c r="C14" t="s">
        <v>3739</v>
      </c>
      <c r="D14" t="s">
        <v>4128</v>
      </c>
      <c r="E14" t="s">
        <v>4129</v>
      </c>
      <c r="F14" t="s">
        <v>3740</v>
      </c>
      <c r="G14" t="s">
        <v>3741</v>
      </c>
      <c r="H14" t="s">
        <v>3742</v>
      </c>
    </row>
    <row r="15" spans="1:9">
      <c r="A15" t="s">
        <v>3743</v>
      </c>
      <c r="B15" t="s">
        <v>3744</v>
      </c>
      <c r="C15" t="s">
        <v>3745</v>
      </c>
      <c r="D15" t="s">
        <v>3746</v>
      </c>
      <c r="E15" t="s">
        <v>3747</v>
      </c>
      <c r="F15" t="s">
        <v>3748</v>
      </c>
      <c r="G15" t="s">
        <v>3749</v>
      </c>
      <c r="H15" t="s">
        <v>3750</v>
      </c>
    </row>
    <row r="16" spans="1:9">
      <c r="A16" t="s">
        <v>3702</v>
      </c>
      <c r="B16" t="s">
        <v>3751</v>
      </c>
      <c r="C16" t="s">
        <v>3752</v>
      </c>
      <c r="D16" t="s">
        <v>3753</v>
      </c>
    </row>
    <row r="17" spans="1:13">
      <c r="A17" t="s">
        <v>3702</v>
      </c>
      <c r="B17" t="s">
        <v>3751</v>
      </c>
      <c r="C17" t="s">
        <v>3752</v>
      </c>
      <c r="D17" t="s">
        <v>3753</v>
      </c>
    </row>
    <row r="18" spans="1:13">
      <c r="A18" t="s">
        <v>3754</v>
      </c>
      <c r="B18" t="s">
        <v>3755</v>
      </c>
      <c r="C18" t="s">
        <v>3756</v>
      </c>
    </row>
    <row r="19" spans="1:13">
      <c r="A19" t="s">
        <v>3757</v>
      </c>
      <c r="B19" t="s">
        <v>3758</v>
      </c>
      <c r="C19" t="s">
        <v>3759</v>
      </c>
      <c r="D19" t="s">
        <v>3760</v>
      </c>
      <c r="E19" t="s">
        <v>3761</v>
      </c>
      <c r="F19" t="s">
        <v>3762</v>
      </c>
      <c r="G19" t="s">
        <v>3763</v>
      </c>
      <c r="H19" t="s">
        <v>3764</v>
      </c>
      <c r="L19" t="s">
        <v>3765</v>
      </c>
    </row>
    <row r="20" spans="1:13">
      <c r="A20" t="s">
        <v>3702</v>
      </c>
      <c r="B20" t="s">
        <v>3766</v>
      </c>
      <c r="C20" t="s">
        <v>3767</v>
      </c>
      <c r="D20">
        <v>2013</v>
      </c>
      <c r="E20">
        <v>2014</v>
      </c>
      <c r="F20">
        <v>2015</v>
      </c>
      <c r="G20">
        <v>2016</v>
      </c>
      <c r="H20" t="s">
        <v>3768</v>
      </c>
      <c r="I20" t="s">
        <v>3769</v>
      </c>
    </row>
    <row r="21" spans="1:13">
      <c r="A21" t="s">
        <v>3754</v>
      </c>
      <c r="B21" t="s">
        <v>3770</v>
      </c>
      <c r="C21" t="s">
        <v>3771</v>
      </c>
    </row>
    <row r="22" spans="1:13">
      <c r="A22" t="s">
        <v>3754</v>
      </c>
      <c r="B22" t="s">
        <v>4130</v>
      </c>
      <c r="C22" t="s">
        <v>4131</v>
      </c>
      <c r="D22" t="s">
        <v>4132</v>
      </c>
      <c r="E22" t="s">
        <v>4133</v>
      </c>
      <c r="F22" t="s">
        <v>4134</v>
      </c>
      <c r="G22" t="s">
        <v>4135</v>
      </c>
      <c r="H22" t="s">
        <v>4136</v>
      </c>
      <c r="I22" t="s">
        <v>4137</v>
      </c>
      <c r="J22" t="s">
        <v>4138</v>
      </c>
      <c r="K22" t="s">
        <v>4139</v>
      </c>
      <c r="L22" t="s">
        <v>3772</v>
      </c>
    </row>
    <row r="23" spans="1:13">
      <c r="A23" t="s">
        <v>3754</v>
      </c>
      <c r="B23" t="s">
        <v>4130</v>
      </c>
      <c r="C23" t="s">
        <v>4131</v>
      </c>
      <c r="D23" t="s">
        <v>4132</v>
      </c>
      <c r="E23" t="s">
        <v>4133</v>
      </c>
      <c r="F23" t="s">
        <v>4134</v>
      </c>
      <c r="G23" t="s">
        <v>4135</v>
      </c>
      <c r="H23" t="s">
        <v>4136</v>
      </c>
      <c r="I23" t="s">
        <v>4137</v>
      </c>
      <c r="J23" t="s">
        <v>4138</v>
      </c>
      <c r="K23" t="s">
        <v>4139</v>
      </c>
      <c r="L23" t="s">
        <v>3772</v>
      </c>
    </row>
    <row r="24" spans="1:13">
      <c r="A24" t="s">
        <v>3743</v>
      </c>
      <c r="B24" t="s">
        <v>3774</v>
      </c>
      <c r="C24" t="s">
        <v>4130</v>
      </c>
      <c r="D24" t="s">
        <v>4131</v>
      </c>
      <c r="E24" t="s">
        <v>4132</v>
      </c>
      <c r="F24" t="s">
        <v>4133</v>
      </c>
      <c r="G24" t="s">
        <v>4134</v>
      </c>
      <c r="H24" t="s">
        <v>4140</v>
      </c>
      <c r="I24" t="s">
        <v>4136</v>
      </c>
      <c r="J24" t="s">
        <v>4137</v>
      </c>
      <c r="K24" t="s">
        <v>4138</v>
      </c>
      <c r="L24" t="s">
        <v>4141</v>
      </c>
      <c r="M24" t="s">
        <v>3773</v>
      </c>
    </row>
    <row r="25" spans="1:13">
      <c r="A25" t="s">
        <v>3775</v>
      </c>
      <c r="B25" t="s">
        <v>3776</v>
      </c>
      <c r="C25" t="s">
        <v>3777</v>
      </c>
      <c r="D25" t="s">
        <v>3778</v>
      </c>
      <c r="E25" t="s">
        <v>3779</v>
      </c>
      <c r="F25" t="s">
        <v>3780</v>
      </c>
      <c r="G25" t="s">
        <v>3781</v>
      </c>
    </row>
    <row r="26" spans="1:13">
      <c r="A26" t="s">
        <v>4142</v>
      </c>
      <c r="B26" t="s">
        <v>4131</v>
      </c>
      <c r="C26" t="s">
        <v>4132</v>
      </c>
      <c r="D26" t="s">
        <v>4133</v>
      </c>
      <c r="E26" t="s">
        <v>4134</v>
      </c>
      <c r="F26" t="s">
        <v>4135</v>
      </c>
      <c r="G26" t="s">
        <v>4136</v>
      </c>
      <c r="H26" t="s">
        <v>4137</v>
      </c>
      <c r="I26" t="s">
        <v>4138</v>
      </c>
      <c r="J26" t="s">
        <v>4139</v>
      </c>
      <c r="K26" t="s">
        <v>3782</v>
      </c>
    </row>
    <row r="27" spans="1:13">
      <c r="A27" t="s">
        <v>3702</v>
      </c>
      <c r="B27" t="s">
        <v>3783</v>
      </c>
      <c r="C27" t="s">
        <v>3784</v>
      </c>
    </row>
    <row r="28" spans="1:13">
      <c r="A28" t="s">
        <v>3702</v>
      </c>
      <c r="B28" t="s">
        <v>4143</v>
      </c>
      <c r="C28" t="s">
        <v>3785</v>
      </c>
      <c r="D28" t="s">
        <v>3786</v>
      </c>
      <c r="E28" t="s">
        <v>3787</v>
      </c>
    </row>
    <row r="29" spans="1:13">
      <c r="A29" t="s">
        <v>3788</v>
      </c>
      <c r="B29" t="s">
        <v>3789</v>
      </c>
      <c r="C29" t="s">
        <v>3790</v>
      </c>
      <c r="D29" t="s">
        <v>3791</v>
      </c>
      <c r="E29" t="s">
        <v>3792</v>
      </c>
      <c r="F29" t="s">
        <v>3793</v>
      </c>
    </row>
    <row r="30" spans="1:13">
      <c r="A30" t="s">
        <v>4144</v>
      </c>
      <c r="B30" t="s">
        <v>4130</v>
      </c>
      <c r="C30" t="s">
        <v>4145</v>
      </c>
      <c r="D30" t="s">
        <v>4131</v>
      </c>
      <c r="E30" t="s">
        <v>4132</v>
      </c>
      <c r="F30" t="s">
        <v>4146</v>
      </c>
      <c r="G30" t="s">
        <v>4133</v>
      </c>
      <c r="H30" t="s">
        <v>4134</v>
      </c>
      <c r="I30" t="s">
        <v>4135</v>
      </c>
      <c r="J30" t="s">
        <v>4137</v>
      </c>
      <c r="K30" t="s">
        <v>3772</v>
      </c>
    </row>
    <row r="31" spans="1:13">
      <c r="A31" t="s">
        <v>4142</v>
      </c>
      <c r="B31" t="s">
        <v>4131</v>
      </c>
      <c r="C31" t="s">
        <v>4132</v>
      </c>
      <c r="D31" t="s">
        <v>4133</v>
      </c>
      <c r="E31" t="s">
        <v>4134</v>
      </c>
      <c r="F31" t="s">
        <v>4135</v>
      </c>
      <c r="G31" t="s">
        <v>4136</v>
      </c>
      <c r="H31" t="s">
        <v>4137</v>
      </c>
      <c r="I31" t="s">
        <v>4138</v>
      </c>
      <c r="J31" t="s">
        <v>4139</v>
      </c>
      <c r="K31" t="s">
        <v>3782</v>
      </c>
    </row>
    <row r="33" spans="1:13">
      <c r="A33" t="s">
        <v>3702</v>
      </c>
      <c r="B33" t="s">
        <v>4147</v>
      </c>
      <c r="C33" t="s">
        <v>3794</v>
      </c>
    </row>
    <row r="34" spans="1:13">
      <c r="A34" t="s">
        <v>3702</v>
      </c>
      <c r="B34" t="s">
        <v>4148</v>
      </c>
      <c r="C34" t="s">
        <v>3795</v>
      </c>
      <c r="D34" t="s">
        <v>3796</v>
      </c>
    </row>
    <row r="35" spans="1:13">
      <c r="A35" t="s">
        <v>3754</v>
      </c>
      <c r="B35" t="s">
        <v>4130</v>
      </c>
      <c r="C35" t="s">
        <v>4131</v>
      </c>
      <c r="D35" t="s">
        <v>4132</v>
      </c>
      <c r="E35" t="s">
        <v>4133</v>
      </c>
      <c r="F35" t="s">
        <v>4134</v>
      </c>
      <c r="G35" t="s">
        <v>4135</v>
      </c>
      <c r="H35" t="s">
        <v>4136</v>
      </c>
      <c r="I35" t="s">
        <v>4137</v>
      </c>
      <c r="J35" t="s">
        <v>4138</v>
      </c>
      <c r="K35" t="s">
        <v>4139</v>
      </c>
      <c r="L35" t="s">
        <v>3772</v>
      </c>
    </row>
    <row r="36" spans="1:13">
      <c r="A36" t="s">
        <v>3754</v>
      </c>
      <c r="B36" t="s">
        <v>4130</v>
      </c>
      <c r="C36" t="s">
        <v>4131</v>
      </c>
      <c r="D36" t="s">
        <v>4132</v>
      </c>
      <c r="E36" t="s">
        <v>4133</v>
      </c>
      <c r="F36" t="s">
        <v>4134</v>
      </c>
      <c r="G36" t="s">
        <v>4135</v>
      </c>
      <c r="H36" t="s">
        <v>4136</v>
      </c>
      <c r="I36" t="s">
        <v>4137</v>
      </c>
      <c r="J36" t="s">
        <v>4138</v>
      </c>
      <c r="K36" t="s">
        <v>4139</v>
      </c>
      <c r="L36" t="s">
        <v>3772</v>
      </c>
    </row>
    <row r="37" spans="1:13">
      <c r="A37" t="s">
        <v>3743</v>
      </c>
      <c r="B37" t="s">
        <v>3774</v>
      </c>
      <c r="C37" t="s">
        <v>4130</v>
      </c>
      <c r="D37" t="s">
        <v>4131</v>
      </c>
      <c r="E37" t="s">
        <v>4132</v>
      </c>
      <c r="F37" t="s">
        <v>4133</v>
      </c>
      <c r="G37" t="s">
        <v>4134</v>
      </c>
      <c r="H37" t="s">
        <v>4135</v>
      </c>
      <c r="I37" t="s">
        <v>4136</v>
      </c>
      <c r="J37" t="s">
        <v>4137</v>
      </c>
      <c r="K37" t="s">
        <v>4138</v>
      </c>
      <c r="L37" t="s">
        <v>4141</v>
      </c>
      <c r="M37" t="s">
        <v>3773</v>
      </c>
    </row>
    <row r="38" spans="1:13">
      <c r="A38" t="s">
        <v>3775</v>
      </c>
      <c r="B38" t="s">
        <v>3776</v>
      </c>
      <c r="C38" t="s">
        <v>3777</v>
      </c>
      <c r="D38" t="s">
        <v>3778</v>
      </c>
      <c r="E38" t="s">
        <v>3779</v>
      </c>
      <c r="F38" t="s">
        <v>3780</v>
      </c>
      <c r="G38" t="s">
        <v>3781</v>
      </c>
    </row>
    <row r="39" spans="1:13">
      <c r="A39" t="s">
        <v>4048</v>
      </c>
      <c r="B39" t="s">
        <v>4049</v>
      </c>
      <c r="C39" t="s">
        <v>4050</v>
      </c>
      <c r="D39" t="s">
        <v>4051</v>
      </c>
      <c r="E39" t="s">
        <v>4052</v>
      </c>
    </row>
    <row r="40" spans="1:13">
      <c r="A40" t="s">
        <v>3754</v>
      </c>
      <c r="B40" t="s">
        <v>4053</v>
      </c>
      <c r="C40" t="s">
        <v>4054</v>
      </c>
      <c r="D40" t="s">
        <v>3882</v>
      </c>
    </row>
    <row r="41" spans="1:13">
      <c r="A41" t="s">
        <v>3702</v>
      </c>
      <c r="B41" t="s">
        <v>4055</v>
      </c>
      <c r="C41" t="s">
        <v>4056</v>
      </c>
      <c r="D41" t="s">
        <v>4057</v>
      </c>
      <c r="E41" t="s">
        <v>4058</v>
      </c>
      <c r="F41" t="s">
        <v>4059</v>
      </c>
      <c r="G41" t="s">
        <v>3926</v>
      </c>
    </row>
    <row r="42" spans="1:13">
      <c r="A42" t="s">
        <v>3702</v>
      </c>
      <c r="B42" t="s">
        <v>4055</v>
      </c>
      <c r="C42" t="s">
        <v>4056</v>
      </c>
      <c r="D42" t="s">
        <v>4057</v>
      </c>
      <c r="E42" t="s">
        <v>4058</v>
      </c>
      <c r="F42" t="s">
        <v>4059</v>
      </c>
      <c r="G42" t="s">
        <v>3926</v>
      </c>
    </row>
    <row r="43" spans="1:13">
      <c r="A43" t="s">
        <v>4060</v>
      </c>
      <c r="B43" t="s">
        <v>3939</v>
      </c>
      <c r="C43" t="s">
        <v>3940</v>
      </c>
      <c r="D43" t="s">
        <v>4061</v>
      </c>
      <c r="E43" t="s">
        <v>3941</v>
      </c>
      <c r="F43" t="s">
        <v>4062</v>
      </c>
      <c r="G43" t="s">
        <v>4063</v>
      </c>
      <c r="H43" t="s">
        <v>4064</v>
      </c>
      <c r="I43" t="s">
        <v>4065</v>
      </c>
    </row>
    <row r="44" spans="1:13">
      <c r="A44" t="s">
        <v>4060</v>
      </c>
      <c r="B44" t="s">
        <v>3939</v>
      </c>
      <c r="C44" t="s">
        <v>3940</v>
      </c>
      <c r="D44" t="s">
        <v>4061</v>
      </c>
      <c r="E44" t="s">
        <v>3941</v>
      </c>
      <c r="F44" t="s">
        <v>4062</v>
      </c>
      <c r="G44" t="s">
        <v>4063</v>
      </c>
      <c r="H44" t="s">
        <v>4064</v>
      </c>
      <c r="I44" t="s">
        <v>4065</v>
      </c>
    </row>
    <row r="45" spans="1:13">
      <c r="A45" t="s">
        <v>3733</v>
      </c>
      <c r="B45" t="s">
        <v>4149</v>
      </c>
      <c r="C45" t="s">
        <v>4066</v>
      </c>
      <c r="D45" t="s">
        <v>4067</v>
      </c>
    </row>
    <row r="46" spans="1:13">
      <c r="A46" t="s">
        <v>3702</v>
      </c>
      <c r="B46" t="s">
        <v>3755</v>
      </c>
      <c r="C46" t="s">
        <v>3831</v>
      </c>
      <c r="D46" t="s">
        <v>3833</v>
      </c>
      <c r="E46" t="s">
        <v>4068</v>
      </c>
      <c r="F46" t="s">
        <v>3836</v>
      </c>
      <c r="G46" t="s">
        <v>3986</v>
      </c>
    </row>
    <row r="47" spans="1:13">
      <c r="A47" t="s">
        <v>3702</v>
      </c>
      <c r="B47" t="s">
        <v>4069</v>
      </c>
      <c r="C47" t="s">
        <v>4070</v>
      </c>
      <c r="D47" t="s">
        <v>4071</v>
      </c>
      <c r="E47" t="s">
        <v>3847</v>
      </c>
    </row>
    <row r="48" spans="1:13">
      <c r="A48" t="s">
        <v>4072</v>
      </c>
      <c r="B48" t="s">
        <v>4073</v>
      </c>
      <c r="C48" t="s">
        <v>4074</v>
      </c>
      <c r="D48" t="s">
        <v>4075</v>
      </c>
      <c r="E48" t="s">
        <v>3847</v>
      </c>
    </row>
    <row r="49" spans="1:11">
      <c r="A49" t="s">
        <v>3702</v>
      </c>
      <c r="B49" t="s">
        <v>4076</v>
      </c>
      <c r="C49" t="s">
        <v>4075</v>
      </c>
      <c r="D49" t="s">
        <v>4077</v>
      </c>
      <c r="E49" t="s">
        <v>4078</v>
      </c>
      <c r="F49" t="s">
        <v>3847</v>
      </c>
    </row>
    <row r="50" spans="1:11">
      <c r="A50" t="s">
        <v>4079</v>
      </c>
      <c r="B50" t="s">
        <v>4080</v>
      </c>
      <c r="C50" t="s">
        <v>4081</v>
      </c>
      <c r="D50" t="s">
        <v>4082</v>
      </c>
      <c r="E50" t="s">
        <v>3732</v>
      </c>
    </row>
    <row r="51" spans="1:11">
      <c r="A51" t="s">
        <v>3702</v>
      </c>
      <c r="B51" t="s">
        <v>3867</v>
      </c>
      <c r="C51" t="s">
        <v>3868</v>
      </c>
      <c r="D51" t="s">
        <v>3869</v>
      </c>
      <c r="E51" t="s">
        <v>3753</v>
      </c>
    </row>
    <row r="52" spans="1:11">
      <c r="A52" t="s">
        <v>3702</v>
      </c>
      <c r="B52" t="s">
        <v>4083</v>
      </c>
      <c r="C52" t="s">
        <v>3809</v>
      </c>
      <c r="D52" t="s">
        <v>3811</v>
      </c>
      <c r="E52" t="s">
        <v>3813</v>
      </c>
      <c r="F52" t="s">
        <v>3814</v>
      </c>
      <c r="G52" t="s">
        <v>3815</v>
      </c>
      <c r="H52" t="s">
        <v>4084</v>
      </c>
    </row>
    <row r="53" spans="1:11">
      <c r="A53" t="s">
        <v>4085</v>
      </c>
      <c r="B53" t="s">
        <v>3811</v>
      </c>
      <c r="C53" t="s">
        <v>3813</v>
      </c>
      <c r="D53" t="s">
        <v>3814</v>
      </c>
      <c r="E53" t="s">
        <v>3815</v>
      </c>
      <c r="F53" t="s">
        <v>4084</v>
      </c>
    </row>
    <row r="54" spans="1:11">
      <c r="A54" t="s">
        <v>3702</v>
      </c>
      <c r="B54" t="s">
        <v>4086</v>
      </c>
      <c r="C54" t="s">
        <v>3870</v>
      </c>
      <c r="D54" t="s">
        <v>3847</v>
      </c>
    </row>
    <row r="55" spans="1:11">
      <c r="A55" t="s">
        <v>3702</v>
      </c>
      <c r="B55" t="s">
        <v>4087</v>
      </c>
      <c r="C55" t="s">
        <v>4088</v>
      </c>
      <c r="D55" t="s">
        <v>4089</v>
      </c>
    </row>
    <row r="56" spans="1:11">
      <c r="A56" t="s">
        <v>3702</v>
      </c>
      <c r="B56" t="s">
        <v>4150</v>
      </c>
      <c r="C56" t="s">
        <v>4090</v>
      </c>
      <c r="D56" t="s">
        <v>4091</v>
      </c>
      <c r="E56" t="s">
        <v>4092</v>
      </c>
    </row>
    <row r="57" spans="1:11">
      <c r="A57" t="s">
        <v>4151</v>
      </c>
      <c r="B57" t="s">
        <v>4152</v>
      </c>
      <c r="C57" t="s">
        <v>4093</v>
      </c>
      <c r="D57" t="s">
        <v>4094</v>
      </c>
      <c r="E57" t="s">
        <v>4094</v>
      </c>
      <c r="F57" t="s">
        <v>3742</v>
      </c>
    </row>
    <row r="58" spans="1:11">
      <c r="A58" t="s">
        <v>3754</v>
      </c>
      <c r="B58" t="s">
        <v>3770</v>
      </c>
      <c r="C58" t="s">
        <v>3771</v>
      </c>
    </row>
    <row r="59" spans="1:11">
      <c r="A59" t="s">
        <v>3754</v>
      </c>
      <c r="B59" t="s">
        <v>3770</v>
      </c>
      <c r="C59" t="s">
        <v>3771</v>
      </c>
    </row>
    <row r="60" spans="1:11">
      <c r="A60" t="s">
        <v>3702</v>
      </c>
      <c r="B60" t="s">
        <v>4153</v>
      </c>
      <c r="C60" t="s">
        <v>4095</v>
      </c>
      <c r="D60" t="s">
        <v>4096</v>
      </c>
      <c r="E60" t="s">
        <v>4097</v>
      </c>
      <c r="F60" t="s">
        <v>4098</v>
      </c>
    </row>
    <row r="61" spans="1:11">
      <c r="A61" t="s">
        <v>4099</v>
      </c>
      <c r="B61" t="s">
        <v>4154</v>
      </c>
      <c r="C61" t="s">
        <v>4155</v>
      </c>
      <c r="D61" t="s">
        <v>3896</v>
      </c>
      <c r="E61" t="s">
        <v>3893</v>
      </c>
      <c r="F61" t="s">
        <v>4156</v>
      </c>
      <c r="G61" t="s">
        <v>4157</v>
      </c>
      <c r="H61" t="s">
        <v>4100</v>
      </c>
    </row>
    <row r="62" spans="1:11">
      <c r="A62" t="s">
        <v>4099</v>
      </c>
      <c r="B62" t="s">
        <v>4154</v>
      </c>
      <c r="C62" t="s">
        <v>4155</v>
      </c>
      <c r="D62" t="s">
        <v>3896</v>
      </c>
      <c r="E62" t="s">
        <v>3893</v>
      </c>
      <c r="F62" t="s">
        <v>4156</v>
      </c>
      <c r="G62" t="s">
        <v>4157</v>
      </c>
      <c r="H62" t="s">
        <v>4100</v>
      </c>
    </row>
    <row r="63" spans="1:11">
      <c r="A63" t="s">
        <v>3702</v>
      </c>
      <c r="B63" t="s">
        <v>3828</v>
      </c>
      <c r="C63" t="s">
        <v>3829</v>
      </c>
      <c r="D63" t="s">
        <v>3830</v>
      </c>
      <c r="E63" t="s">
        <v>3831</v>
      </c>
      <c r="F63" t="s">
        <v>3832</v>
      </c>
      <c r="G63" t="s">
        <v>3833</v>
      </c>
      <c r="H63" t="s">
        <v>3834</v>
      </c>
      <c r="I63" t="s">
        <v>3835</v>
      </c>
      <c r="J63" t="s">
        <v>3836</v>
      </c>
      <c r="K63" t="s">
        <v>3837</v>
      </c>
    </row>
    <row r="64" spans="1:11">
      <c r="A64" t="s">
        <v>3797</v>
      </c>
      <c r="B64" t="s">
        <v>3798</v>
      </c>
      <c r="C64" t="s">
        <v>3799</v>
      </c>
      <c r="D64" t="s">
        <v>3800</v>
      </c>
      <c r="E64" t="s">
        <v>3801</v>
      </c>
      <c r="F64" t="s">
        <v>3802</v>
      </c>
      <c r="G64" t="s">
        <v>3803</v>
      </c>
      <c r="H64" t="s">
        <v>3804</v>
      </c>
      <c r="I64" t="s">
        <v>3805</v>
      </c>
    </row>
    <row r="65" spans="1:11">
      <c r="A65" t="s">
        <v>3806</v>
      </c>
      <c r="B65" t="s">
        <v>3807</v>
      </c>
      <c r="C65" t="s">
        <v>3808</v>
      </c>
      <c r="D65" t="s">
        <v>3809</v>
      </c>
      <c r="E65" t="s">
        <v>3810</v>
      </c>
      <c r="F65" t="s">
        <v>3811</v>
      </c>
      <c r="G65" t="s">
        <v>3812</v>
      </c>
      <c r="H65" t="s">
        <v>3813</v>
      </c>
      <c r="I65" t="s">
        <v>3814</v>
      </c>
      <c r="J65" t="s">
        <v>3815</v>
      </c>
    </row>
    <row r="67" spans="1:11">
      <c r="A67" t="s">
        <v>4101</v>
      </c>
      <c r="B67" t="s">
        <v>4102</v>
      </c>
      <c r="C67" t="s">
        <v>4103</v>
      </c>
      <c r="D67" t="s">
        <v>4104</v>
      </c>
      <c r="E67" t="s">
        <v>4105</v>
      </c>
      <c r="F67" t="s">
        <v>4106</v>
      </c>
      <c r="G67" t="s">
        <v>4107</v>
      </c>
      <c r="H67" t="s">
        <v>4108</v>
      </c>
      <c r="I67" t="s">
        <v>4109</v>
      </c>
      <c r="J67" t="s">
        <v>4110</v>
      </c>
      <c r="K67" t="s">
        <v>4111</v>
      </c>
    </row>
    <row r="68" spans="1:11">
      <c r="A68" t="s">
        <v>3743</v>
      </c>
      <c r="B68" t="s">
        <v>4158</v>
      </c>
      <c r="C68" t="s">
        <v>4112</v>
      </c>
      <c r="D68" t="s">
        <v>4113</v>
      </c>
      <c r="E68" t="s">
        <v>4114</v>
      </c>
      <c r="F68" t="s">
        <v>4115</v>
      </c>
      <c r="G68" t="s">
        <v>4116</v>
      </c>
    </row>
    <row r="69" spans="1:11">
      <c r="A69" t="s">
        <v>3743</v>
      </c>
      <c r="B69" t="s">
        <v>4117</v>
      </c>
      <c r="C69" t="s">
        <v>4118</v>
      </c>
      <c r="D69" t="s">
        <v>4119</v>
      </c>
      <c r="E69" t="s">
        <v>4120</v>
      </c>
      <c r="F69" t="s">
        <v>4121</v>
      </c>
    </row>
    <row r="70" spans="1:11">
      <c r="A70" t="s">
        <v>3979</v>
      </c>
      <c r="B70" t="s">
        <v>3980</v>
      </c>
      <c r="C70" t="s">
        <v>3728</v>
      </c>
      <c r="D70" t="s">
        <v>3981</v>
      </c>
      <c r="E70" t="s">
        <v>3982</v>
      </c>
      <c r="F70" t="s">
        <v>3983</v>
      </c>
      <c r="G70" t="s">
        <v>3984</v>
      </c>
      <c r="H70" t="s">
        <v>3985</v>
      </c>
    </row>
    <row r="71" spans="1:11">
      <c r="A71" t="s">
        <v>3702</v>
      </c>
      <c r="B71" t="s">
        <v>3770</v>
      </c>
      <c r="C71" t="s">
        <v>3914</v>
      </c>
      <c r="D71" t="s">
        <v>3742</v>
      </c>
    </row>
    <row r="72" spans="1:11">
      <c r="A72" t="s">
        <v>3702</v>
      </c>
      <c r="B72" t="s">
        <v>3818</v>
      </c>
      <c r="C72" t="s">
        <v>4122</v>
      </c>
      <c r="D72" t="s">
        <v>3750</v>
      </c>
    </row>
    <row r="73" spans="1:11">
      <c r="A73" t="s">
        <v>4099</v>
      </c>
      <c r="B73" t="s">
        <v>4154</v>
      </c>
      <c r="C73" t="s">
        <v>4155</v>
      </c>
      <c r="D73" t="s">
        <v>3896</v>
      </c>
      <c r="E73" t="s">
        <v>3893</v>
      </c>
      <c r="F73" t="s">
        <v>4156</v>
      </c>
      <c r="G73" t="s">
        <v>4157</v>
      </c>
      <c r="H73" t="s">
        <v>4100</v>
      </c>
    </row>
    <row r="74" spans="1:11">
      <c r="A74" t="s">
        <v>4099</v>
      </c>
      <c r="B74" t="s">
        <v>4154</v>
      </c>
      <c r="C74" t="s">
        <v>4155</v>
      </c>
      <c r="D74" t="s">
        <v>3896</v>
      </c>
      <c r="E74" t="s">
        <v>3893</v>
      </c>
      <c r="F74" t="s">
        <v>4156</v>
      </c>
      <c r="G74" t="s">
        <v>4157</v>
      </c>
      <c r="H74" t="s">
        <v>4100</v>
      </c>
    </row>
    <row r="75" spans="1:11">
      <c r="A75" t="s">
        <v>3702</v>
      </c>
      <c r="B75" t="s">
        <v>3828</v>
      </c>
      <c r="C75" t="s">
        <v>3829</v>
      </c>
      <c r="D75" t="s">
        <v>3830</v>
      </c>
      <c r="E75" t="s">
        <v>3831</v>
      </c>
      <c r="F75" t="s">
        <v>3832</v>
      </c>
      <c r="G75" t="s">
        <v>3833</v>
      </c>
      <c r="H75" t="s">
        <v>3834</v>
      </c>
      <c r="I75" t="s">
        <v>3835</v>
      </c>
      <c r="J75" t="s">
        <v>3836</v>
      </c>
      <c r="K75" t="s">
        <v>3837</v>
      </c>
    </row>
    <row r="76" spans="1:11">
      <c r="A76" t="s">
        <v>3797</v>
      </c>
      <c r="B76" t="s">
        <v>3798</v>
      </c>
      <c r="C76" t="s">
        <v>3799</v>
      </c>
      <c r="D76" t="s">
        <v>3800</v>
      </c>
      <c r="E76" t="s">
        <v>3801</v>
      </c>
      <c r="F76" t="s">
        <v>3802</v>
      </c>
      <c r="G76" t="s">
        <v>3803</v>
      </c>
      <c r="H76" t="s">
        <v>3804</v>
      </c>
      <c r="I76" t="s">
        <v>3805</v>
      </c>
    </row>
    <row r="77" spans="1:11">
      <c r="A77" t="s">
        <v>3806</v>
      </c>
      <c r="B77" t="s">
        <v>3807</v>
      </c>
      <c r="C77" t="s">
        <v>3808</v>
      </c>
      <c r="D77" t="s">
        <v>3809</v>
      </c>
      <c r="E77" t="s">
        <v>3810</v>
      </c>
      <c r="F77" t="s">
        <v>3811</v>
      </c>
      <c r="G77" t="s">
        <v>3812</v>
      </c>
      <c r="H77" t="s">
        <v>3813</v>
      </c>
      <c r="I77" t="s">
        <v>3814</v>
      </c>
      <c r="J77" t="s">
        <v>3815</v>
      </c>
    </row>
    <row r="78" spans="1:11">
      <c r="A78" t="s">
        <v>3702</v>
      </c>
      <c r="B78" t="s">
        <v>3816</v>
      </c>
      <c r="C78" t="s">
        <v>3808</v>
      </c>
      <c r="D78" t="s">
        <v>3809</v>
      </c>
      <c r="E78" t="s">
        <v>3810</v>
      </c>
      <c r="F78" t="s">
        <v>3811</v>
      </c>
      <c r="G78" t="s">
        <v>3812</v>
      </c>
      <c r="H78" t="s">
        <v>3817</v>
      </c>
    </row>
    <row r="79" spans="1:11">
      <c r="A79" t="s">
        <v>3702</v>
      </c>
      <c r="B79" t="s">
        <v>3818</v>
      </c>
      <c r="C79" t="s">
        <v>3819</v>
      </c>
    </row>
    <row r="80" spans="1:11">
      <c r="A80" t="s">
        <v>3702</v>
      </c>
      <c r="B80" t="s">
        <v>4159</v>
      </c>
      <c r="C80" t="s">
        <v>3820</v>
      </c>
      <c r="D80" t="s">
        <v>3821</v>
      </c>
    </row>
    <row r="81" spans="1:13">
      <c r="A81" t="s">
        <v>3702</v>
      </c>
      <c r="B81" t="s">
        <v>3822</v>
      </c>
    </row>
    <row r="82" spans="1:13">
      <c r="A82" t="s">
        <v>3702</v>
      </c>
      <c r="B82" t="s">
        <v>3823</v>
      </c>
      <c r="C82" t="s">
        <v>3824</v>
      </c>
      <c r="D82" t="s">
        <v>3825</v>
      </c>
      <c r="E82" t="s">
        <v>3826</v>
      </c>
      <c r="F82" t="s">
        <v>3827</v>
      </c>
    </row>
    <row r="83" spans="1:13">
      <c r="A83" t="s">
        <v>3702</v>
      </c>
      <c r="B83" t="s">
        <v>3828</v>
      </c>
      <c r="C83" t="s">
        <v>3829</v>
      </c>
      <c r="D83" t="s">
        <v>3830</v>
      </c>
      <c r="E83" t="s">
        <v>3831</v>
      </c>
      <c r="F83" t="s">
        <v>3832</v>
      </c>
      <c r="G83" t="s">
        <v>3833</v>
      </c>
      <c r="H83" t="s">
        <v>3834</v>
      </c>
      <c r="I83" t="s">
        <v>3835</v>
      </c>
      <c r="J83" t="s">
        <v>3836</v>
      </c>
      <c r="K83" t="s">
        <v>3837</v>
      </c>
    </row>
    <row r="84" spans="1:13">
      <c r="A84" t="s">
        <v>3838</v>
      </c>
      <c r="B84" t="s">
        <v>3839</v>
      </c>
      <c r="C84" t="s">
        <v>3840</v>
      </c>
      <c r="D84" t="s">
        <v>3841</v>
      </c>
      <c r="E84" t="s">
        <v>3842</v>
      </c>
      <c r="F84" t="s">
        <v>3843</v>
      </c>
    </row>
    <row r="85" spans="1:13">
      <c r="A85" t="s">
        <v>3702</v>
      </c>
      <c r="B85" t="s">
        <v>4160</v>
      </c>
      <c r="C85" t="s">
        <v>3844</v>
      </c>
      <c r="D85" t="s">
        <v>3845</v>
      </c>
      <c r="E85" t="s">
        <v>3846</v>
      </c>
      <c r="F85" t="s">
        <v>3847</v>
      </c>
    </row>
    <row r="86" spans="1:13">
      <c r="A86" t="s">
        <v>3702</v>
      </c>
      <c r="B86" t="s">
        <v>4160</v>
      </c>
      <c r="C86" t="s">
        <v>3844</v>
      </c>
      <c r="D86" t="s">
        <v>3845</v>
      </c>
      <c r="E86" t="s">
        <v>3846</v>
      </c>
      <c r="F86" t="s">
        <v>3847</v>
      </c>
    </row>
    <row r="87" spans="1:13">
      <c r="A87" t="s">
        <v>3743</v>
      </c>
      <c r="B87" t="s">
        <v>3848</v>
      </c>
      <c r="C87" t="s">
        <v>3849</v>
      </c>
      <c r="D87" t="s">
        <v>3850</v>
      </c>
      <c r="E87" t="s">
        <v>3851</v>
      </c>
      <c r="M87" t="s">
        <v>3852</v>
      </c>
    </row>
    <row r="88" spans="1:13">
      <c r="A88" t="s">
        <v>3702</v>
      </c>
      <c r="B88" t="s">
        <v>4161</v>
      </c>
      <c r="C88" t="s">
        <v>3853</v>
      </c>
      <c r="D88" t="s">
        <v>3854</v>
      </c>
      <c r="E88" t="s">
        <v>3855</v>
      </c>
      <c r="F88" t="s">
        <v>3856</v>
      </c>
      <c r="G88" t="s">
        <v>3857</v>
      </c>
      <c r="H88" t="s">
        <v>3858</v>
      </c>
      <c r="I88" t="s">
        <v>3859</v>
      </c>
    </row>
    <row r="89" spans="1:13">
      <c r="A89" t="s">
        <v>3702</v>
      </c>
      <c r="B89" t="s">
        <v>4162</v>
      </c>
      <c r="C89" t="s">
        <v>3860</v>
      </c>
      <c r="D89" t="s">
        <v>3861</v>
      </c>
      <c r="E89" t="s">
        <v>3862</v>
      </c>
      <c r="F89" t="s">
        <v>3863</v>
      </c>
      <c r="G89" t="s">
        <v>3864</v>
      </c>
      <c r="H89" t="s">
        <v>3865</v>
      </c>
      <c r="I89" t="s">
        <v>3866</v>
      </c>
    </row>
    <row r="90" spans="1:13">
      <c r="A90" t="s">
        <v>3702</v>
      </c>
      <c r="B90" t="s">
        <v>3867</v>
      </c>
      <c r="C90" t="s">
        <v>3868</v>
      </c>
      <c r="D90" t="s">
        <v>3869</v>
      </c>
      <c r="E90" t="s">
        <v>3753</v>
      </c>
    </row>
    <row r="91" spans="1:13">
      <c r="A91" t="s">
        <v>3702</v>
      </c>
      <c r="B91" t="s">
        <v>3867</v>
      </c>
      <c r="C91" t="s">
        <v>3868</v>
      </c>
      <c r="D91" t="s">
        <v>3869</v>
      </c>
      <c r="E91" t="s">
        <v>3753</v>
      </c>
    </row>
    <row r="92" spans="1:13">
      <c r="A92" t="s">
        <v>3702</v>
      </c>
      <c r="B92" t="s">
        <v>3828</v>
      </c>
      <c r="C92" t="s">
        <v>3829</v>
      </c>
      <c r="D92" t="s">
        <v>3830</v>
      </c>
      <c r="E92" t="s">
        <v>3831</v>
      </c>
      <c r="F92" t="s">
        <v>3832</v>
      </c>
      <c r="G92" t="s">
        <v>3833</v>
      </c>
      <c r="H92" t="s">
        <v>3834</v>
      </c>
      <c r="I92" t="s">
        <v>3835</v>
      </c>
      <c r="J92" t="s">
        <v>3836</v>
      </c>
      <c r="K92" t="s">
        <v>3837</v>
      </c>
    </row>
    <row r="93" spans="1:13">
      <c r="A93" t="s">
        <v>3702</v>
      </c>
      <c r="B93" t="s">
        <v>3870</v>
      </c>
      <c r="C93" t="s">
        <v>3871</v>
      </c>
      <c r="D93" t="s">
        <v>3872</v>
      </c>
      <c r="E93" t="s">
        <v>3873</v>
      </c>
      <c r="F93" t="s">
        <v>3873</v>
      </c>
      <c r="G93" t="s">
        <v>3874</v>
      </c>
    </row>
    <row r="94" spans="1:13">
      <c r="A94" t="s">
        <v>3875</v>
      </c>
      <c r="B94" t="s">
        <v>3876</v>
      </c>
      <c r="C94" t="s">
        <v>3877</v>
      </c>
      <c r="D94" t="s">
        <v>3878</v>
      </c>
      <c r="E94" t="s">
        <v>3879</v>
      </c>
      <c r="F94" t="s">
        <v>3880</v>
      </c>
      <c r="G94" t="s">
        <v>3881</v>
      </c>
      <c r="H94" t="s">
        <v>3882</v>
      </c>
    </row>
    <row r="95" spans="1:13">
      <c r="A95" t="s">
        <v>3702</v>
      </c>
      <c r="B95" t="s">
        <v>3883</v>
      </c>
      <c r="C95" t="s">
        <v>3808</v>
      </c>
      <c r="D95" t="s">
        <v>3809</v>
      </c>
      <c r="E95" t="s">
        <v>3810</v>
      </c>
      <c r="F95" t="s">
        <v>3811</v>
      </c>
      <c r="G95" t="s">
        <v>3812</v>
      </c>
      <c r="H95" t="s">
        <v>3817</v>
      </c>
    </row>
    <row r="96" spans="1:13">
      <c r="A96" t="s">
        <v>3743</v>
      </c>
      <c r="B96" t="s">
        <v>3887</v>
      </c>
      <c r="C96" t="s">
        <v>3888</v>
      </c>
      <c r="D96" t="s">
        <v>3889</v>
      </c>
      <c r="E96" t="s">
        <v>3890</v>
      </c>
      <c r="F96" t="s">
        <v>3891</v>
      </c>
    </row>
    <row r="97" spans="1:11">
      <c r="A97" t="s">
        <v>3702</v>
      </c>
      <c r="B97" t="s">
        <v>3884</v>
      </c>
      <c r="C97" t="s">
        <v>3885</v>
      </c>
      <c r="D97" t="s">
        <v>3886</v>
      </c>
      <c r="E97" t="s">
        <v>3742</v>
      </c>
    </row>
    <row r="98" spans="1:11">
      <c r="A98" t="s">
        <v>3702</v>
      </c>
      <c r="B98" t="s">
        <v>3867</v>
      </c>
      <c r="C98" t="s">
        <v>3868</v>
      </c>
      <c r="D98" t="s">
        <v>3869</v>
      </c>
      <c r="E98" t="s">
        <v>3753</v>
      </c>
    </row>
    <row r="99" spans="1:11">
      <c r="A99" t="s">
        <v>3702</v>
      </c>
      <c r="B99" t="s">
        <v>3867</v>
      </c>
      <c r="C99" t="s">
        <v>3868</v>
      </c>
      <c r="D99" t="s">
        <v>3869</v>
      </c>
      <c r="E99" t="s">
        <v>3753</v>
      </c>
    </row>
    <row r="100" spans="1:11">
      <c r="A100" t="s">
        <v>3702</v>
      </c>
      <c r="B100" t="s">
        <v>3828</v>
      </c>
      <c r="C100" t="s">
        <v>3829</v>
      </c>
      <c r="D100" t="s">
        <v>3830</v>
      </c>
      <c r="E100" t="s">
        <v>3831</v>
      </c>
      <c r="F100" t="s">
        <v>3832</v>
      </c>
      <c r="G100" t="s">
        <v>3833</v>
      </c>
      <c r="H100" t="s">
        <v>3834</v>
      </c>
      <c r="I100" t="s">
        <v>3835</v>
      </c>
      <c r="J100" t="s">
        <v>3836</v>
      </c>
      <c r="K100" t="s">
        <v>3837</v>
      </c>
    </row>
    <row r="101" spans="1:11">
      <c r="A101" t="s">
        <v>3702</v>
      </c>
      <c r="B101" t="s">
        <v>3870</v>
      </c>
      <c r="C101" t="s">
        <v>3871</v>
      </c>
      <c r="D101" t="s">
        <v>3872</v>
      </c>
      <c r="E101" t="s">
        <v>3873</v>
      </c>
      <c r="F101" t="s">
        <v>3873</v>
      </c>
      <c r="G101" t="s">
        <v>3874</v>
      </c>
    </row>
    <row r="102" spans="1:11">
      <c r="A102" t="s">
        <v>3875</v>
      </c>
      <c r="B102" t="s">
        <v>3876</v>
      </c>
      <c r="C102" t="s">
        <v>3877</v>
      </c>
      <c r="D102" t="s">
        <v>3878</v>
      </c>
      <c r="E102" t="s">
        <v>3879</v>
      </c>
      <c r="F102" t="s">
        <v>3880</v>
      </c>
      <c r="G102" t="s">
        <v>3881</v>
      </c>
      <c r="H102" t="s">
        <v>3882</v>
      </c>
    </row>
    <row r="103" spans="1:11">
      <c r="A103" t="s">
        <v>3702</v>
      </c>
      <c r="B103" t="s">
        <v>3883</v>
      </c>
      <c r="C103" t="s">
        <v>3808</v>
      </c>
      <c r="D103" t="s">
        <v>3809</v>
      </c>
      <c r="E103" t="s">
        <v>3810</v>
      </c>
      <c r="F103" t="s">
        <v>3811</v>
      </c>
      <c r="G103" t="s">
        <v>3812</v>
      </c>
      <c r="H103" t="s">
        <v>3817</v>
      </c>
    </row>
    <row r="104" spans="1:11">
      <c r="A104" t="s">
        <v>3743</v>
      </c>
      <c r="B104" t="s">
        <v>3887</v>
      </c>
      <c r="C104" t="s">
        <v>3888</v>
      </c>
      <c r="D104" t="s">
        <v>3889</v>
      </c>
      <c r="E104" t="s">
        <v>3890</v>
      </c>
      <c r="F104" t="s">
        <v>3891</v>
      </c>
    </row>
    <row r="105" spans="1:11">
      <c r="A105" t="s">
        <v>3702</v>
      </c>
      <c r="B105" t="s">
        <v>3884</v>
      </c>
      <c r="C105" t="s">
        <v>3885</v>
      </c>
      <c r="D105" t="s">
        <v>3886</v>
      </c>
      <c r="E105" t="s">
        <v>3742</v>
      </c>
    </row>
    <row r="106" spans="1:11">
      <c r="A106" t="s">
        <v>3702</v>
      </c>
      <c r="B106" t="s">
        <v>3867</v>
      </c>
      <c r="C106" t="s">
        <v>3868</v>
      </c>
      <c r="D106" t="s">
        <v>3869</v>
      </c>
      <c r="E106" t="s">
        <v>3753</v>
      </c>
    </row>
    <row r="107" spans="1:11">
      <c r="A107" t="s">
        <v>3702</v>
      </c>
      <c r="B107" t="s">
        <v>3867</v>
      </c>
      <c r="C107" t="s">
        <v>3868</v>
      </c>
      <c r="D107" t="s">
        <v>3869</v>
      </c>
      <c r="E107" t="s">
        <v>3753</v>
      </c>
    </row>
    <row r="108" spans="1:11">
      <c r="A108" t="s">
        <v>3754</v>
      </c>
      <c r="B108" t="s">
        <v>3770</v>
      </c>
      <c r="C108" t="s">
        <v>3771</v>
      </c>
    </row>
    <row r="109" spans="1:11">
      <c r="A109" t="s">
        <v>3754</v>
      </c>
      <c r="B109" t="s">
        <v>3892</v>
      </c>
      <c r="C109" t="s">
        <v>3893</v>
      </c>
      <c r="D109" t="s">
        <v>3894</v>
      </c>
      <c r="E109" t="s">
        <v>3895</v>
      </c>
      <c r="F109" t="s">
        <v>3896</v>
      </c>
      <c r="G109" t="s">
        <v>3897</v>
      </c>
      <c r="H109" t="s">
        <v>3898</v>
      </c>
    </row>
    <row r="110" spans="1:11">
      <c r="A110" t="s">
        <v>3702</v>
      </c>
      <c r="B110" t="s">
        <v>4163</v>
      </c>
      <c r="C110" t="s">
        <v>3899</v>
      </c>
    </row>
    <row r="111" spans="1:11">
      <c r="A111" t="s">
        <v>3702</v>
      </c>
      <c r="B111" t="s">
        <v>3870</v>
      </c>
      <c r="C111" t="s">
        <v>3808</v>
      </c>
      <c r="D111" t="s">
        <v>3809</v>
      </c>
      <c r="E111" t="s">
        <v>3810</v>
      </c>
      <c r="F111" t="s">
        <v>3811</v>
      </c>
      <c r="G111" t="s">
        <v>3812</v>
      </c>
      <c r="H111" t="s">
        <v>3813</v>
      </c>
      <c r="I111" t="s">
        <v>3900</v>
      </c>
    </row>
    <row r="112" spans="1:11">
      <c r="A112" t="s">
        <v>3754</v>
      </c>
      <c r="B112" t="s">
        <v>3770</v>
      </c>
      <c r="C112" t="s">
        <v>3771</v>
      </c>
    </row>
    <row r="113" spans="1:9">
      <c r="A113" t="s">
        <v>3754</v>
      </c>
      <c r="B113" t="s">
        <v>3770</v>
      </c>
      <c r="C113" t="s">
        <v>3771</v>
      </c>
    </row>
    <row r="114" spans="1:9">
      <c r="A114" t="s">
        <v>3754</v>
      </c>
      <c r="B114" t="s">
        <v>3892</v>
      </c>
      <c r="C114" t="s">
        <v>3893</v>
      </c>
      <c r="D114" t="s">
        <v>3894</v>
      </c>
      <c r="E114" t="s">
        <v>3895</v>
      </c>
      <c r="F114" t="s">
        <v>3896</v>
      </c>
      <c r="G114" t="s">
        <v>3897</v>
      </c>
      <c r="H114" t="s">
        <v>3898</v>
      </c>
    </row>
    <row r="115" spans="1:9">
      <c r="A115" t="s">
        <v>3743</v>
      </c>
      <c r="B115" t="s">
        <v>4164</v>
      </c>
      <c r="C115" t="s">
        <v>3901</v>
      </c>
      <c r="D115" t="s">
        <v>3902</v>
      </c>
      <c r="E115" t="s">
        <v>3903</v>
      </c>
      <c r="F115" t="s">
        <v>3904</v>
      </c>
      <c r="G115" t="s">
        <v>3905</v>
      </c>
      <c r="H115" t="s">
        <v>3906</v>
      </c>
      <c r="I115" t="s">
        <v>3907</v>
      </c>
    </row>
    <row r="116" spans="1:9">
      <c r="A116" t="s">
        <v>3908</v>
      </c>
      <c r="B116" t="s">
        <v>3909</v>
      </c>
      <c r="C116" t="s">
        <v>3910</v>
      </c>
      <c r="D116" t="s">
        <v>3911</v>
      </c>
      <c r="E116" t="s">
        <v>3912</v>
      </c>
    </row>
    <row r="117" spans="1:9">
      <c r="A117" t="s">
        <v>3754</v>
      </c>
      <c r="B117" t="s">
        <v>3770</v>
      </c>
      <c r="C117" t="s">
        <v>3771</v>
      </c>
    </row>
    <row r="118" spans="1:9">
      <c r="A118" t="s">
        <v>3733</v>
      </c>
      <c r="B118" t="s">
        <v>4165</v>
      </c>
      <c r="C118" t="s">
        <v>3913</v>
      </c>
    </row>
    <row r="119" spans="1:9">
      <c r="A119" t="s">
        <v>3743</v>
      </c>
      <c r="B119" t="s">
        <v>3915</v>
      </c>
      <c r="C119" t="s">
        <v>3916</v>
      </c>
      <c r="D119" t="s">
        <v>3917</v>
      </c>
      <c r="E119" t="s">
        <v>3918</v>
      </c>
      <c r="F119" t="s">
        <v>3919</v>
      </c>
      <c r="G119" t="s">
        <v>3920</v>
      </c>
      <c r="H119" t="s">
        <v>3921</v>
      </c>
    </row>
    <row r="120" spans="1:9">
      <c r="A120" t="s">
        <v>3908</v>
      </c>
      <c r="B120" t="s">
        <v>3909</v>
      </c>
      <c r="C120" t="s">
        <v>3910</v>
      </c>
      <c r="D120" t="s">
        <v>3911</v>
      </c>
      <c r="E120" t="s">
        <v>3912</v>
      </c>
    </row>
    <row r="121" spans="1:9">
      <c r="A121" t="s">
        <v>3702</v>
      </c>
      <c r="B121" t="s">
        <v>3770</v>
      </c>
      <c r="C121" t="s">
        <v>3914</v>
      </c>
      <c r="D121" t="s">
        <v>3742</v>
      </c>
    </row>
    <row r="122" spans="1:9">
      <c r="A122" t="s">
        <v>3743</v>
      </c>
      <c r="B122" t="s">
        <v>3915</v>
      </c>
      <c r="C122" t="s">
        <v>3916</v>
      </c>
      <c r="D122" t="s">
        <v>3917</v>
      </c>
      <c r="E122" t="s">
        <v>3918</v>
      </c>
      <c r="F122" t="s">
        <v>3919</v>
      </c>
      <c r="G122" t="s">
        <v>3920</v>
      </c>
      <c r="H122" t="s">
        <v>3921</v>
      </c>
    </row>
    <row r="123" spans="1:9">
      <c r="A123" t="s">
        <v>3702</v>
      </c>
      <c r="B123" t="s">
        <v>3922</v>
      </c>
      <c r="C123" t="s">
        <v>3923</v>
      </c>
      <c r="D123" t="s">
        <v>3924</v>
      </c>
      <c r="E123" t="s">
        <v>3925</v>
      </c>
      <c r="F123" t="s">
        <v>3926</v>
      </c>
    </row>
    <row r="124" spans="1:9">
      <c r="A124" t="s">
        <v>4151</v>
      </c>
      <c r="B124" t="s">
        <v>4166</v>
      </c>
      <c r="C124" t="s">
        <v>3894</v>
      </c>
      <c r="D124" t="s">
        <v>3896</v>
      </c>
      <c r="E124" t="s">
        <v>3927</v>
      </c>
      <c r="F124" t="s">
        <v>3928</v>
      </c>
    </row>
    <row r="125" spans="1:9">
      <c r="A125" t="s">
        <v>3743</v>
      </c>
      <c r="B125" t="s">
        <v>3929</v>
      </c>
      <c r="C125" t="s">
        <v>3930</v>
      </c>
      <c r="D125" t="s">
        <v>3931</v>
      </c>
      <c r="E125" t="s">
        <v>3932</v>
      </c>
      <c r="F125" t="s">
        <v>3750</v>
      </c>
    </row>
    <row r="126" spans="1:9">
      <c r="A126" t="s">
        <v>3702</v>
      </c>
      <c r="B126" t="s">
        <v>4167</v>
      </c>
      <c r="C126" t="s">
        <v>3933</v>
      </c>
      <c r="D126" t="s">
        <v>3934</v>
      </c>
      <c r="E126" t="s">
        <v>3935</v>
      </c>
      <c r="F126" t="s">
        <v>3936</v>
      </c>
      <c r="G126" t="s">
        <v>3742</v>
      </c>
    </row>
    <row r="127" spans="1:9">
      <c r="A127" t="s">
        <v>3702</v>
      </c>
      <c r="B127" t="s">
        <v>3937</v>
      </c>
      <c r="C127" t="s">
        <v>3938</v>
      </c>
      <c r="D127" t="s">
        <v>3939</v>
      </c>
      <c r="E127" t="s">
        <v>3940</v>
      </c>
      <c r="F127" t="s">
        <v>3941</v>
      </c>
      <c r="G127" t="s">
        <v>3829</v>
      </c>
      <c r="H127" t="s">
        <v>3942</v>
      </c>
      <c r="I127" t="s">
        <v>3943</v>
      </c>
    </row>
    <row r="128" spans="1:9">
      <c r="A128" t="s">
        <v>3754</v>
      </c>
      <c r="B128" t="s">
        <v>4168</v>
      </c>
      <c r="C128" t="s">
        <v>3944</v>
      </c>
      <c r="D128" t="s">
        <v>3945</v>
      </c>
    </row>
    <row r="129" spans="1:11">
      <c r="A129" t="s">
        <v>3702</v>
      </c>
      <c r="B129" t="s">
        <v>3946</v>
      </c>
      <c r="C129" t="s">
        <v>3947</v>
      </c>
      <c r="D129" t="s">
        <v>3948</v>
      </c>
      <c r="E129" t="s">
        <v>3949</v>
      </c>
    </row>
    <row r="130" spans="1:11">
      <c r="A130" t="s">
        <v>3702</v>
      </c>
      <c r="B130" t="s">
        <v>4169</v>
      </c>
      <c r="C130" t="s">
        <v>3950</v>
      </c>
      <c r="D130" t="s">
        <v>3951</v>
      </c>
      <c r="E130" t="s">
        <v>3952</v>
      </c>
      <c r="F130" t="s">
        <v>3953</v>
      </c>
      <c r="G130" t="s">
        <v>3954</v>
      </c>
      <c r="H130" t="s">
        <v>3955</v>
      </c>
    </row>
    <row r="131" spans="1:11">
      <c r="A131" t="s">
        <v>4170</v>
      </c>
      <c r="B131" t="s">
        <v>4168</v>
      </c>
      <c r="C131" t="s">
        <v>3956</v>
      </c>
      <c r="D131" t="s">
        <v>3944</v>
      </c>
      <c r="E131" t="s">
        <v>3957</v>
      </c>
      <c r="F131" t="s">
        <v>3958</v>
      </c>
      <c r="G131" t="s">
        <v>3959</v>
      </c>
      <c r="H131" t="s">
        <v>3960</v>
      </c>
    </row>
    <row r="132" spans="1:11">
      <c r="A132" t="s">
        <v>3702</v>
      </c>
      <c r="B132" t="s">
        <v>3961</v>
      </c>
      <c r="C132" t="s">
        <v>3962</v>
      </c>
      <c r="D132" t="s">
        <v>3963</v>
      </c>
      <c r="E132" t="s">
        <v>3964</v>
      </c>
      <c r="F132" t="s">
        <v>3965</v>
      </c>
      <c r="G132" t="s">
        <v>3966</v>
      </c>
      <c r="H132" t="s">
        <v>3967</v>
      </c>
      <c r="I132" t="s">
        <v>3968</v>
      </c>
      <c r="J132" t="s">
        <v>3969</v>
      </c>
    </row>
    <row r="133" spans="1:11">
      <c r="A133" t="s">
        <v>4178</v>
      </c>
      <c r="B133" t="s">
        <v>4179</v>
      </c>
      <c r="C133" t="s">
        <v>4180</v>
      </c>
      <c r="D133" t="s">
        <v>4181</v>
      </c>
      <c r="E133" t="s">
        <v>4182</v>
      </c>
      <c r="F133" t="s">
        <v>4183</v>
      </c>
      <c r="G133" t="s">
        <v>4184</v>
      </c>
      <c r="H133" t="s">
        <v>4185</v>
      </c>
      <c r="I133" t="s">
        <v>4186</v>
      </c>
      <c r="J133" t="s">
        <v>4187</v>
      </c>
      <c r="K133" t="s">
        <v>4188</v>
      </c>
    </row>
    <row r="134" spans="1:11">
      <c r="A134" t="s">
        <v>3702</v>
      </c>
      <c r="B134" t="s">
        <v>3828</v>
      </c>
      <c r="C134" t="s">
        <v>3829</v>
      </c>
      <c r="D134" t="s">
        <v>3830</v>
      </c>
      <c r="E134" t="s">
        <v>3831</v>
      </c>
      <c r="F134" t="s">
        <v>3832</v>
      </c>
      <c r="G134" t="s">
        <v>3833</v>
      </c>
      <c r="H134" t="s">
        <v>3834</v>
      </c>
      <c r="I134" t="s">
        <v>3835</v>
      </c>
      <c r="J134" t="s">
        <v>3836</v>
      </c>
      <c r="K134" t="s">
        <v>3837</v>
      </c>
    </row>
    <row r="135" spans="1:11">
      <c r="A135" t="s">
        <v>3970</v>
      </c>
      <c r="B135" t="s">
        <v>3832</v>
      </c>
      <c r="C135" t="s">
        <v>3833</v>
      </c>
      <c r="D135" t="s">
        <v>3834</v>
      </c>
      <c r="E135" t="s">
        <v>3835</v>
      </c>
      <c r="F135" t="s">
        <v>3836</v>
      </c>
      <c r="G135" t="s">
        <v>3837</v>
      </c>
      <c r="H135" t="s">
        <v>3971</v>
      </c>
      <c r="I135" t="s">
        <v>3972</v>
      </c>
    </row>
    <row r="136" spans="1:11">
      <c r="A136" t="s">
        <v>3973</v>
      </c>
      <c r="B136" t="s">
        <v>3974</v>
      </c>
      <c r="C136" t="s">
        <v>3975</v>
      </c>
      <c r="D136" t="s">
        <v>3976</v>
      </c>
      <c r="E136" t="s">
        <v>3977</v>
      </c>
      <c r="F136" t="s">
        <v>3978</v>
      </c>
    </row>
    <row r="137" spans="1:11">
      <c r="A137" t="s">
        <v>3979</v>
      </c>
      <c r="B137" t="s">
        <v>3980</v>
      </c>
      <c r="C137" t="s">
        <v>3728</v>
      </c>
      <c r="D137" t="s">
        <v>3981</v>
      </c>
      <c r="E137" t="s">
        <v>3982</v>
      </c>
      <c r="F137" t="s">
        <v>3983</v>
      </c>
      <c r="G137" t="s">
        <v>3984</v>
      </c>
      <c r="H137" t="s">
        <v>3985</v>
      </c>
    </row>
    <row r="138" spans="1:11">
      <c r="A138" t="s">
        <v>3702</v>
      </c>
      <c r="B138" t="s">
        <v>3870</v>
      </c>
      <c r="C138" t="s">
        <v>3830</v>
      </c>
      <c r="D138" t="s">
        <v>3832</v>
      </c>
      <c r="E138" t="s">
        <v>3833</v>
      </c>
      <c r="F138" t="s">
        <v>3834</v>
      </c>
      <c r="G138" t="s">
        <v>3835</v>
      </c>
      <c r="H138" t="s">
        <v>3836</v>
      </c>
      <c r="I138" t="s">
        <v>3986</v>
      </c>
    </row>
    <row r="139" spans="1:11">
      <c r="A139" t="s">
        <v>3702</v>
      </c>
      <c r="B139" t="s">
        <v>3987</v>
      </c>
      <c r="C139" t="s">
        <v>3988</v>
      </c>
      <c r="D139" t="s">
        <v>3989</v>
      </c>
      <c r="E139" t="s">
        <v>3990</v>
      </c>
      <c r="F139" t="s">
        <v>3991</v>
      </c>
    </row>
    <row r="140" spans="1:11">
      <c r="A140" t="s">
        <v>3979</v>
      </c>
      <c r="B140" t="s">
        <v>3980</v>
      </c>
      <c r="C140" t="s">
        <v>3728</v>
      </c>
      <c r="D140" t="s">
        <v>3981</v>
      </c>
      <c r="E140" t="s">
        <v>3982</v>
      </c>
      <c r="F140" t="s">
        <v>3983</v>
      </c>
      <c r="G140" t="s">
        <v>3984</v>
      </c>
      <c r="H140" t="s">
        <v>3985</v>
      </c>
    </row>
    <row r="141" spans="1:11">
      <c r="A141" t="s">
        <v>3754</v>
      </c>
      <c r="B141" t="s">
        <v>3992</v>
      </c>
      <c r="C141" t="s">
        <v>3993</v>
      </c>
    </row>
    <row r="142" spans="1:11">
      <c r="A142" t="s">
        <v>3994</v>
      </c>
      <c r="B142" t="s">
        <v>3995</v>
      </c>
      <c r="C142" t="s">
        <v>3996</v>
      </c>
      <c r="D142" t="s">
        <v>3997</v>
      </c>
      <c r="E142" t="s">
        <v>3998</v>
      </c>
      <c r="F142" t="s">
        <v>3999</v>
      </c>
    </row>
    <row r="143" spans="1:11">
      <c r="A143" t="s">
        <v>3733</v>
      </c>
      <c r="B143" t="s">
        <v>4171</v>
      </c>
      <c r="C143" t="s">
        <v>4000</v>
      </c>
      <c r="D143" t="s">
        <v>4001</v>
      </c>
      <c r="E143" t="s">
        <v>3750</v>
      </c>
    </row>
    <row r="144" spans="1:11">
      <c r="A144" t="s">
        <v>3733</v>
      </c>
      <c r="B144" t="s">
        <v>4172</v>
      </c>
      <c r="C144" t="s">
        <v>4002</v>
      </c>
      <c r="D144" t="s">
        <v>4003</v>
      </c>
      <c r="E144" t="s">
        <v>3750</v>
      </c>
    </row>
    <row r="145" spans="1:13">
      <c r="A145" t="s">
        <v>3702</v>
      </c>
      <c r="B145" t="s">
        <v>4004</v>
      </c>
      <c r="C145" t="s">
        <v>4003</v>
      </c>
      <c r="D145" t="s">
        <v>3750</v>
      </c>
    </row>
    <row r="146" spans="1:13">
      <c r="A146" t="s">
        <v>3702</v>
      </c>
      <c r="B146" t="s">
        <v>4173</v>
      </c>
      <c r="C146" t="s">
        <v>4005</v>
      </c>
      <c r="D146" t="s">
        <v>4006</v>
      </c>
      <c r="E146" t="s">
        <v>3750</v>
      </c>
    </row>
    <row r="147" spans="1:13">
      <c r="A147" t="s">
        <v>4151</v>
      </c>
      <c r="B147" t="s">
        <v>4174</v>
      </c>
      <c r="C147" t="s">
        <v>4007</v>
      </c>
      <c r="D147" t="s">
        <v>4008</v>
      </c>
      <c r="E147" t="s">
        <v>4009</v>
      </c>
      <c r="F147" t="s">
        <v>4010</v>
      </c>
    </row>
    <row r="148" spans="1:13">
      <c r="A148" t="s">
        <v>4011</v>
      </c>
      <c r="B148" t="s">
        <v>3755</v>
      </c>
      <c r="C148" t="s">
        <v>4012</v>
      </c>
      <c r="D148" t="s">
        <v>4013</v>
      </c>
      <c r="E148" t="s">
        <v>4014</v>
      </c>
    </row>
    <row r="149" spans="1:13">
      <c r="A149" t="s">
        <v>4011</v>
      </c>
      <c r="B149" t="s">
        <v>3755</v>
      </c>
      <c r="C149" t="s">
        <v>4012</v>
      </c>
      <c r="D149" t="s">
        <v>4013</v>
      </c>
      <c r="E149" t="s">
        <v>4014</v>
      </c>
    </row>
    <row r="150" spans="1:13">
      <c r="A150" t="s">
        <v>3702</v>
      </c>
      <c r="B150" t="s">
        <v>3770</v>
      </c>
      <c r="C150" t="s">
        <v>3914</v>
      </c>
      <c r="D150" t="s">
        <v>3742</v>
      </c>
    </row>
    <row r="151" spans="1:13">
      <c r="A151" t="s">
        <v>3702</v>
      </c>
      <c r="B151" t="s">
        <v>3987</v>
      </c>
      <c r="C151" t="s">
        <v>3988</v>
      </c>
      <c r="D151" t="s">
        <v>3989</v>
      </c>
      <c r="E151" t="s">
        <v>3990</v>
      </c>
      <c r="F151" t="s">
        <v>4015</v>
      </c>
    </row>
    <row r="152" spans="1:13">
      <c r="A152" t="s">
        <v>3702</v>
      </c>
      <c r="B152" t="s">
        <v>3987</v>
      </c>
      <c r="C152" t="s">
        <v>3988</v>
      </c>
      <c r="D152" t="s">
        <v>3989</v>
      </c>
      <c r="E152" t="s">
        <v>3990</v>
      </c>
      <c r="F152" t="s">
        <v>4015</v>
      </c>
    </row>
    <row r="153" spans="1:13">
      <c r="A153" t="s">
        <v>3702</v>
      </c>
      <c r="B153" t="s">
        <v>4016</v>
      </c>
      <c r="C153" t="s">
        <v>4017</v>
      </c>
      <c r="D153" t="s">
        <v>4018</v>
      </c>
      <c r="E153" t="s">
        <v>4019</v>
      </c>
      <c r="F153" t="s">
        <v>4020</v>
      </c>
      <c r="G153" t="s">
        <v>4175</v>
      </c>
      <c r="H153" t="s">
        <v>4176</v>
      </c>
      <c r="I153" t="s">
        <v>4021</v>
      </c>
    </row>
    <row r="154" spans="1:13">
      <c r="A154" t="s">
        <v>3743</v>
      </c>
      <c r="B154" t="s">
        <v>4189</v>
      </c>
      <c r="C154" t="s">
        <v>4190</v>
      </c>
      <c r="D154" t="s">
        <v>4191</v>
      </c>
      <c r="E154" t="s">
        <v>4192</v>
      </c>
      <c r="F154" t="s">
        <v>4193</v>
      </c>
      <c r="G154" t="s">
        <v>4194</v>
      </c>
      <c r="H154" t="s">
        <v>4195</v>
      </c>
      <c r="I154" t="s">
        <v>4196</v>
      </c>
      <c r="J154" t="s">
        <v>3765</v>
      </c>
    </row>
    <row r="156" spans="1:13">
      <c r="A156" t="s">
        <v>3702</v>
      </c>
      <c r="B156" t="s">
        <v>3770</v>
      </c>
      <c r="C156" t="s">
        <v>3914</v>
      </c>
      <c r="D156" t="s">
        <v>3742</v>
      </c>
    </row>
    <row r="158" spans="1:13">
      <c r="A158" t="s">
        <v>3743</v>
      </c>
      <c r="B158" t="s">
        <v>4022</v>
      </c>
      <c r="C158" t="s">
        <v>4023</v>
      </c>
      <c r="D158" t="s">
        <v>4024</v>
      </c>
      <c r="E158" t="s">
        <v>4025</v>
      </c>
      <c r="F158" t="s">
        <v>4026</v>
      </c>
      <c r="G158" t="s">
        <v>4027</v>
      </c>
      <c r="H158" t="s">
        <v>4028</v>
      </c>
      <c r="I158" t="s">
        <v>4029</v>
      </c>
      <c r="J158" t="s">
        <v>4030</v>
      </c>
    </row>
    <row r="159" spans="1:13">
      <c r="A159" t="s">
        <v>3743</v>
      </c>
      <c r="B159" t="s">
        <v>4031</v>
      </c>
      <c r="C159" t="s">
        <v>4032</v>
      </c>
      <c r="D159" t="s">
        <v>4033</v>
      </c>
      <c r="E159" t="s">
        <v>4034</v>
      </c>
      <c r="F159" t="s">
        <v>4035</v>
      </c>
      <c r="G159" t="s">
        <v>4036</v>
      </c>
      <c r="H159" t="s">
        <v>4037</v>
      </c>
      <c r="I159" t="s">
        <v>4038</v>
      </c>
      <c r="J159" t="s">
        <v>4039</v>
      </c>
      <c r="K159" t="s">
        <v>4040</v>
      </c>
      <c r="L159" t="s">
        <v>4041</v>
      </c>
      <c r="M159" t="s">
        <v>4042</v>
      </c>
    </row>
    <row r="160" spans="1:13">
      <c r="A160" t="s">
        <v>3702</v>
      </c>
      <c r="B160" t="s">
        <v>4177</v>
      </c>
      <c r="C160" t="s">
        <v>4043</v>
      </c>
      <c r="D160" t="s">
        <v>4044</v>
      </c>
      <c r="E160" t="s">
        <v>4045</v>
      </c>
      <c r="F160" t="s">
        <v>4046</v>
      </c>
    </row>
    <row r="161" spans="1:4">
      <c r="A161" t="s">
        <v>3702</v>
      </c>
      <c r="B161" t="s">
        <v>3867</v>
      </c>
      <c r="C161" t="s">
        <v>4047</v>
      </c>
      <c r="D161" t="s">
        <v>3753</v>
      </c>
    </row>
    <row r="162" spans="1:4">
      <c r="A162" t="s">
        <v>3702</v>
      </c>
      <c r="B162" t="s">
        <v>3867</v>
      </c>
      <c r="C162" t="s">
        <v>4047</v>
      </c>
      <c r="D162" t="s">
        <v>3753</v>
      </c>
    </row>
    <row r="163" spans="1:4">
      <c r="A163" t="s">
        <v>3702</v>
      </c>
      <c r="B163" t="s">
        <v>3867</v>
      </c>
      <c r="C163" t="s">
        <v>4047</v>
      </c>
      <c r="D163" t="s">
        <v>3753</v>
      </c>
    </row>
    <row r="164" spans="1:4">
      <c r="A164" t="s">
        <v>3702</v>
      </c>
      <c r="B164" t="s">
        <v>3867</v>
      </c>
      <c r="C164" t="s">
        <v>4047</v>
      </c>
      <c r="D164" t="s">
        <v>3753</v>
      </c>
    </row>
    <row r="165" spans="1:4">
      <c r="A165" t="s">
        <v>3702</v>
      </c>
      <c r="B165" t="s">
        <v>3867</v>
      </c>
      <c r="C165" t="s">
        <v>4047</v>
      </c>
      <c r="D165" t="s">
        <v>3753</v>
      </c>
    </row>
    <row r="166" spans="1:4">
      <c r="A166" t="s">
        <v>3702</v>
      </c>
      <c r="B166" t="s">
        <v>3867</v>
      </c>
      <c r="C166" t="s">
        <v>4047</v>
      </c>
      <c r="D166" t="s">
        <v>3753</v>
      </c>
    </row>
    <row r="167" spans="1:4">
      <c r="A167" t="s">
        <v>3702</v>
      </c>
      <c r="B167" t="s">
        <v>3867</v>
      </c>
      <c r="C167" t="s">
        <v>4047</v>
      </c>
      <c r="D167" t="s">
        <v>3753</v>
      </c>
    </row>
    <row r="168" spans="1:4">
      <c r="A168" t="s">
        <v>3702</v>
      </c>
      <c r="B168" t="s">
        <v>3867</v>
      </c>
      <c r="C168" t="s">
        <v>4047</v>
      </c>
      <c r="D168" t="s">
        <v>3753</v>
      </c>
    </row>
    <row r="169" spans="1:4">
      <c r="A169" t="s">
        <v>3702</v>
      </c>
      <c r="B169" t="s">
        <v>3867</v>
      </c>
      <c r="C169" t="s">
        <v>4047</v>
      </c>
      <c r="D169" t="s">
        <v>3753</v>
      </c>
    </row>
  </sheetData>
  <phoneticPr fontId="2"/>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25</vt:i4>
      </vt:variant>
      <vt:variant>
        <vt:lpstr>名前付き一覧</vt:lpstr>
      </vt:variant>
      <vt:variant>
        <vt:i4>3</vt:i4>
      </vt:variant>
    </vt:vector>
  </HeadingPairs>
  <TitlesOfParts>
    <vt:vector size="28" baseType="lpstr">
      <vt:lpstr>考え方</vt:lpstr>
      <vt:lpstr>readme</vt:lpstr>
      <vt:lpstr>Field</vt:lpstr>
      <vt:lpstr>クラス</vt:lpstr>
      <vt:lpstr>消費量クラス</vt:lpstr>
      <vt:lpstr>Items</vt:lpstr>
      <vt:lpstr>Measures</vt:lpstr>
      <vt:lpstr>Input</vt:lpstr>
      <vt:lpstr>Sheet1</vt:lpstr>
      <vt:lpstr>Language</vt:lpstr>
      <vt:lpstr>area</vt:lpstr>
      <vt:lpstr>matrix-Measure</vt:lpstr>
      <vt:lpstr>matrix-Input</vt:lpstr>
      <vt:lpstr>consMap</vt:lpstr>
      <vt:lpstr>eqCode機器のサイズ</vt:lpstr>
      <vt:lpstr>D6function</vt:lpstr>
      <vt:lpstr>pics</vt:lpstr>
      <vt:lpstr>electricity</vt:lpstr>
      <vt:lpstr>prefecture</vt:lpstr>
      <vt:lpstr>うちエコ入力値</vt:lpstr>
      <vt:lpstr>うちエコ関数タイミング</vt:lpstr>
      <vt:lpstr>うちエコ関数返り値</vt:lpstr>
      <vt:lpstr>部屋名</vt:lpstr>
      <vt:lpstr>クラス関連</vt:lpstr>
      <vt:lpstr>互換性レポート</vt:lpstr>
      <vt:lpstr>うちエコ入力値!_ftn1</vt:lpstr>
      <vt:lpstr>うちエコ入力値!_ftnref1</vt:lpstr>
      <vt:lpstr>うちエコ入力値!Print_Titles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鈴木靖文</dc:creator>
  <cp:lastModifiedBy>suzuki</cp:lastModifiedBy>
  <cp:lastPrinted>2009-09-15T05:41:05Z</cp:lastPrinted>
  <dcterms:created xsi:type="dcterms:W3CDTF">1997-01-08T22:48:59Z</dcterms:created>
  <dcterms:modified xsi:type="dcterms:W3CDTF">2018-05-07T10:47:57Z</dcterms:modified>
</cp:coreProperties>
</file>