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G263" i="53"/>
  <c r="H262" i="53"/>
  <c r="G262" i="53"/>
  <c r="H243" i="53"/>
  <c r="G243" i="53"/>
  <c r="H242" i="53"/>
  <c r="G242" i="53"/>
  <c r="H241" i="53"/>
  <c r="G241" i="53"/>
  <c r="H240" i="53"/>
  <c r="G240" i="53"/>
  <c r="H260" i="53"/>
  <c r="G260" i="53"/>
  <c r="H259" i="53"/>
  <c r="G259" i="53"/>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I1" i="53"/>
  <c r="H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c r="A104" i="54"/>
  <c r="A103" i="54"/>
  <c r="A102" i="54"/>
  <c r="K177" i="48"/>
  <c r="J177" i="48" s="1"/>
  <c r="K176" i="48"/>
  <c r="J176" i="48" s="1"/>
  <c r="K175" i="48"/>
  <c r="J175" i="48" s="1"/>
  <c r="K174" i="48"/>
  <c r="J174" i="48" s="1"/>
  <c r="K173" i="48"/>
  <c r="J173" i="48" s="1"/>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s="1"/>
  <c r="J158" i="48"/>
  <c r="DN158" i="48" s="1"/>
  <c r="J69" i="48"/>
  <c r="DN69" i="48" s="1"/>
  <c r="K172" i="48"/>
  <c r="J172" i="48" s="1"/>
  <c r="K171" i="48"/>
  <c r="J171" i="48" s="1"/>
  <c r="K170" i="48"/>
  <c r="J170" i="48" s="1"/>
  <c r="K169" i="48"/>
  <c r="J169" i="48" s="1"/>
  <c r="K168" i="48"/>
  <c r="J168" i="48"/>
  <c r="DN168" i="48" s="1"/>
  <c r="K167" i="48"/>
  <c r="J167" i="48"/>
  <c r="DN167" i="48" s="1"/>
  <c r="K166" i="48"/>
  <c r="J166" i="48"/>
  <c r="DN166" i="48" s="1"/>
  <c r="K165" i="48"/>
  <c r="J165" i="48" s="1"/>
  <c r="K164" i="48"/>
  <c r="J164" i="48" s="1"/>
  <c r="K163" i="48"/>
  <c r="J163" i="48" s="1"/>
  <c r="K162" i="48"/>
  <c r="J162" i="48" s="1"/>
  <c r="K161" i="48"/>
  <c r="J161" i="48" s="1"/>
  <c r="K159" i="48"/>
  <c r="J159" i="48"/>
  <c r="DN159" i="48" s="1"/>
  <c r="K157" i="48"/>
  <c r="J157" i="48" s="1"/>
  <c r="K156" i="48"/>
  <c r="J156" i="48" s="1"/>
  <c r="K155" i="48"/>
  <c r="J155" i="48" s="1"/>
  <c r="K154" i="48"/>
  <c r="J154" i="48" s="1"/>
  <c r="K153" i="48"/>
  <c r="J153" i="48" s="1"/>
  <c r="K152" i="48"/>
  <c r="J152" i="48"/>
  <c r="DN152" i="48" s="1"/>
  <c r="K151" i="48"/>
  <c r="J151" i="48"/>
  <c r="DN151" i="48" s="1"/>
  <c r="K150" i="48"/>
  <c r="J150" i="48"/>
  <c r="DN150" i="48" s="1"/>
  <c r="K149" i="48"/>
  <c r="J149" i="48" s="1"/>
  <c r="K148" i="48"/>
  <c r="J148" i="48" s="1"/>
  <c r="K147" i="48"/>
  <c r="J147" i="48" s="1"/>
  <c r="K146" i="48"/>
  <c r="J146" i="48" s="1"/>
  <c r="K145" i="48"/>
  <c r="J145" i="48" s="1"/>
  <c r="K144" i="48"/>
  <c r="J144" i="48"/>
  <c r="DN144" i="48" s="1"/>
  <c r="K143" i="48"/>
  <c r="J143" i="48"/>
  <c r="DN143" i="48" s="1"/>
  <c r="K142" i="48"/>
  <c r="J142" i="48"/>
  <c r="DN142" i="48" s="1"/>
  <c r="K141" i="48"/>
  <c r="J141" i="48" s="1"/>
  <c r="K140" i="48"/>
  <c r="J140" i="48" s="1"/>
  <c r="K139" i="48"/>
  <c r="J139" i="48" s="1"/>
  <c r="K138" i="48"/>
  <c r="J138" i="48" s="1"/>
  <c r="K137" i="48"/>
  <c r="J137" i="48" s="1"/>
  <c r="K136" i="48"/>
  <c r="J136" i="48"/>
  <c r="DN136" i="48" s="1"/>
  <c r="K135" i="48"/>
  <c r="J135" i="48"/>
  <c r="DN135" i="48" s="1"/>
  <c r="K134" i="48"/>
  <c r="J134" i="48"/>
  <c r="DN134" i="48" s="1"/>
  <c r="K133" i="48"/>
  <c r="J133" i="48" s="1"/>
  <c r="K132" i="48"/>
  <c r="J132" i="48" s="1"/>
  <c r="K131" i="48"/>
  <c r="J131" i="48" s="1"/>
  <c r="DN131" i="48" s="1"/>
  <c r="K130" i="48"/>
  <c r="J130" i="48" s="1"/>
  <c r="K129" i="48"/>
  <c r="J129" i="48" s="1"/>
  <c r="K128" i="48"/>
  <c r="J128" i="48"/>
  <c r="DN128" i="48" s="1"/>
  <c r="K127" i="48"/>
  <c r="J127" i="48"/>
  <c r="DN127" i="48" s="1"/>
  <c r="K126" i="48"/>
  <c r="J126" i="48"/>
  <c r="DN126" i="48" s="1"/>
  <c r="K125" i="48"/>
  <c r="J125" i="48" s="1"/>
  <c r="K124" i="48"/>
  <c r="J124" i="48" s="1"/>
  <c r="K123" i="48"/>
  <c r="J123" i="48" s="1"/>
  <c r="K122" i="48"/>
  <c r="J122" i="48" s="1"/>
  <c r="K121" i="48"/>
  <c r="J121" i="48" s="1"/>
  <c r="K120" i="48"/>
  <c r="J120" i="48"/>
  <c r="DN120" i="48" s="1"/>
  <c r="K119" i="48"/>
  <c r="J119" i="48"/>
  <c r="DN119" i="48" s="1"/>
  <c r="K118" i="48"/>
  <c r="J118" i="48"/>
  <c r="DN118" i="48" s="1"/>
  <c r="K117" i="48"/>
  <c r="J117" i="48" s="1"/>
  <c r="K116" i="48"/>
  <c r="J116" i="48" s="1"/>
  <c r="K115" i="48"/>
  <c r="J115" i="48" s="1"/>
  <c r="K114" i="48"/>
  <c r="J114" i="48" s="1"/>
  <c r="K113" i="48"/>
  <c r="J113" i="48" s="1"/>
  <c r="K112" i="48"/>
  <c r="J112" i="48"/>
  <c r="DN112" i="48" s="1"/>
  <c r="K111" i="48"/>
  <c r="J111" i="48"/>
  <c r="DN111" i="48" s="1"/>
  <c r="K110" i="48"/>
  <c r="J110" i="48"/>
  <c r="DN110" i="48" s="1"/>
  <c r="K109" i="48"/>
  <c r="J109" i="48" s="1"/>
  <c r="K108" i="48"/>
  <c r="J108" i="48" s="1"/>
  <c r="K107" i="48"/>
  <c r="J107" i="48" s="1"/>
  <c r="K106" i="48"/>
  <c r="J106" i="48" s="1"/>
  <c r="K105" i="48"/>
  <c r="J105" i="48" s="1"/>
  <c r="K104" i="48"/>
  <c r="J104" i="48"/>
  <c r="DN104" i="48" s="1"/>
  <c r="K103" i="48"/>
  <c r="J103" i="48"/>
  <c r="DN103" i="48" s="1"/>
  <c r="K102" i="48"/>
  <c r="J102" i="48"/>
  <c r="DN102" i="48" s="1"/>
  <c r="K101" i="48"/>
  <c r="J101" i="48" s="1"/>
  <c r="K100" i="48"/>
  <c r="J100" i="48" s="1"/>
  <c r="K99" i="48"/>
  <c r="J99" i="48" s="1"/>
  <c r="K98" i="48"/>
  <c r="J98" i="48" s="1"/>
  <c r="K97" i="48"/>
  <c r="J97" i="48" s="1"/>
  <c r="K96" i="48"/>
  <c r="J96" i="48"/>
  <c r="DN96" i="48" s="1"/>
  <c r="K95" i="48"/>
  <c r="J95" i="48"/>
  <c r="DN95" i="48" s="1"/>
  <c r="K94" i="48"/>
  <c r="J94" i="48"/>
  <c r="DN94" i="48" s="1"/>
  <c r="K93" i="48"/>
  <c r="J93" i="48" s="1"/>
  <c r="K92" i="48"/>
  <c r="J92" i="48" s="1"/>
  <c r="K91" i="48"/>
  <c r="J91" i="48" s="1"/>
  <c r="K90" i="48"/>
  <c r="J90" i="48" s="1"/>
  <c r="K89" i="48"/>
  <c r="J89" i="48" s="1"/>
  <c r="K88" i="48"/>
  <c r="J88" i="48"/>
  <c r="DN88" i="48" s="1"/>
  <c r="K87" i="48"/>
  <c r="J87" i="48"/>
  <c r="DN87" i="48" s="1"/>
  <c r="K86" i="48"/>
  <c r="J86" i="48"/>
  <c r="DN86" i="48" s="1"/>
  <c r="K85" i="48"/>
  <c r="J85" i="48" s="1"/>
  <c r="K84" i="48"/>
  <c r="J84" i="48" s="1"/>
  <c r="K83" i="48"/>
  <c r="J83" i="48" s="1"/>
  <c r="K82" i="48"/>
  <c r="J82" i="48" s="1"/>
  <c r="K81" i="48"/>
  <c r="J81" i="48" s="1"/>
  <c r="K80" i="48"/>
  <c r="J80" i="48"/>
  <c r="DN80" i="48" s="1"/>
  <c r="K79" i="48"/>
  <c r="J79" i="48"/>
  <c r="DN79" i="48" s="1"/>
  <c r="K78" i="48"/>
  <c r="J78" i="48"/>
  <c r="DN78" i="48" s="1"/>
  <c r="K77" i="48"/>
  <c r="J77" i="48" s="1"/>
  <c r="K76" i="48"/>
  <c r="J76" i="48" s="1"/>
  <c r="K75" i="48"/>
  <c r="J75" i="48" s="1"/>
  <c r="K74" i="48"/>
  <c r="J74" i="48" s="1"/>
  <c r="K73" i="48"/>
  <c r="J73" i="48" s="1"/>
  <c r="K72" i="48"/>
  <c r="J72" i="48"/>
  <c r="DN72" i="48" s="1"/>
  <c r="K71" i="48"/>
  <c r="J71" i="48"/>
  <c r="DN71" i="48" s="1"/>
  <c r="K70" i="48"/>
  <c r="J70" i="48"/>
  <c r="DN70" i="48" s="1"/>
  <c r="K68" i="48"/>
  <c r="J68" i="48"/>
  <c r="DN68" i="48" s="1"/>
  <c r="K67" i="48"/>
  <c r="J67" i="48"/>
  <c r="DN67" i="48" s="1"/>
  <c r="K66" i="48"/>
  <c r="J66" i="48"/>
  <c r="DN66" i="48" s="1"/>
  <c r="K65" i="48"/>
  <c r="J65" i="48"/>
  <c r="DN65" i="48" s="1"/>
  <c r="K64" i="48"/>
  <c r="J64" i="48"/>
  <c r="DN64" i="48" s="1"/>
  <c r="K63" i="48"/>
  <c r="J63" i="48"/>
  <c r="DN63" i="48" s="1"/>
  <c r="K62" i="48"/>
  <c r="J62" i="48"/>
  <c r="DN62" i="48" s="1"/>
  <c r="K61" i="48"/>
  <c r="J61" i="48"/>
  <c r="DN61" i="48" s="1"/>
  <c r="K60" i="48"/>
  <c r="J60" i="48"/>
  <c r="DN60" i="48" s="1"/>
  <c r="K59" i="48"/>
  <c r="J59" i="48"/>
  <c r="DN59" i="48" s="1"/>
  <c r="K58" i="48"/>
  <c r="J58" i="48"/>
  <c r="DN58" i="48" s="1"/>
  <c r="K57" i="48"/>
  <c r="J57" i="48"/>
  <c r="DN57" i="48" s="1"/>
  <c r="K56" i="48"/>
  <c r="J56" i="48"/>
  <c r="DN56" i="48" s="1"/>
  <c r="K55" i="48"/>
  <c r="J55" i="48"/>
  <c r="DN55" i="48" s="1"/>
  <c r="K54" i="48"/>
  <c r="J54" i="48"/>
  <c r="DN54" i="48" s="1"/>
  <c r="K53" i="48"/>
  <c r="J53" i="48"/>
  <c r="DN53" i="48" s="1"/>
  <c r="K52" i="48"/>
  <c r="J52" i="48"/>
  <c r="DN52" i="48" s="1"/>
  <c r="K51" i="48"/>
  <c r="J51" i="48"/>
  <c r="DN51" i="48" s="1"/>
  <c r="K50" i="48"/>
  <c r="J50" i="48"/>
  <c r="DN50" i="48" s="1"/>
  <c r="K49" i="48"/>
  <c r="J49" i="48"/>
  <c r="DN49" i="48" s="1"/>
  <c r="K48" i="48"/>
  <c r="J48" i="48"/>
  <c r="DN48" i="48" s="1"/>
  <c r="K47" i="48"/>
  <c r="J47" i="48"/>
  <c r="DN47" i="48" s="1"/>
  <c r="K46" i="48"/>
  <c r="J46" i="48"/>
  <c r="DN46" i="48" s="1"/>
  <c r="K45" i="48"/>
  <c r="J45" i="48"/>
  <c r="DN45" i="48" s="1"/>
  <c r="K44" i="48"/>
  <c r="J44" i="48"/>
  <c r="DN44" i="48" s="1"/>
  <c r="K43" i="48"/>
  <c r="J43" i="48"/>
  <c r="DN43" i="48" s="1"/>
  <c r="K42" i="48"/>
  <c r="J42" i="48"/>
  <c r="DN42" i="48" s="1"/>
  <c r="K41" i="48"/>
  <c r="J41" i="48"/>
  <c r="DN41" i="48" s="1"/>
  <c r="K40" i="48"/>
  <c r="J40" i="48"/>
  <c r="DN40" i="48" s="1"/>
  <c r="K39" i="48"/>
  <c r="J39" i="48"/>
  <c r="DN39" i="48" s="1"/>
  <c r="K38" i="48"/>
  <c r="J38" i="48"/>
  <c r="DN38" i="48" s="1"/>
  <c r="K37" i="48"/>
  <c r="J37" i="48"/>
  <c r="DN37" i="48" s="1"/>
  <c r="K36" i="48"/>
  <c r="J36" i="48"/>
  <c r="DN36" i="48" s="1"/>
  <c r="K35" i="48"/>
  <c r="J35" i="48"/>
  <c r="DN35" i="48" s="1"/>
  <c r="K34" i="48"/>
  <c r="J34" i="48"/>
  <c r="DN34" i="48" s="1"/>
  <c r="K33" i="48"/>
  <c r="J33" i="48"/>
  <c r="DN33" i="48" s="1"/>
  <c r="K32" i="48"/>
  <c r="J32" i="48"/>
  <c r="DN32" i="48" s="1"/>
  <c r="K31" i="48"/>
  <c r="J31" i="48"/>
  <c r="DN31" i="48" s="1"/>
  <c r="K30" i="48"/>
  <c r="J30" i="48"/>
  <c r="DN30" i="48" s="1"/>
  <c r="K29" i="48"/>
  <c r="J29" i="48"/>
  <c r="DN29" i="48" s="1"/>
  <c r="K28" i="48"/>
  <c r="J28" i="48"/>
  <c r="DN28" i="48" s="1"/>
  <c r="K27" i="48"/>
  <c r="J27" i="48"/>
  <c r="DN27" i="48" s="1"/>
  <c r="K26" i="48"/>
  <c r="J26" i="48"/>
  <c r="DN26" i="48" s="1"/>
  <c r="K25" i="48"/>
  <c r="J25" i="48"/>
  <c r="DN25" i="48" s="1"/>
  <c r="K24" i="48"/>
  <c r="J24" i="48"/>
  <c r="DN24" i="48" s="1"/>
  <c r="K23" i="48"/>
  <c r="J23" i="48"/>
  <c r="DN23" i="48" s="1"/>
  <c r="K22" i="48"/>
  <c r="J22" i="48"/>
  <c r="DN22" i="48" s="1"/>
  <c r="K21" i="48"/>
  <c r="J21" i="48"/>
  <c r="DN21" i="48" s="1"/>
  <c r="K20" i="48"/>
  <c r="J20" i="48"/>
  <c r="DN20" i="48" s="1"/>
  <c r="K19" i="48"/>
  <c r="J19" i="48"/>
  <c r="DN19" i="48" s="1"/>
  <c r="K18" i="48"/>
  <c r="J18" i="48"/>
  <c r="DN18" i="48" s="1"/>
  <c r="K17" i="48"/>
  <c r="J17" i="48"/>
  <c r="DN17" i="48" s="1"/>
  <c r="K16" i="48"/>
  <c r="J16" i="48"/>
  <c r="DN16" i="48" s="1"/>
  <c r="K15" i="48"/>
  <c r="J15" i="48"/>
  <c r="DN15" i="48" s="1"/>
  <c r="K14" i="48"/>
  <c r="J14" i="48"/>
  <c r="DN14" i="48" s="1"/>
  <c r="K13" i="48"/>
  <c r="J13" i="48"/>
  <c r="DN13" i="48" s="1"/>
  <c r="K12" i="48"/>
  <c r="J12" i="48"/>
  <c r="DN12" i="48" s="1"/>
  <c r="K11" i="48"/>
  <c r="J11" i="48"/>
  <c r="DN11" i="48" s="1"/>
  <c r="K10" i="48"/>
  <c r="J10" i="48"/>
  <c r="DN10" i="48" s="1"/>
  <c r="K9" i="48"/>
  <c r="J9" i="48"/>
  <c r="DN9" i="48" s="1"/>
  <c r="K8" i="48"/>
  <c r="J8" i="48"/>
  <c r="DN8" i="48" s="1"/>
  <c r="K7" i="48"/>
  <c r="J7" i="48"/>
  <c r="DN7" i="48" s="1"/>
  <c r="K6" i="48"/>
  <c r="J6" i="48"/>
  <c r="DN6" i="48" s="1"/>
  <c r="K5" i="48"/>
  <c r="J5" i="48"/>
  <c r="DN5" i="48" s="1"/>
  <c r="K4" i="48"/>
  <c r="J4" i="48"/>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DT11" i="48" l="1"/>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DQ176" i="48" l="1"/>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<sst xmlns="http://schemas.openxmlformats.org/spreadsheetml/2006/main" count="10647" uniqueCount="5022">
  <si>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</si>
  <si>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</si>
  <si>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</si>
  <si>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</si>
  <si>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</si>
  <si>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</si>
  <si>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</si>
  <si>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</si>
  <si>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</si>
  <si>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</si>
  <si>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</si>
  <si>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</si>
  <si>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</si>
  <si>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</si>
  <si>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</si>
  <si>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</si>
  <si>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</si>
  <si>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</si>
  <si>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</si>
  <si>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</si>
  <si>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</si>
  <si>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</si>
  <si>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</si>
  <si>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</si>
  <si>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</si>
  <si>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</si>
  <si>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</si>
  <si>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</si>
  <si>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</si>
  <si>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</si>
  <si>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</si>
  <si>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</si>
  <si>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</si>
  <si>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</si>
  <si>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</si>
  <si>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</si>
  <si>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</si>
  <si>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</si>
  <si>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</si>
  <si>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</si>
  <si>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</si>
  <si>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</si>
  <si>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</si>
  <si>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</si>
  <si>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</si>
  <si>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</si>
  <si>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</si>
  <si>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</si>
  <si>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</si>
  <si>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</si>
  <si>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</si>
  <si>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</si>
  <si>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</si>
  <si>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</si>
  <si>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</si>
  <si>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</si>
  <si>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</si>
  <si>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</si>
  <si>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</si>
  <si>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</si>
  <si>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</si>
  <si>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</si>
  <si>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</si>
  <si>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</si>
  <si>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</si>
  <si>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</si>
  <si>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</si>
  <si>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</si>
  <si>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</si>
  <si>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</si>
  <si>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</si>
  <si>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</si>
  <si>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</si>
  <si>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</si>
  <si>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</si>
  <si>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</si>
  <si>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</si>
  <si>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</si>
  <si>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</si>
  <si>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</si>
  <si>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</si>
  <si>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</si>
  <si>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</si>
  <si>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</si>
  <si>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</si>
  <si>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</si>
  <si>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</si>
  <si>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</si>
  <si>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</si>
  <si>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</si>
  <si>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</si>
  <si>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</si>
  <si>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</si>
  <si>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</si>
  <si>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</si>
  <si>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</si>
  <si>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</si>
  <si>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</si>
  <si>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</si>
  <si>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</si>
  <si>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</si>
  <si>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</si>
  <si>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</si>
  <si>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</si>
  <si>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</si>
  <si>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</si>
  <si>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</si>
  <si>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</si>
  <si>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</si>
  <si>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</si>
  <si>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</si>
  <si>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</si>
  <si>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</si>
  <si>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</si>
  <si>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</si>
  <si>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</si>
  <si>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</si>
  <si>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</si>
  <si>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</si>
  <si>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</si>
  <si>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</si>
  <si>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</si>
  <si>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</si>
  <si>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</si>
  <si>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</si>
  <si>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</si>
  <si>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</si>
  <si>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</si>
  <si>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</si>
  <si>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</si>
  <si>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</si>
  <si>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</si>
  <si>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</si>
  <si>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</si>
  <si>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</si>
  <si>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</si>
  <si>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</si>
  <si>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</si>
  <si>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</si>
  <si>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</si>
  <si>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</si>
  <si>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</si>
  <si>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</si>
  <si>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</si>
  <si>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</si>
  <si>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</si>
  <si>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</si>
  <si>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</si>
  <si>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</si>
  <si>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</si>
  <si>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</si>
  <si>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</si>
  <si>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</si>
  <si>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</si>
  <si>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</si>
  <si>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</si>
  <si>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</si>
  <si>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</si>
  <si>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</si>
  <si>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</si>
  <si>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</si>
  <si>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</si>
  <si>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</si>
  <si>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</si>
  <si>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</si>
  <si>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</si>
  <si>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</si>
  <si>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</si>
  <si>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</si>
  <si>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</si>
  <si>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</si>
  <si>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</si>
  <si>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</si>
  <si>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</si>
  <si>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</si>
  <si>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</si>
  <si>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</si>
  <si>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</si>
  <si>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</si>
  <si>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</si>
  <si>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</si>
  <si>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</si>
  <si>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</si>
  <si>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</si>
  <si>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</si>
  <si>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</si>
  <si>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</si>
  <si>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</si>
  <si>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</si>
  <si>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</si>
  <si>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</si>
  <si>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</si>
  <si>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</si>
  <si>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</si>
  <si>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</si>
  <si>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</si>
  <si>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</si>
  <si>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</si>
  <si>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</si>
  <si>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</si>
  <si>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</si>
  <si>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</si>
  <si>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</si>
  <si>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</si>
  <si>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</si>
  <si>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</si>
  <si>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</si>
  <si>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</si>
  <si>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</si>
  <si>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</si>
  <si>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</si>
  <si>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</si>
  <si>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</si>
  <si>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</si>
  <si>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</si>
  <si>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</si>
  <si>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</si>
  <si>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</si>
  <si>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</si>
  <si>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</si>
  <si>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</si>
  <si>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</si>
  <si>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</si>
  <si>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</si>
  <si>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</si>
  <si>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</si>
  <si>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</si>
  <si>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</si>
  <si>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</si>
  <si>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</si>
  <si>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</si>
  <si>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</si>
  <si>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</si>
  <si>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</si>
  <si>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</si>
  <si>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</si>
  <si>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</si>
  <si>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</si>
  <si>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</si>
  <si>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</si>
  <si>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</si>
  <si>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</si>
  <si>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</si>
  <si>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</si>
  <si>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</si>
  <si>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</si>
  <si>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</si>
  <si>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</si>
  <si>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</si>
  <si>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</si>
  <si>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</si>
  <si>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</si>
  <si>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</si>
  <si>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</si>
  <si>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</si>
  <si>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</si>
  <si>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</si>
  <si>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</si>
  <si>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</si>
  <si>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</si>
  <si>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</si>
  <si>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</si>
  <si>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</si>
  <si>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</si>
  <si>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</si>
  <si>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</si>
  <si>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</si>
  <si>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</si>
  <si>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</si>
  <si>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</si>
  <si>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</si>
  <si>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</si>
  <si>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</si>
  <si>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</si>
  <si>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</si>
  <si>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</si>
  <si>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</si>
  <si>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</si>
  <si>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</si>
  <si>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</si>
  <si>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</si>
  <si>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</si>
  <si>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</si>
  <si>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</si>
  <si>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</si>
  <si>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</si>
  <si>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</si>
  <si>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</si>
  <si>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</si>
  <si>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</si>
  <si>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</si>
  <si>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</si>
  <si>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</si>
  <si>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</si>
  <si>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</si>
  <si>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</si>
  <si>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</si>
  <si>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</si>
  <si>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</si>
  <si>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</si>
  <si>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</si>
  <si>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</si>
  <si>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</si>
  <si>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</si>
  <si>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</si>
  <si>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</si>
  <si>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</si>
  <si>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</si>
  <si>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</si>
  <si>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</si>
  <si>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</si>
  <si>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</si>
  <si>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</si>
  <si>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</si>
  <si>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</si>
  <si>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</si>
  <si>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</si>
  <si>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</si>
  <si>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</si>
  <si>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</si>
  <si>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</si>
  <si>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</si>
  <si>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</si>
  <si>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</si>
  <si>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</si>
  <si>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</si>
  <si>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</si>
  <si>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</si>
  <si>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</si>
  <si>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</si>
  <si>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</si>
  <si>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</si>
  <si>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</si>
  <si>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</si>
  <si>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</si>
  <si>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</si>
  <si>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</si>
  <si>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</si>
  <si>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</si>
  <si>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</si>
  <si>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</si>
  <si>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</si>
  <si>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</si>
  <si>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</si>
  <si>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</si>
  <si>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</si>
  <si>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</si>
  <si>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</si>
  <si>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</si>
  <si>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</si>
  <si>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</si>
  <si>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</si>
  <si>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</si>
  <si>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</si>
  <si>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</si>
  <si>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</si>
  <si>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</si>
  <si>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</si>
  <si>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</si>
  <si>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</si>
  <si>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</si>
  <si>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</si>
  <si>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</si>
  <si>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</si>
  <si>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</si>
  <si>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</si>
  <si>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</si>
  <si>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</si>
  <si>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</si>
  <si>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</si>
  <si>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</si>
  <si>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</si>
  <si>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</si>
  <si>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</si>
  <si>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</si>
  <si>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</si>
  <si>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</si>
  <si>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</si>
  <si>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</si>
  <si>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</si>
  <si>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</si>
  <si>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</si>
  <si>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</si>
  <si>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</si>
  <si>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</si>
  <si>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</si>
  <si>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</si>
  <si>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</si>
  <si>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</si>
  <si>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</si>
  <si>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</si>
  <si>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</si>
  <si>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</si>
  <si>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</si>
  <si>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</si>
  <si>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</si>
  <si>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</si>
  <si>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</si>
  <si>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</si>
  <si>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</si>
  <si>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</si>
  <si>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</si>
  <si>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</si>
  <si>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</si>
  <si>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</si>
  <si>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</si>
  <si>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</si>
  <si>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</si>
  <si>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</si>
  <si>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</si>
  <si>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</si>
  <si>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</si>
  <si>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</si>
  <si>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</si>
  <si>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</si>
  <si>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</si>
  <si>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</si>
  <si>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</si>
  <si>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</si>
  <si>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</si>
  <si>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</si>
  <si>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</si>
  <si>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</si>
  <si>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</si>
  <si>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</si>
  <si>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</si>
  <si>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</si>
  <si>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</si>
  <si>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</si>
  <si>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</si>
  <si>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</si>
  <si>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</si>
  <si>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</si>
  <si>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</si>
  <si>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</si>
  <si>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</si>
  <si>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</si>
  <si>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</si>
  <si>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</si>
  <si>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</si>
  <si>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</si>
  <si>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</si>
  <si>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</si>
  <si>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</si>
  <si>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</si>
  <si>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</si>
  <si>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</si>
  <si>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</si>
  <si>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</si>
  <si>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</si>
  <si>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</si>
  <si>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</si>
  <si>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</si>
  <si>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</si>
  <si>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</si>
  <si>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</si>
  <si>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</si>
  <si>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</si>
  <si>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</si>
  <si>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</si>
  <si>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</si>
  <si>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</si>
  <si>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</si>
  <si>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</si>
  <si>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</si>
  <si>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</si>
  <si>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</si>
  <si>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</si>
  <si>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</si>
  <si>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</si>
  <si>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</si>
  <si>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</si>
  <si>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</si>
  <si>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</si>
  <si>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</si>
  <si>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</si>
  <si>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</si>
  <si>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</si>
  <si>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</si>
  <si>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</si>
  <si>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</si>
  <si>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</si>
  <si>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</si>
  <si>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</si>
  <si>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</si>
  <si>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</si>
  <si>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</si>
  <si>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</si>
  <si>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</si>
  <si>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</si>
  <si>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</si>
  <si>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</si>
  <si>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</si>
  <si>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</si>
  <si>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</si>
  <si>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</si>
  <si>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</si>
  <si>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</si>
  <si>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</si>
  <si>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</si>
  <si>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</si>
  <si>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</si>
  <si>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</si>
  <si>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</si>
  <si>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</si>
  <si>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</si>
  <si>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</si>
  <si>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</si>
  <si>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</si>
  <si>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</si>
  <si>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</si>
  <si>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</si>
  <si>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</si>
  <si>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</si>
  <si>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</si>
  <si>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</si>
  <si>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</si>
  <si>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</si>
  <si>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</si>
  <si>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</si>
  <si>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</si>
  <si>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</si>
  <si>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</si>
  <si>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</si>
  <si>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</si>
  <si>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</si>
  <si>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</si>
  <si>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</si>
  <si>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</si>
  <si>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</si>
  <si>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</si>
  <si>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</si>
  <si>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</si>
  <si>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</si>
  <si>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</si>
  <si>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</si>
  <si>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</si>
  <si>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</si>
  <si>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</si>
  <si>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</si>
  <si>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</si>
  <si>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</si>
  <si>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</si>
  <si>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</si>
  <si>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</si>
  <si>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</si>
  <si>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</si>
  <si>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</si>
  <si>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</si>
  <si>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</si>
  <si>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</si>
  <si>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</si>
  <si>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</si>
  <si>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</si>
  <si>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</si>
  <si>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</si>
  <si>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</si>
  <si>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</si>
  <si>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</si>
  <si>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</si>
  <si>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</si>
  <si>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</si>
  <si>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</si>
  <si>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</si>
  <si>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</si>
  <si>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</si>
  <si>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</si>
  <si>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</si>
  <si>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</si>
  <si>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</si>
  <si>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</si>
  <si>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</si>
  <si>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</si>
  <si>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</si>
  <si>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</si>
  <si>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</si>
  <si>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</si>
  <si>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</si>
  <si>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</si>
  <si>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</si>
  <si>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</si>
  <si>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</si>
  <si>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</si>
  <si>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</si>
  <si>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</si>
  <si>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</si>
  <si>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</si>
  <si>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</si>
  <si>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</si>
  <si>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</si>
  <si>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</si>
  <si>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</si>
  <si>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</si>
  <si>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</si>
  <si>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</si>
  <si>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</si>
  <si>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</si>
  <si>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</si>
  <si>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</si>
  <si>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</si>
  <si>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</si>
  <si>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</si>
  <si>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</si>
  <si>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</si>
  <si>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</si>
  <si>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</si>
  <si>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</si>
  <si>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</si>
  <si>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</si>
  <si>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</si>
  <si>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</si>
  <si>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</si>
  <si>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</si>
  <si>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</si>
  <si>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</si>
  <si>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</si>
  <si>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</si>
  <si>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</si>
  <si>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</si>
  <si>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</si>
  <si>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</si>
  <si>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</si>
  <si>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</si>
  <si>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</si>
  <si>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</si>
  <si>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</si>
  <si>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</si>
  <si>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</si>
  <si>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</si>
  <si>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</si>
  <si>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</si>
  <si>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</si>
  <si>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</si>
  <si>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</si>
  <si>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</si>
  <si>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</si>
  <si>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mDRheatPump</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</si>
  <si>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</si>
  <si>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</si>
  <si>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</si>
  <si>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</si>
  <si>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</si>
  <si>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</si>
  <si>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</si>
  <si>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</si>
  <si>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</si>
  <si>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</si>
  <si>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</si>
  <si>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</si>
  <si>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</si>
  <si>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</si>
  <si>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</si>
  <si>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</si>
  <si>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</si>
  <si>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</si>
  <si>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</si>
  <si>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</si>
  <si>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</si>
  <si>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</si>
  <si>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</si>
  <si>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</si>
  <si>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</si>
  <si>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</si>
  <si>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</si>
  <si>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</si>
  <si>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</si>
  <si>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</si>
  <si>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</si>
  <si>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</si>
  <si>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</si>
  <si>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</si>
  <si>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</si>
  <si>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</si>
  <si>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</si>
  <si>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</si>
  <si>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</si>
  <si>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</si>
  <si>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</si>
  <si>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</si>
  <si>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</si>
  <si>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</si>
  <si>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</si>
  <si>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</si>
  <si>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</si>
  <si>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</si>
  <si>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</si>
  <si>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</si>
  <si>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</si>
  <si>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</si>
  <si>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</si>
  <si>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</si>
  <si>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</si>
  <si>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</si>
  <si>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</si>
  <si>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</si>
  <si>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</si>
  <si>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</si>
  <si>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</si>
  <si>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</si>
  <si>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</si>
  <si>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</si>
  <si>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</si>
  <si>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</si>
  <si>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</si>
  <si>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</si>
  <si>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</si>
  <si>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</si>
  <si>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</si>
  <si>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</si>
  <si>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</si>
  <si>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</si>
  <si>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</si>
  <si>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</si>
  <si>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</si>
  <si>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</si>
  <si>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</si>
  <si>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</si>
  <si>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</si>
  <si>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</si>
  <si>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</si>
  <si>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</si>
  <si>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</si>
  <si>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</si>
  <si>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</si>
  <si>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</si>
  <si>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</si>
  <si>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</si>
  <si>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</si>
  <si>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</si>
  <si>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</si>
  <si>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</si>
  <si>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</si>
  <si>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</si>
  <si>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</si>
  <si>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</si>
  <si>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</si>
  <si>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</si>
  <si>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</si>
  <si>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</si>
  <si>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</si>
  <si>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</si>
  <si>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</si>
  <si>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</si>
  <si>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</si>
  <si>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</si>
  <si>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</si>
  <si>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</si>
  <si>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</si>
  <si>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</si>
  <si>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</si>
  <si>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</si>
  <si>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</si>
  <si>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</si>
  <si>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</si>
  <si>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</si>
  <si>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</si>
  <si>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</si>
  <si>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</si>
  <si>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</si>
  <si>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</si>
  <si>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</si>
  <si>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</si>
  <si>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</si>
  <si>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</si>
  <si>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</si>
  <si>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</si>
  <si>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</si>
  <si>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</si>
  <si>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</si>
  <si>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</si>
  <si>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</si>
  <si>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</si>
  <si>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</si>
  <si>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</si>
  <si>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</si>
  <si>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</si>
  <si>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</si>
  <si>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</si>
  <si>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</si>
  <si>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</si>
  <si>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</si>
  <si>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</si>
  <si>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</si>
  <si>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</si>
  <si>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</si>
  <si>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</si>
  <si>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</si>
  <si>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</si>
  <si>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</si>
  <si>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</si>
  <si>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</si>
  <si>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</si>
  <si>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</si>
  <si>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</si>
  <si>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</si>
  <si>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</si>
  <si>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</si>
  <si>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</si>
  <si>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</si>
  <si>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</si>
  <si>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</si>
  <si>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</si>
  <si>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</si>
  <si>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</si>
  <si>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</si>
  <si>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</si>
  <si>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</si>
  <si>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</si>
  <si>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</si>
  <si>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</si>
  <si>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</si>
  <si>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</si>
  <si>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</si>
  <si>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</si>
  <si>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</si>
  <si>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</si>
  <si>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</si>
  <si>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</si>
  <si>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</si>
  <si>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</si>
  <si>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</si>
  <si>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</si>
  <si>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</si>
  <si>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</si>
  <si>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</si>
  <si>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</si>
  <si>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</si>
  <si>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</si>
  <si>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</si>
  <si>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</si>
  <si>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</si>
  <si>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</si>
  <si>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</si>
  <si>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</si>
  <si>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</si>
  <si>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</si>
  <si>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</si>
  <si>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</si>
  <si>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</si>
  <si>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</si>
  <si>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</si>
  <si>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</si>
  <si>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</si>
  <si>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</si>
  <si>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</si>
  <si>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</si>
  <si>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</si>
  <si>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</si>
  <si>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</si>
  <si>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</si>
  <si>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</si>
  <si>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</si>
  <si>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</si>
  <si>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</si>
  <si>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</si>
  <si>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</si>
  <si>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</si>
  <si>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</si>
  <si>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</si>
  <si>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</si>
  <si>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</si>
  <si>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</si>
  <si>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</si>
  <si>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</si>
  <si>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</si>
  <si>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</si>
  <si>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</si>
  <si>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</si>
  <si>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</si>
  <si>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</si>
  <si>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</si>
  <si>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</si>
  <si>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</si>
  <si>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</si>
  <si>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</si>
  <si>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</si>
  <si>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</si>
  <si>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</si>
  <si>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</si>
  <si>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</si>
  <si>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</si>
  <si>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</si>
  <si>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</si>
  <si>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</si>
  <si>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</si>
  <si>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</si>
  <si>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</si>
  <si>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</si>
  <si>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</si>
  <si>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</si>
  <si>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</si>
  <si>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</si>
  <si>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</si>
  <si>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</si>
  <si>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</si>
  <si>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</si>
  <si>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</si>
  <si>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</si>
  <si>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</si>
  <si>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</si>
  <si>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</si>
  <si>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</si>
  <si>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</si>
  <si>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</si>
  <si>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</si>
  <si>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</si>
  <si>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</si>
  <si>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</si>
  <si>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</si>
  <si>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</si>
  <si>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</si>
  <si>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</si>
  <si>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</si>
  <si>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</si>
  <si>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</si>
  <si>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</si>
  <si>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</si>
  <si>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</si>
  <si>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</si>
  <si>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</si>
  <si>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</si>
  <si>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</si>
  <si>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</si>
  <si>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</si>
  <si>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</si>
  <si>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</si>
  <si>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</si>
  <si>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</si>
  <si>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</si>
  <si>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</si>
  <si>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</si>
  <si>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</si>
  <si>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</si>
  <si>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</si>
  <si>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</si>
  <si>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</si>
  <si>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</si>
  <si>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</si>
  <si>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</si>
  <si>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</si>
  <si>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</si>
  <si>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</si>
  <si>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</si>
  <si>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</si>
  <si>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</si>
  <si>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</si>
  <si>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</si>
  <si>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</si>
  <si>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</si>
  <si>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</si>
  <si>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</si>
  <si>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</si>
  <si>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</si>
  <si>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</si>
  <si>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</si>
  <si>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</si>
  <si>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</si>
  <si>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</si>
  <si>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</si>
  <si>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</si>
  <si>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</si>
  <si>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</si>
  <si>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</si>
  <si>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</si>
  <si>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</si>
  <si>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</si>
  <si>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</si>
  <si>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</si>
  <si>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</si>
  <si>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</si>
  <si>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</si>
  <si>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</si>
  <si>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</si>
  <si>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</si>
  <si>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</si>
  <si>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</si>
  <si>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</si>
  <si>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</si>
  <si>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</si>
  <si>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</si>
  <si>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</si>
  <si>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</si>
  <si>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</si>
  <si>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</si>
  <si>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</si>
  <si>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</si>
  <si>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</si>
  <si>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</si>
  <si>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</si>
  <si>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</si>
  <si>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</si>
  <si>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</si>
  <si>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</si>
  <si>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</si>
  <si>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</si>
  <si>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</si>
  <si>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</si>
  <si>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</si>
  <si>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</si>
  <si>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</si>
  <si>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</si>
  <si>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</si>
  <si>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</si>
  <si>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</si>
  <si>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</si>
  <si>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</si>
  <si>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</si>
  <si>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</si>
  <si>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</si>
  <si>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</si>
  <si>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</si>
  <si>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</si>
  <si>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</si>
  <si>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</si>
  <si>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</si>
  <si>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</si>
  <si>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</si>
  <si>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</si>
  <si>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</si>
  <si>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</si>
  <si>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</si>
  <si>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</si>
  <si>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</si>
  <si>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</si>
  <si>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</si>
  <si>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</si>
  <si>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</si>
  <si>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</si>
  <si>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</si>
  <si>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</si>
  <si>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</si>
  <si>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</si>
  <si>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</si>
  <si>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</si>
  <si>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</si>
  <si>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</si>
  <si>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</si>
  <si>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</si>
  <si>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</si>
  <si>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</si>
  <si>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</si>
  <si>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</si>
  <si>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</si>
  <si>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</si>
  <si>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</si>
  <si>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</si>
  <si>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</si>
  <si>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</si>
  <si>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</si>
  <si>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</si>
  <si>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mRFreplace</t>
    <phoneticPr fontId="2"/>
  </si>
  <si>
    <t>mRFstop</t>
    <phoneticPr fontId="2"/>
  </si>
  <si>
    <t>mRFtemplature</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</si>
  <si>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</si>
  <si>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</si>
  <si>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</si>
  <si>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</si>
  <si>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</si>
  <si>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</si>
  <si>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</si>
  <si>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</si>
  <si>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</si>
  <si>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</si>
  <si>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</si>
  <si>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</si>
  <si>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</si>
  <si>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</si>
  <si>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</si>
  <si>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</si>
  <si>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</si>
  <si>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</si>
  <si>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</si>
  <si>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</si>
  <si>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</si>
  <si>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</si>
  <si>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</si>
  <si>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</si>
  <si>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</si>
  <si>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</si>
  <si>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</si>
  <si>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</si>
  <si>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</si>
  <si>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</si>
  <si>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</si>
  <si>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</si>
  <si>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</si>
  <si>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</si>
  <si>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</si>
  <si>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</si>
  <si>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</si>
  <si>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</si>
  <si>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</si>
  <si>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</si>
  <si>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</si>
  <si>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</si>
  <si>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</si>
  <si>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</si>
  <si>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</si>
  <si>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</si>
  <si>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</si>
  <si>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</si>
  <si>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</si>
  <si>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</si>
  <si>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</si>
  <si>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</si>
  <si>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</si>
  <si>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</si>
  <si>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</si>
  <si>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</si>
  <si>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</si>
  <si>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</si>
  <si>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</si>
  <si>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</si>
  <si>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</si>
  <si>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</si>
  <si>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</si>
  <si>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</si>
  <si>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</si>
  <si>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</si>
  <si>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</si>
  <si>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</si>
  <si>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</si>
  <si>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</si>
  <si>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</si>
  <si>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</si>
  <si>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</si>
  <si>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</si>
  <si>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</si>
  <si>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</si>
  <si>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</si>
  <si>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</si>
  <si>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</si>
  <si>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</si>
  <si>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</si>
  <si>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</si>
  <si>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</si>
  <si>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</si>
  <si>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</si>
  <si>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</si>
  <si>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</si>
  <si>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</si>
  <si>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</si>
  <si>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</si>
  <si>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</si>
  <si>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</si>
  <si>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</si>
  <si>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</si>
  <si>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</si>
  <si>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</si>
  <si>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</si>
  <si>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</si>
  <si>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</si>
  <si>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</si>
  <si>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</si>
  <si>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</si>
  <si>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</si>
  <si>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</si>
  <si>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</si>
  <si>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</si>
  <si>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</si>
  <si>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</si>
  <si>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</si>
  <si>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</si>
  <si>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</si>
  <si>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</si>
  <si>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</si>
  <si>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</si>
  <si>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</si>
  <si>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</si>
  <si>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</si>
  <si>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</si>
  <si>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</si>
  <si>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</si>
  <si>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</si>
  <si>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</si>
  <si>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</si>
  <si>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</si>
  <si>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</si>
  <si>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</si>
  <si>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</si>
  <si>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</si>
  <si>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</si>
  <si>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</si>
  <si>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</si>
  <si>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</si>
  <si>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</si>
  <si>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</si>
  <si>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</si>
  <si>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</si>
  <si>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</si>
  <si>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</si>
  <si>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</si>
  <si>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</si>
  <si>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</si>
  <si>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</si>
  <si>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</si>
  <si>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mPTstopPot</t>
    <phoneticPr fontId="2"/>
  </si>
  <si>
    <t>mPTstopPotNight</t>
    <phoneticPr fontId="2"/>
  </si>
  <si>
    <t>mPTreplacePot</t>
    <phoneticPr fontId="2"/>
  </si>
  <si>
    <t>mCRreplace</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</si>
  <si>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</si>
  <si>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</si>
  <si>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</si>
  <si>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</si>
  <si>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</si>
  <si>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</si>
  <si>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</si>
  <si>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</si>
  <si>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</si>
  <si>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</si>
  <si>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</si>
  <si>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</si>
  <si>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</si>
  <si>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</si>
  <si>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</si>
  <si>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</si>
  <si>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</si>
  <si>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</si>
  <si>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</si>
  <si>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</si>
  <si>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</si>
  <si>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</si>
  <si>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</si>
  <si>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</si>
  <si>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</si>
  <si>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</si>
  <si>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</si>
  <si>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</si>
  <si>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</si>
  <si>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</si>
  <si>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</si>
  <si>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</si>
  <si>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</si>
  <si>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</si>
  <si>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</si>
  <si>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</si>
  <si>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</si>
  <si>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</si>
  <si>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</si>
  <si>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</si>
  <si>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</si>
  <si>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</si>
  <si>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</si>
  <si>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</si>
  <si>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</si>
  <si>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</si>
  <si>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</si>
  <si>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</si>
  <si>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</si>
  <si>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</si>
  <si>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</si>
  <si>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</si>
  <si>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</si>
  <si>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</si>
  <si>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</si>
  <si>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</si>
  <si>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</si>
  <si>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</si>
  <si>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</si>
  <si>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</si>
  <si>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</si>
  <si>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</si>
  <si>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</si>
  <si>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</si>
  <si>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</si>
  <si>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</si>
  <si>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</si>
  <si>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</si>
  <si>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</si>
  <si>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</si>
  <si>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</si>
  <si>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</si>
  <si>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</si>
  <si>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</si>
  <si>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</si>
  <si>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</si>
  <si>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</si>
  <si>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</si>
  <si>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</si>
  <si>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</si>
  <si>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</si>
  <si>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</si>
  <si>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</si>
  <si>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</si>
  <si>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</si>
  <si>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</si>
  <si>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</si>
  <si>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</si>
  <si>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</si>
  <si>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</si>
  <si>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</si>
  <si>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</si>
  <si>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</si>
  <si>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</si>
  <si>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</si>
  <si>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</si>
  <si>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</si>
  <si>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</si>
  <si>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</si>
  <si>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</si>
  <si>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</si>
  <si>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</si>
  <si>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</si>
  <si>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</si>
  <si>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</si>
  <si>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</si>
  <si>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</si>
  <si>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</si>
  <si>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</si>
  <si>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</si>
  <si>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</si>
  <si>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</si>
  <si>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</si>
  <si>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</si>
  <si>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</si>
  <si>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</si>
  <si>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</si>
  <si>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</si>
  <si>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</si>
  <si>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</si>
  <si>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</si>
  <si>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</si>
  <si>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</si>
  <si>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</si>
  <si>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</si>
  <si>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</si>
  <si>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</si>
  <si>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</si>
  <si>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</si>
  <si>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</si>
  <si>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</si>
  <si>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</si>
  <si>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</si>
  <si>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</si>
  <si>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</si>
  <si>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</si>
  <si>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</si>
  <si>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</si>
  <si>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</si>
  <si>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</si>
  <si>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</si>
  <si>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</si>
  <si>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</si>
  <si>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</si>
  <si>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</si>
  <si>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</si>
  <si>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</si>
  <si>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</si>
  <si>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</si>
  <si>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</si>
  <si>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</si>
  <si>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</si>
  <si>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</si>
  <si>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</si>
  <si>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</si>
  <si>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</si>
  <si>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</si>
  <si>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</si>
  <si>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</si>
  <si>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</si>
  <si>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</si>
  <si>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</si>
  <si>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</si>
  <si>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</si>
  <si>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</si>
  <si>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</si>
  <si>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</si>
  <si>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</si>
  <si>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</si>
  <si>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</si>
  <si>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</si>
  <si>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</si>
  <si>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</si>
  <si>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</si>
  <si>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</si>
  <si>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</si>
  <si>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</si>
  <si>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</si>
  <si>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</si>
  <si>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</si>
  <si>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</si>
  <si>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</si>
  <si>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</si>
  <si>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</si>
  <si>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</si>
  <si>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</si>
  <si>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</si>
  <si>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</si>
  <si>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</si>
  <si>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</si>
  <si>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</si>
  <si>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</si>
  <si>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</si>
  <si>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</si>
  <si>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</si>
  <si>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</si>
  <si>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</si>
  <si>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</si>
  <si>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</si>
  <si>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</si>
  <si>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</si>
  <si>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</si>
  <si>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</si>
  <si>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</si>
  <si>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</si>
  <si>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</si>
  <si>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</si>
  <si>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</si>
  <si>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</si>
  <si>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</si>
  <si>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</si>
  <si>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</si>
  <si>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</si>
  <si>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</si>
  <si>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</si>
  <si>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</si>
  <si>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</si>
  <si>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</si>
  <si>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</si>
  <si>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</si>
  <si>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</si>
  <si>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</si>
  <si>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</si>
  <si>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</si>
  <si>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</si>
  <si>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</si>
  <si>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</si>
  <si>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</si>
  <si>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</si>
  <si>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</si>
  <si>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</si>
  <si>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</si>
  <si>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</si>
  <si>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</si>
  <si>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</si>
  <si>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</si>
  <si>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</si>
  <si>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</si>
  <si>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</si>
  <si>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</si>
  <si>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</si>
  <si>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</si>
  <si>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</si>
  <si>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</si>
  <si>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</si>
  <si>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</si>
  <si>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</si>
  <si>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</si>
  <si>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</si>
  <si>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</si>
  <si>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</si>
  <si>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</si>
  <si>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</si>
  <si>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</si>
  <si>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</si>
  <si>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</si>
  <si>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</si>
  <si>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</si>
  <si>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</si>
  <si>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</si>
  <si>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</si>
  <si>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</si>
  <si>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</si>
  <si>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</si>
  <si>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</si>
  <si>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</si>
  <si>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</si>
  <si>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</si>
  <si>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</si>
  <si>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</si>
  <si>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</si>
  <si>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</si>
  <si>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</si>
  <si>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</si>
  <si>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</si>
  <si>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</si>
  <si>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</si>
  <si>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</si>
  <si>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</si>
  <si>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</si>
  <si>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</si>
  <si>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</si>
  <si>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</si>
  <si>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</si>
  <si>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</si>
  <si>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</si>
  <si>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</si>
  <si>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</si>
  <si>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</si>
  <si>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</si>
  <si>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</si>
  <si>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</si>
  <si>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</si>
  <si>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</si>
  <si>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</si>
  <si>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</si>
  <si>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</si>
  <si>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</si>
  <si>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</si>
  <si>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</si>
  <si>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</si>
  <si>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</si>
  <si>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</si>
  <si>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</si>
  <si>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</si>
  <si>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</si>
  <si>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</si>
  <si>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</si>
  <si>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</si>
  <si>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</si>
  <si>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</si>
  <si>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</si>
  <si>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</si>
  <si>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</si>
  <si>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</si>
  <si>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</si>
  <si>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</si>
  <si>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</si>
  <si>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</si>
  <si>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</si>
  <si>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</si>
  <si>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</si>
  <si>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</si>
  <si>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</si>
  <si>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</si>
  <si>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</si>
  <si>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</si>
  <si>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</si>
  <si>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</si>
  <si>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</si>
  <si>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</si>
  <si>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</si>
  <si>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</si>
  <si>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</si>
  <si>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</si>
  <si>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</si>
  <si>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</si>
  <si>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</si>
  <si>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</si>
  <si>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</si>
  <si>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</si>
  <si>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</si>
  <si>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</si>
  <si>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</si>
  <si>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</si>
  <si>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</si>
  <si>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</si>
  <si>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</si>
  <si>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</si>
  <si>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</si>
  <si>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</si>
  <si>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</si>
  <si>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</si>
  <si>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</si>
  <si>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</si>
  <si>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</si>
  <si>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</si>
  <si>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</si>
  <si>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</si>
  <si>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</si>
  <si>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</si>
  <si>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</si>
  <si>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</si>
  <si>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</si>
  <si>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</si>
  <si>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</si>
  <si>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</si>
  <si>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</si>
  <si>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</si>
  <si>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</si>
  <si>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</si>
  <si>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</si>
  <si>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</si>
  <si>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</si>
  <si>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</si>
  <si>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</si>
  <si>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</si>
  <si>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</si>
  <si>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</si>
  <si>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</si>
  <si>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</si>
  <si>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</si>
  <si>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</si>
  <si>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</si>
  <si>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</si>
  <si>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</si>
  <si>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</si>
  <si>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</si>
  <si>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</si>
  <si>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</si>
  <si>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</si>
  <si>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</si>
  <si>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</si>
  <si>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</si>
  <si>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</si>
  <si>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</si>
  <si>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</si>
  <si>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</si>
  <si>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</si>
  <si>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</si>
  <si>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</si>
  <si>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</si>
  <si>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</si>
  <si>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</si>
  <si>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</si>
  <si>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</si>
  <si>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</si>
  <si>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</si>
  <si>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</si>
  <si>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</si>
  <si>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</si>
  <si>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</si>
  <si>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</si>
  <si>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</si>
  <si>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</si>
  <si>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</si>
  <si>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</si>
  <si>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</si>
  <si>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</si>
  <si>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</si>
  <si>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</si>
  <si>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</si>
  <si>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</si>
  <si>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</si>
  <si>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</si>
  <si>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</si>
  <si>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</si>
  <si>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</si>
  <si>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</si>
  <si>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</si>
  <si>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</si>
  <si>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</si>
  <si>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</si>
  <si>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</si>
  <si>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</si>
  <si>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</si>
  <si>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</si>
  <si>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</si>
  <si>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</si>
  <si>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</si>
  <si>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</si>
  <si>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</si>
  <si>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</si>
  <si>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</si>
  <si>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</si>
  <si>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</si>
  <si>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</si>
  <si>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</si>
  <si>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</si>
  <si>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</si>
  <si>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</si>
  <si>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</si>
  <si>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</si>
  <si>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</si>
  <si>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</si>
  <si>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</si>
  <si>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</si>
  <si>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</si>
  <si>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</si>
  <si>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</si>
  <si>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</si>
  <si>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</si>
  <si>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</si>
  <si>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</si>
  <si>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</si>
  <si>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</si>
  <si>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</si>
  <si>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</si>
  <si>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</si>
  <si>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</si>
  <si>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</si>
  <si>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</si>
  <si>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</si>
  <si>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</si>
  <si>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</si>
  <si>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</si>
  <si>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</si>
  <si>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</si>
  <si>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</si>
  <si>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</si>
  <si>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</si>
  <si>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mHTbiomass</t>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</si>
  <si>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</si>
  <si>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</si>
  <si>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</si>
  <si>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</si>
  <si>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</si>
  <si>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</si>
  <si>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</si>
  <si>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</si>
  <si>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</si>
  <si>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</si>
  <si>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</si>
  <si>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</si>
  <si>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</si>
  <si>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</si>
  <si>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</si>
  <si>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</si>
  <si>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</si>
  <si>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</si>
  <si>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</si>
  <si>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</si>
  <si>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</si>
  <si>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</si>
  <si>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</si>
  <si>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</si>
  <si>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</si>
  <si>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</si>
  <si>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</si>
  <si>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</si>
  <si>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</si>
  <si>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</si>
  <si>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</si>
  <si>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</si>
  <si>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</si>
  <si>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</si>
  <si>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</si>
  <si>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</si>
  <si>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</si>
  <si>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</si>
  <si>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</si>
  <si>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</si>
  <si>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</si>
  <si>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</si>
  <si>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</si>
  <si>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</si>
  <si>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</si>
  <si>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</si>
  <si>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</si>
  <si>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</si>
  <si>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</si>
  <si>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</si>
  <si>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</si>
  <si>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</si>
  <si>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</si>
  <si>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</si>
  <si>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</si>
  <si>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</si>
  <si>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</si>
  <si>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</si>
  <si>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</si>
  <si>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</si>
  <si>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</si>
  <si>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</si>
  <si>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</si>
  <si>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</si>
  <si>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</si>
  <si>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</si>
  <si>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</si>
  <si>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</si>
  <si>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</si>
  <si>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</si>
  <si>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</si>
  <si>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</si>
  <si>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</si>
  <si>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</si>
  <si>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</si>
  <si>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</si>
  <si>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</si>
  <si>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</si>
  <si>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</si>
  <si>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</si>
  <si>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</si>
  <si>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</si>
  <si>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</si>
  <si>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</si>
  <si>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</si>
  <si>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</si>
  <si>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</si>
  <si>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</si>
  <si>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</si>
  <si>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</si>
  <si>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</si>
  <si>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</si>
  <si>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</si>
  <si>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</si>
  <si>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</si>
  <si>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</si>
  <si>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</si>
  <si>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</si>
  <si>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</si>
  <si>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</si>
  <si>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</si>
  <si>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</si>
  <si>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</si>
  <si>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</si>
  <si>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</si>
  <si>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</si>
  <si>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</si>
  <si>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i009</t>
  </si>
  <si>
    <t>consTotal</t>
  </si>
  <si>
    <t>i001</t>
  </si>
  <si>
    <t>i003</t>
  </si>
  <si>
    <t>m2</t>
  </si>
  <si>
    <t>i004</t>
  </si>
  <si>
    <t>kW</t>
  </si>
  <si>
    <t>円</t>
  </si>
  <si>
    <t>i006</t>
  </si>
  <si>
    <t>i007</t>
  </si>
  <si>
    <t>consLIsum</t>
  </si>
  <si>
    <t>i501</t>
  </si>
  <si>
    <t>consTVsum</t>
  </si>
  <si>
    <t>i201</t>
  </si>
  <si>
    <t>i202</t>
  </si>
  <si>
    <t>i204</t>
  </si>
  <si>
    <t>℃</t>
  </si>
  <si>
    <t>i205</t>
  </si>
  <si>
    <t>consHWsum</t>
  </si>
  <si>
    <t>i101</t>
  </si>
  <si>
    <t>consDRsum</t>
  </si>
  <si>
    <t>i401</t>
  </si>
  <si>
    <t>consRFsum</t>
  </si>
  <si>
    <t>i701</t>
  </si>
  <si>
    <t>i005</t>
  </si>
  <si>
    <t>i206</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</si>
  <si>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</si>
  <si>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</si>
  <si>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</si>
  <si>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</si>
  <si>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</si>
  <si>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</si>
  <si>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</si>
  <si>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</si>
  <si>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</si>
  <si>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</si>
  <si>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</si>
  <si>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</si>
  <si>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</si>
  <si>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</si>
  <si>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</si>
  <si>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</si>
  <si>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</si>
  <si>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</si>
  <si>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</si>
  <si>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</si>
  <si>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</si>
  <si>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</si>
  <si>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</si>
  <si>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</si>
  <si>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</si>
  <si>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</si>
  <si>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</si>
  <si>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</si>
  <si>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</si>
  <si>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</si>
  <si>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</si>
  <si>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</si>
  <si>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</si>
  <si>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</si>
  <si>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</si>
  <si>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</si>
  <si>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</si>
  <si>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</si>
  <si>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</si>
  <si>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</si>
  <si>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</si>
  <si>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</si>
  <si>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</si>
  <si>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</si>
  <si>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</si>
  <si>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</si>
  <si>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</si>
  <si>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</si>
  <si>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</si>
  <si>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</si>
  <si>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</si>
  <si>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</si>
  <si>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</si>
  <si>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</si>
  <si>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</si>
  <si>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</si>
  <si>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</si>
  <si>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</si>
  <si>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</si>
  <si>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</si>
  <si>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</si>
  <si>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</si>
  <si>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</si>
  <si>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</si>
  <si>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</si>
  <si>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</si>
  <si>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</si>
  <si>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</si>
  <si>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</si>
  <si>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</si>
  <si>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</si>
  <si>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</si>
  <si>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</si>
  <si>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</si>
  <si>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</si>
  <si>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</si>
  <si>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</si>
  <si>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</si>
  <si>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</si>
  <si>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</si>
  <si>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</si>
  <si>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</si>
  <si>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</si>
  <si>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</si>
  <si>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</si>
  <si>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</si>
  <si>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</si>
  <si>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</si>
  <si>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</si>
  <si>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</si>
  <si>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</si>
  <si>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</si>
  <si>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</si>
  <si>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</si>
  <si>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</si>
  <si>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</si>
  <si>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</si>
  <si>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</si>
  <si>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</si>
  <si>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</si>
  <si>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</si>
  <si>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</si>
  <si>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</si>
  <si>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</si>
  <si>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</si>
  <si>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</si>
  <si>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</si>
  <si>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</si>
  <si>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</si>
  <si>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</si>
  <si>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</si>
  <si>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</si>
  <si>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</si>
  <si>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</si>
  <si>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</si>
  <si>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</si>
  <si>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</si>
  <si>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</si>
  <si>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</si>
  <si>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</si>
  <si>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</si>
  <si>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</si>
  <si>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</si>
  <si>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</si>
  <si>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</si>
  <si>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</si>
  <si>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</si>
  <si>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</si>
  <si>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</si>
  <si>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</si>
  <si>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</si>
  <si>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</si>
  <si>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</si>
  <si>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</si>
  <si>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</si>
  <si>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</si>
  <si>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</si>
  <si>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</si>
  <si>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</si>
  <si>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</si>
  <si>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</si>
  <si>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</si>
  <si>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</si>
  <si>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</si>
  <si>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</si>
  <si>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</si>
  <si>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</si>
  <si>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</si>
  <si>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</si>
  <si>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</si>
  <si>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</si>
  <si>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</si>
  <si>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</si>
  <si>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</si>
  <si>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</si>
  <si>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</si>
  <si>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</si>
  <si>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</si>
  <si>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</si>
  <si>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</si>
  <si>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</si>
  <si>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</si>
  <si>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</si>
  <si>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</si>
  <si>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</si>
  <si>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</si>
  <si>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</si>
  <si>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</si>
  <si>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</si>
  <si>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mTVbright</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</si>
  <si>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</si>
  <si>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</si>
  <si>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</si>
  <si>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</si>
  <si>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</si>
  <si>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</si>
  <si>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</si>
  <si>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</si>
  <si>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</si>
  <si>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</si>
  <si>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</si>
  <si>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</si>
  <si>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</si>
  <si>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</si>
  <si>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</si>
  <si>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</si>
  <si>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</si>
  <si>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</si>
  <si>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</si>
  <si>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</si>
  <si>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</si>
  <si>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</si>
  <si>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</si>
  <si>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</si>
  <si>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</si>
  <si>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</si>
  <si>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</si>
  <si>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</si>
  <si>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</si>
  <si>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</si>
  <si>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</si>
  <si>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</si>
  <si>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</si>
  <si>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</si>
  <si>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</si>
  <si>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</si>
  <si>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</si>
  <si>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</si>
  <si>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</si>
  <si>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</si>
  <si>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</si>
  <si>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</si>
  <si>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</si>
  <si>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</si>
  <si>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</si>
  <si>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</si>
  <si>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</si>
  <si>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</si>
  <si>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</si>
  <si>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</si>
  <si>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</si>
  <si>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</si>
  <si>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</si>
  <si>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</si>
  <si>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</si>
  <si>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</si>
  <si>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</si>
  <si>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</si>
  <si>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</si>
  <si>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</si>
  <si>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</si>
  <si>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</si>
  <si>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</si>
  <si>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</si>
  <si>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</si>
  <si>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</si>
  <si>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</si>
  <si>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</si>
  <si>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</si>
  <si>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</si>
  <si>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</si>
  <si>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</si>
  <si>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</si>
  <si>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</si>
  <si>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</si>
  <si>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</si>
  <si>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</si>
  <si>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</si>
  <si>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</si>
  <si>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</si>
  <si>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</si>
  <si>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</si>
  <si>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</si>
  <si>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</si>
  <si>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</si>
  <si>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</si>
  <si>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</si>
  <si>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</si>
  <si>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</si>
  <si>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</si>
  <si>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</si>
  <si>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</si>
  <si>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</si>
  <si>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</si>
  <si>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</si>
  <si>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</si>
  <si>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</si>
  <si>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</si>
  <si>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</si>
  <si>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</si>
  <si>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</si>
  <si>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</si>
  <si>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</si>
  <si>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</si>
  <si>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</si>
  <si>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</si>
  <si>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</si>
  <si>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</si>
  <si>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</si>
  <si>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</si>
  <si>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</si>
  <si>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</si>
  <si>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</si>
  <si>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</si>
  <si>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</si>
  <si>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</si>
  <si>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</si>
  <si>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</si>
  <si>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</si>
  <si>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</si>
  <si>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</si>
  <si>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</si>
  <si>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</si>
  <si>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</si>
  <si>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</si>
  <si>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</si>
  <si>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</si>
  <si>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</si>
  <si>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</si>
  <si>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</si>
  <si>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</si>
  <si>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</si>
  <si>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consCRsum</t>
    <phoneticPr fontId="2"/>
  </si>
  <si>
    <t>mPTstopRiceCooker</t>
    <phoneticPr fontId="2"/>
  </si>
  <si>
    <t>mPTstopPlug</t>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</si>
  <si>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</si>
  <si>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</si>
  <si>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</si>
  <si>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</si>
  <si>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</si>
  <si>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</si>
  <si>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</si>
  <si>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</si>
  <si>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</si>
  <si>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</si>
  <si>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</si>
  <si>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</si>
  <si>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</si>
  <si>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</si>
  <si>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</si>
  <si>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</si>
  <si>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</si>
  <si>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</si>
  <si>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</si>
  <si>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</si>
  <si>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</si>
  <si>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</si>
  <si>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</si>
  <si>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consHWdishwash</t>
    <phoneticPr fontId="2"/>
  </si>
  <si>
    <t>i002</t>
    <phoneticPr fontId="2"/>
  </si>
  <si>
    <t>i502</t>
    <phoneticPr fontId="2"/>
  </si>
  <si>
    <t>i601</t>
    <phoneticPr fontId="2"/>
  </si>
  <si>
    <t>mHWtap</t>
    <phoneticPr fontId="2"/>
  </si>
  <si>
    <t>consHWsum</t>
    <phoneticPr fontId="2"/>
  </si>
  <si>
    <t>wss</t>
    <phoneticPr fontId="2"/>
  </si>
  <si>
    <t>mHTkanki</t>
    <phoneticPr fontId="2"/>
  </si>
  <si>
    <t>wss</t>
    <phoneticPr fontId="2"/>
  </si>
  <si>
    <t>mHTlowe</t>
    <phoneticPr fontId="2"/>
  </si>
  <si>
    <t>wss</t>
    <phoneticPr fontId="2"/>
  </si>
  <si>
    <t>mHWreplaceToilet5</t>
    <phoneticPr fontId="2"/>
  </si>
  <si>
    <t>consHWtoilet</t>
    <phoneticPr fontId="2"/>
  </si>
  <si>
    <t>wss</t>
    <phoneticPr fontId="2"/>
  </si>
  <si>
    <t>mLIoff</t>
    <phoneticPr fontId="2"/>
  </si>
  <si>
    <t>AS</t>
    <phoneticPr fontId="2"/>
  </si>
  <si>
    <t>i041</t>
  </si>
  <si>
    <t>i231</t>
    <phoneticPr fontId="2"/>
  </si>
  <si>
    <t>i235</t>
  </si>
  <si>
    <t>i631</t>
    <phoneticPr fontId="2"/>
  </si>
  <si>
    <t>i632</t>
    <phoneticPr fontId="2"/>
  </si>
  <si>
    <t>consCKcook</t>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</si>
  <si>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</si>
  <si>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</si>
  <si>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</si>
  <si>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</si>
  <si>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</si>
  <si>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</si>
  <si>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</si>
  <si>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</si>
  <si>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</si>
  <si>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</si>
  <si>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</si>
  <si>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</si>
  <si>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</si>
  <si>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</si>
  <si>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</si>
  <si>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</si>
  <si>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</si>
  <si>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</si>
  <si>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</si>
  <si>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</si>
  <si>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</si>
  <si>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</si>
  <si>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</si>
  <si>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</si>
  <si>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</si>
  <si>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</si>
  <si>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</si>
  <si>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</si>
  <si>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</si>
  <si>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</si>
  <si>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</si>
  <si>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</si>
  <si>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</si>
  <si>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</si>
  <si>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</si>
  <si>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</si>
  <si>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</si>
  <si>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</si>
  <si>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</si>
  <si>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</si>
  <si>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</si>
  <si>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</si>
  <si>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</si>
  <si>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</si>
  <si>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</si>
  <si>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</si>
  <si>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</si>
  <si>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</si>
  <si>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</si>
  <si>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</si>
  <si>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</si>
  <si>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保存値</t>
    <rPh sb="0" eb="2">
      <t>ホゾン</t>
    </rPh>
    <rPh sb="2" eb="3">
      <t>アタイ</t>
    </rPh>
    <phoneticPr fontId="2"/>
  </si>
  <si>
    <t>している（10kW以上）</t>
    <rPh sb="9" eb="11">
      <t>イジョウ</t>
    </rPh>
    <phoneticPr fontId="2"/>
  </si>
  <si>
    <t>i051</t>
    <phoneticPr fontId="2"/>
  </si>
  <si>
    <t>全面的にした</t>
    <rPh sb="0" eb="3">
      <t>ゼンメンテキ</t>
    </rPh>
    <phoneticPr fontId="2"/>
  </si>
  <si>
    <t>一部した</t>
    <rPh sb="0" eb="2">
      <t>イチブ</t>
    </rPh>
    <phoneticPr fontId="2"/>
  </si>
  <si>
    <t>i801</t>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</si>
  <si>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</si>
  <si>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</si>
  <si>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</si>
  <si>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</si>
  <si>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</si>
  <si>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</si>
  <si>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</si>
  <si>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</si>
  <si>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</si>
  <si>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</si>
  <si>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</si>
  <si>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</si>
  <si>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</si>
  <si>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賃貸</t>
    <rPh sb="0" eb="2">
      <t>チンタイ</t>
    </rPh>
    <phoneticPr fontId="2"/>
  </si>
  <si>
    <t>電気</t>
  </si>
  <si>
    <t>電気（ヒートポンプ）</t>
  </si>
  <si>
    <t>地域熱供給</t>
  </si>
  <si>
    <t>ハイブリッド（ヒートポンプ＋ガス）</t>
  </si>
  <si>
    <t>セントラル専用</t>
    <rPh sb="5" eb="7">
      <t>センヨ</t>
    </rPh>
    <phoneticPr fontId="2"/>
  </si>
  <si>
    <t>風呂と共用</t>
    <rPh sb="0" eb="2">
      <t>フロ</t>
    </rPh>
    <rPh sb="3" eb="5">
      <t>キョウヨウ</t>
    </rPh>
    <phoneticPr fontId="2"/>
  </si>
  <si>
    <t>選んで下さい</t>
  </si>
  <si>
    <t>コジェネ（ガス）</t>
  </si>
  <si>
    <t>コジェネ（灯油）</t>
  </si>
  <si>
    <t>i264</t>
  </si>
  <si>
    <t>i265</t>
  </si>
  <si>
    <t>26℃以上</t>
    <rPh sb="3" eb="5">
      <t>イジョウ</t>
    </rPh>
    <phoneticPr fontId="2"/>
  </si>
  <si>
    <t>24℃以下</t>
    <rPh sb="3" eb="5">
      <t>イカ</t>
    </rPh>
    <phoneticPr fontId="2"/>
  </si>
  <si>
    <t>i211</t>
    <phoneticPr fontId="2"/>
  </si>
  <si>
    <t>よく入る</t>
    <rPh sb="2" eb="3">
      <t>ハイ</t>
    </rPh>
    <phoneticPr fontId="2"/>
  </si>
  <si>
    <t>少しはいる</t>
    <rPh sb="0" eb="1">
      <t>スコ</t>
    </rPh>
    <phoneticPr fontId="2"/>
  </si>
  <si>
    <t>入らない</t>
    <rPh sb="0" eb="1">
      <t>ハイ</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</si>
  <si>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</si>
  <si>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</si>
  <si>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</si>
  <si>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</si>
  <si>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</si>
  <si>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</si>
  <si>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</si>
  <si>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</si>
  <si>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</si>
  <si>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</si>
  <si>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</si>
  <si>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</si>
  <si>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</si>
  <si>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</si>
  <si>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</si>
  <si>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</si>
  <si>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</si>
  <si>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</si>
  <si>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</si>
  <si>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</si>
  <si>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</si>
  <si>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i213</t>
  </si>
  <si>
    <t>i215</t>
  </si>
  <si>
    <t>i216</t>
  </si>
  <si>
    <t>i217</t>
  </si>
  <si>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</si>
  <si>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</si>
  <si>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</si>
  <si>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</si>
  <si>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</si>
  <si>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</si>
  <si>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大型バイク</t>
    <rPh sb="0" eb="2">
      <t>オオガタ</t>
    </rPh>
    <phoneticPr fontId="2"/>
  </si>
  <si>
    <t>i901</t>
    <phoneticPr fontId="2"/>
  </si>
  <si>
    <t>i902</t>
    <phoneticPr fontId="2"/>
  </si>
  <si>
    <t>5台以上</t>
    <rPh sb="1" eb="2">
      <t>ダイ</t>
    </rPh>
    <rPh sb="2" eb="4">
      <t>イジョウ</t>
    </rPh>
    <phoneticPr fontId="2"/>
  </si>
  <si>
    <t>週5回</t>
  </si>
  <si>
    <t>週2～3回</t>
  </si>
  <si>
    <t>週1回</t>
  </si>
  <si>
    <t>月に2回</t>
  </si>
  <si>
    <t>月1回</t>
  </si>
  <si>
    <t>3台目</t>
    <rPh sb="1" eb="3">
      <t>ダイメ</t>
    </rPh>
    <phoneticPr fontId="2"/>
  </si>
  <si>
    <t>4台目</t>
    <rPh sb="1" eb="3">
      <t>ダイメ</t>
    </rPh>
    <phoneticPr fontId="2"/>
  </si>
  <si>
    <t>5台目</t>
    <rPh sb="1" eb="3">
      <t>ダイメ</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</si>
  <si>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</si>
  <si>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</si>
  <si>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</si>
  <si>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</si>
  <si>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</si>
  <si>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</si>
  <si>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</si>
  <si>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気をつけている</t>
    <rPh sb="0" eb="1">
      <t>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</si>
  <si>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</si>
  <si>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</si>
  <si>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</si>
  <si>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</si>
  <si>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</si>
  <si>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</si>
  <si>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</si>
  <si>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</si>
  <si>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i133</t>
  </si>
  <si>
    <t>i134</t>
  </si>
  <si>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</si>
  <si>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</si>
  <si>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</si>
  <si>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</si>
  <si>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</si>
  <si>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</si>
  <si>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</si>
  <si>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</si>
  <si>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</si>
  <si>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</si>
  <si>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</si>
  <si>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</si>
  <si>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</si>
  <si>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</si>
  <si>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</si>
  <si>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i233</t>
  </si>
  <si>
    <t>i234</t>
  </si>
  <si>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</si>
  <si>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</si>
  <si>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</si>
  <si>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</si>
  <si>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</si>
  <si>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</si>
  <si>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</si>
  <si>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</si>
  <si>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</si>
  <si>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</si>
  <si>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通年している</t>
  </si>
  <si>
    <t>夏以外している</t>
  </si>
  <si>
    <t>冬のみしている</t>
  </si>
  <si>
    <t>高め</t>
  </si>
  <si>
    <t>ふつう</t>
  </si>
  <si>
    <t>低め</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</si>
  <si>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</si>
  <si>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</si>
  <si>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</si>
  <si>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</si>
  <si>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</si>
  <si>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</si>
  <si>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</si>
  <si>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</si>
  <si>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</si>
  <si>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</si>
  <si>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</si>
  <si>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</si>
  <si>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</si>
  <si>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</si>
  <si>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</si>
  <si>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consACheat</t>
    <phoneticPr fontId="2"/>
  </si>
  <si>
    <t>電気(ヒートポンプ式）</t>
    <rPh sb="9" eb="10">
      <t>シキ</t>
    </rPh>
    <phoneticPr fontId="2"/>
  </si>
  <si>
    <t>脱衣所</t>
    <rPh sb="0" eb="3">
      <t>ダツイジョ</t>
    </rPh>
    <phoneticPr fontId="2"/>
  </si>
  <si>
    <t>風呂</t>
    <rPh sb="0" eb="2">
      <t>フロ</t>
    </rPh>
    <phoneticPr fontId="2"/>
  </si>
  <si>
    <t>居室</t>
    <rPh sb="0" eb="2">
      <t>キョシツ</t>
    </rPh>
    <phoneticPr fontId="2"/>
  </si>
  <si>
    <t>暖房しても寒い</t>
    <rPh sb="0" eb="2">
      <t>ダンボウ</t>
    </rPh>
    <rPh sb="5" eb="6">
      <t>サム</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</si>
  <si>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</si>
  <si>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</si>
  <si>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</si>
  <si>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</si>
  <si>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</si>
  <si>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</si>
  <si>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</si>
  <si>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</si>
  <si>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</si>
  <si>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</si>
  <si>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</si>
  <si>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</si>
  <si>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</si>
  <si>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</si>
  <si>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</si>
  <si>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</si>
  <si>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</si>
  <si>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</si>
  <si>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</si>
  <si>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</si>
  <si>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</si>
  <si>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</si>
  <si>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</si>
  <si>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</si>
  <si>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i008</t>
  </si>
  <si>
    <t>i042</t>
    <phoneticPr fontId="2"/>
  </si>
  <si>
    <t>i043</t>
    <phoneticPr fontId="2"/>
  </si>
  <si>
    <t>i044</t>
    <phoneticPr fontId="2"/>
  </si>
  <si>
    <t>設置していない</t>
    <rPh sb="0" eb="2">
      <t>セッチ</t>
    </rPh>
    <phoneticPr fontId="2"/>
  </si>
  <si>
    <t>i061</t>
    <phoneticPr fontId="2"/>
  </si>
  <si>
    <t>i063</t>
  </si>
  <si>
    <t>i064</t>
  </si>
  <si>
    <t>i072</t>
  </si>
  <si>
    <t>i073</t>
  </si>
  <si>
    <t>i074</t>
  </si>
  <si>
    <t>i075</t>
  </si>
  <si>
    <t>i081</t>
    <phoneticPr fontId="2"/>
  </si>
  <si>
    <t>i082</t>
    <phoneticPr fontId="2"/>
  </si>
  <si>
    <t>i083</t>
    <phoneticPr fontId="2"/>
  </si>
  <si>
    <t>200m2以上</t>
    <rPh sb="5" eb="7">
      <t>イジョウ</t>
    </rPh>
    <phoneticPr fontId="2"/>
  </si>
  <si>
    <t>常に自動で追い焚きをしている</t>
    <rPh sb="0" eb="1">
      <t>ツネ</t>
    </rPh>
    <rPh sb="2" eb="4">
      <t>ジドウ</t>
    </rPh>
    <rPh sb="5" eb="6">
      <t>オ</t>
    </rPh>
    <rPh sb="7" eb="8">
      <t>ダ</t>
    </rPh>
    <phoneticPr fontId="2"/>
  </si>
  <si>
    <t>エコキュート（電気）</t>
    <rPh sb="7" eb="9">
      <t>デンキ</t>
    </rPh>
    <phoneticPr fontId="2"/>
  </si>
  <si>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</si>
  <si>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</si>
  <si>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</si>
  <si>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</si>
  <si>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</si>
  <si>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</si>
  <si>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</si>
  <si>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</si>
  <si>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</si>
  <si>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</si>
  <si>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</si>
  <si>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</si>
  <si>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</si>
  <si>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i021</t>
    <phoneticPr fontId="2"/>
  </si>
  <si>
    <t>i022</t>
    <phoneticPr fontId="2"/>
  </si>
  <si>
    <t>i023</t>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</si>
  <si>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</si>
  <si>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</si>
  <si>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</si>
  <si>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</si>
  <si>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i102</t>
    <phoneticPr fontId="2"/>
  </si>
  <si>
    <t>i103</t>
    <phoneticPr fontId="2"/>
  </si>
  <si>
    <t>i105</t>
  </si>
  <si>
    <t>i106</t>
  </si>
  <si>
    <t>i107</t>
  </si>
  <si>
    <t>i108</t>
  </si>
  <si>
    <t>i109</t>
  </si>
  <si>
    <t>i110</t>
  </si>
  <si>
    <t>i111</t>
  </si>
  <si>
    <t>i112</t>
  </si>
  <si>
    <t>i113</t>
  </si>
  <si>
    <t>i114</t>
  </si>
  <si>
    <t>i115</t>
  </si>
  <si>
    <t>i116</t>
  </si>
  <si>
    <t>i117</t>
  </si>
  <si>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</si>
  <si>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</si>
  <si>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</si>
  <si>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</si>
  <si>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</si>
  <si>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</si>
  <si>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</si>
  <si>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</si>
  <si>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</si>
  <si>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</si>
  <si>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</si>
  <si>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</si>
  <si>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</si>
  <si>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</si>
  <si>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</si>
  <si>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</si>
  <si>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</si>
  <si>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</si>
  <si>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</si>
  <si>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</si>
  <si>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</si>
  <si>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</si>
  <si>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</si>
  <si>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</si>
  <si>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</si>
  <si>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</si>
  <si>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</si>
  <si>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</si>
  <si>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</si>
  <si>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</si>
  <si>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</si>
  <si>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</si>
  <si>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</si>
  <si>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</si>
  <si>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</si>
  <si>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</si>
  <si>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</si>
  <si>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</si>
  <si>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</si>
  <si>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</si>
  <si>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</si>
  <si>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</si>
  <si>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</si>
  <si>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</si>
  <si>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</si>
  <si>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</si>
  <si>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</si>
  <si>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</si>
  <si>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</si>
  <si>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</si>
  <si>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</si>
  <si>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</si>
  <si>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</si>
  <si>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</si>
  <si>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</si>
  <si>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</si>
  <si>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</si>
  <si>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</si>
  <si>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</si>
  <si>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</si>
  <si>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</si>
  <si>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</si>
  <si>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</si>
  <si>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</si>
  <si>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</si>
  <si>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</si>
  <si>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</si>
  <si>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</si>
  <si>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</si>
  <si>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</si>
  <si>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</si>
  <si>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</si>
  <si>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</si>
  <si>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</si>
  <si>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</si>
  <si>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</si>
  <si>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</si>
  <si>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</si>
  <si>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</si>
  <si>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</si>
  <si>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</si>
  <si>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</si>
  <si>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</si>
  <si>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</si>
  <si>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</si>
  <si>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</si>
  <si>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</si>
  <si>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</si>
  <si>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</si>
  <si>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</si>
  <si>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</si>
  <si>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</si>
  <si>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</si>
  <si>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</si>
  <si>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</si>
  <si>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</si>
  <si>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</si>
  <si>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</si>
  <si>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</si>
  <si>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</si>
  <si>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</si>
  <si>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</si>
  <si>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</si>
  <si>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</si>
  <si>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</si>
  <si>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</si>
  <si>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</si>
  <si>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</si>
  <si>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</si>
  <si>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</si>
  <si>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</si>
  <si>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</si>
  <si>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</si>
  <si>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</si>
  <si>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</si>
  <si>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</si>
  <si>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</si>
  <si>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</si>
  <si>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</si>
  <si>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</si>
  <si>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</si>
  <si>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</si>
  <si>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</si>
  <si>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</si>
  <si>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</si>
  <si>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</si>
  <si>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</si>
  <si>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</si>
  <si>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</si>
  <si>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</si>
  <si>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</si>
  <si>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</si>
  <si>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</si>
  <si>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</si>
  <si>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</si>
  <si>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</si>
  <si>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</si>
  <si>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</si>
  <si>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</si>
  <si>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consAC</t>
    <phoneticPr fontId="2"/>
  </si>
  <si>
    <t>i054</t>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</si>
  <si>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</si>
  <si>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</si>
  <si>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</si>
  <si>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</si>
  <si>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</si>
  <si>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</si>
  <si>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</si>
  <si>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</si>
  <si>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</si>
  <si>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</si>
  <si>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</si>
  <si>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</si>
  <si>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</si>
  <si>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</si>
  <si>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</si>
  <si>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</si>
  <si>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</si>
  <si>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</si>
  <si>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</si>
  <si>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</si>
  <si>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</si>
  <si>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</si>
  <si>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</si>
  <si>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</si>
  <si>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</si>
  <si>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</si>
  <si>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</si>
  <si>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</si>
  <si>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</si>
  <si>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</si>
  <si>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</si>
  <si>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</si>
  <si>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</si>
  <si>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</si>
  <si>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</si>
  <si>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</si>
  <si>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</si>
  <si>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</si>
  <si>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</si>
  <si>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</si>
  <si>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</si>
  <si>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</si>
  <si>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mHTceiling</t>
    <phoneticPr fontId="2"/>
  </si>
  <si>
    <t>mCR20percent</t>
    <phoneticPr fontId="2"/>
  </si>
  <si>
    <t>冷房すると暑さは感じない</t>
    <rPh sb="0" eb="2">
      <t>レイボウ</t>
    </rPh>
    <rPh sb="5" eb="6">
      <t>アツ</t>
    </rPh>
    <rPh sb="8" eb="9">
      <t>カン</t>
    </rPh>
    <phoneticPr fontId="2"/>
  </si>
  <si>
    <t>consCOsum</t>
    <phoneticPr fontId="2"/>
  </si>
  <si>
    <t>mHWshowerTime30</t>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</si>
  <si>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</si>
  <si>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</si>
  <si>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</si>
  <si>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</si>
  <si>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</si>
  <si>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</si>
  <si>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</si>
  <si>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</si>
  <si>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</si>
  <si>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</si>
  <si>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</si>
  <si>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</si>
  <si>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</si>
  <si>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</si>
  <si>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</si>
  <si>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</si>
  <si>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</si>
  <si>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</si>
  <si>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</si>
  <si>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</si>
  <si>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</si>
  <si>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</si>
  <si>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</si>
  <si>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</si>
  <si>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</si>
  <si>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</si>
  <si>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</si>
  <si>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</si>
  <si>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</si>
  <si>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</si>
  <si>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</si>
  <si>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</si>
  <si>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</si>
  <si>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</si>
  <si>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</si>
  <si>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</si>
  <si>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</si>
  <si>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</si>
  <si>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</si>
  <si>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</si>
  <si>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</si>
  <si>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</si>
  <si>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</si>
  <si>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</si>
  <si>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</si>
  <si>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</si>
  <si>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</si>
  <si>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</si>
  <si>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</si>
  <si>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</si>
  <si>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</si>
  <si>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</si>
  <si>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</si>
  <si>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</si>
  <si>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</si>
  <si>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</si>
  <si>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</si>
  <si>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</si>
  <si>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</si>
  <si>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</si>
  <si>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</si>
  <si>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</si>
  <si>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</si>
  <si>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</si>
  <si>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</si>
  <si>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</si>
  <si>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</si>
  <si>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</si>
  <si>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</si>
  <si>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</si>
  <si>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</si>
  <si>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</si>
  <si>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</si>
  <si>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</si>
  <si>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</si>
  <si>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</si>
  <si>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</si>
  <si>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</si>
  <si>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</si>
  <si>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</si>
  <si>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</si>
  <si>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</si>
  <si>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</si>
  <si>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</si>
  <si>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</si>
  <si>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</si>
  <si>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</si>
  <si>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</si>
  <si>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</si>
  <si>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</si>
  <si>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</si>
  <si>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</si>
  <si>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</si>
  <si>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</si>
  <si>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</si>
  <si>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</si>
  <si>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</si>
  <si>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</si>
  <si>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</si>
  <si>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</si>
  <si>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</si>
  <si>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</si>
  <si>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</si>
  <si>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</si>
  <si>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</si>
  <si>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</si>
  <si>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</si>
  <si>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</si>
  <si>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</si>
  <si>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</si>
  <si>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</si>
  <si>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</si>
  <si>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</si>
  <si>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</si>
  <si>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</si>
  <si>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</si>
  <si>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</si>
  <si>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</si>
  <si>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</si>
  <si>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</si>
  <si>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</si>
  <si>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</si>
  <si>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</si>
  <si>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</si>
  <si>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</si>
  <si>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</si>
  <si>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</si>
  <si>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</si>
  <si>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</si>
  <si>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</si>
  <si>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</si>
  <si>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</si>
  <si>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</si>
  <si>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</si>
  <si>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</si>
  <si>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</si>
  <si>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</si>
  <si>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</si>
  <si>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</si>
  <si>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</si>
  <si>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</si>
  <si>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</si>
  <si>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</si>
  <si>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</si>
  <si>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</si>
  <si>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</si>
  <si>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</si>
  <si>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</si>
  <si>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</si>
  <si>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</si>
  <si>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</si>
  <si>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</si>
  <si>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</si>
  <si>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</si>
  <si>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</si>
  <si>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</si>
  <si>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</si>
  <si>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</si>
  <si>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</si>
  <si>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</si>
  <si>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</si>
  <si>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</si>
  <si>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</si>
  <si>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</si>
  <si>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</si>
  <si>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</si>
  <si>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</si>
  <si>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</si>
  <si>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</si>
  <si>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</si>
  <si>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</si>
  <si>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</si>
  <si>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</si>
  <si>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</si>
  <si>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</si>
  <si>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</si>
  <si>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</si>
  <si>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</si>
  <si>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</si>
  <si>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</si>
  <si>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</si>
  <si>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</si>
  <si>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</si>
  <si>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</si>
  <si>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</si>
  <si>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</si>
  <si>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</si>
  <si>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</si>
  <si>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</si>
  <si>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</si>
  <si>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</si>
  <si>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</si>
  <si>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</si>
  <si>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</si>
  <si>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</si>
  <si>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</si>
  <si>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</si>
  <si>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</si>
  <si>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</si>
  <si>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</si>
  <si>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</si>
  <si>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</si>
  <si>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</si>
  <si>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</si>
  <si>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</si>
  <si>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</si>
  <si>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</si>
  <si>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</si>
  <si>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</si>
  <si>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</si>
  <si>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</si>
  <si>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</si>
  <si>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mHTdoubleGlassAll</t>
    <phoneticPr fontId="2"/>
  </si>
  <si>
    <t>mHTuchimadoAll</t>
    <phoneticPr fontId="2"/>
  </si>
  <si>
    <t>mHTloweAll</t>
    <phoneticPr fontId="2"/>
  </si>
  <si>
    <t>i065</t>
    <phoneticPr fontId="2"/>
  </si>
  <si>
    <t>i066</t>
    <phoneticPr fontId="2"/>
  </si>
  <si>
    <t>使っている</t>
    <rPh sb="0" eb="1">
      <t>ツカ</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</si>
  <si>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</si>
  <si>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</si>
  <si>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</si>
  <si>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</si>
  <si>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</si>
  <si>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</si>
  <si>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</si>
  <si>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</si>
  <si>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</si>
  <si>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</si>
  <si>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</si>
  <si>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</si>
  <si>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</si>
  <si>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</si>
  <si>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</si>
  <si>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</si>
  <si>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</si>
  <si>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</si>
  <si>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</si>
  <si>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</si>
  <si>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</si>
  <si>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</si>
  <si>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</si>
  <si>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</si>
  <si>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</si>
  <si>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</si>
  <si>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</si>
  <si>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</si>
  <si>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</si>
  <si>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</si>
  <si>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</si>
  <si>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</si>
  <si>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</si>
  <si>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</si>
  <si>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</si>
  <si>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</si>
  <si>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</si>
  <si>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</si>
  <si>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</si>
  <si>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</si>
  <si>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</si>
  <si>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</si>
  <si>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</si>
  <si>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</si>
  <si>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</si>
  <si>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</si>
  <si>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</si>
  <si>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</si>
  <si>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</si>
  <si>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</si>
  <si>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</si>
  <si>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</si>
  <si>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</si>
  <si>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</si>
  <si>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</si>
  <si>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</si>
  <si>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</si>
  <si>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</si>
  <si>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</si>
  <si>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</si>
  <si>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</si>
  <si>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</si>
  <si>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</si>
  <si>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</si>
  <si>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</si>
  <si>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</si>
  <si>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</si>
  <si>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</si>
  <si>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</si>
  <si>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</si>
  <si>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</si>
  <si>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</si>
  <si>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</si>
  <si>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</si>
  <si>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</si>
  <si>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</si>
  <si>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</si>
  <si>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</si>
  <si>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</si>
  <si>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</si>
  <si>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</si>
  <si>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</si>
  <si>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</si>
  <si>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</si>
  <si>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</si>
  <si>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</si>
  <si>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</si>
  <si>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</si>
  <si>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</si>
  <si>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</si>
  <si>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</si>
  <si>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</si>
  <si>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</si>
  <si>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</si>
  <si>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</si>
  <si>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</si>
  <si>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</si>
  <si>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</si>
  <si>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</si>
  <si>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</si>
  <si>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</si>
  <si>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</si>
  <si>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</si>
  <si>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</si>
  <si>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</si>
  <si>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</si>
  <si>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</si>
  <si>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</si>
  <si>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</si>
  <si>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</si>
  <si>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</si>
  <si>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</si>
  <si>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</si>
  <si>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</si>
  <si>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</si>
  <si>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</si>
  <si>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</si>
  <si>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</si>
  <si>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</si>
  <si>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</si>
  <si>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</si>
  <si>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</si>
  <si>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</si>
  <si>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</si>
  <si>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</si>
  <si>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</si>
  <si>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</si>
  <si>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</si>
  <si>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</si>
  <si>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</si>
  <si>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</si>
  <si>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</si>
  <si>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</si>
  <si>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</si>
  <si>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</si>
  <si>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</si>
  <si>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</si>
  <si>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</si>
  <si>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</si>
  <si>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</si>
  <si>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</si>
  <si>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</si>
  <si>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</si>
  <si>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</si>
  <si>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</si>
  <si>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</si>
  <si>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</si>
  <si>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</si>
  <si>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</si>
  <si>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</si>
  <si>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</si>
  <si>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</si>
  <si>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</si>
  <si>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</si>
  <si>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</si>
  <si>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</si>
  <si>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</si>
  <si>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</si>
  <si>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</si>
  <si>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</si>
  <si>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</si>
  <si>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</si>
  <si>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</si>
  <si>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</si>
  <si>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</si>
  <si>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</si>
  <si>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</si>
  <si>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</si>
  <si>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</si>
  <si>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</si>
  <si>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</si>
  <si>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</si>
  <si>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</si>
  <si>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</si>
  <si>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</si>
  <si>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</si>
  <si>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</si>
  <si>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</si>
  <si>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</si>
  <si>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</si>
  <si>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</si>
  <si>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</si>
  <si>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</si>
  <si>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</si>
  <si>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</si>
  <si>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</si>
  <si>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</si>
  <si>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</si>
  <si>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</si>
  <si>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</si>
  <si>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</si>
  <si>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</si>
  <si>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</si>
  <si>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</si>
  <si>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</si>
  <si>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</si>
  <si>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</si>
  <si>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</si>
  <si>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</si>
  <si>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</si>
  <si>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</si>
  <si>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</si>
  <si>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</si>
  <si>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</si>
  <si>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</si>
  <si>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</si>
  <si>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</si>
  <si>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</si>
  <si>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</si>
  <si>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</si>
  <si>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</si>
  <si>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</si>
  <si>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</si>
  <si>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</si>
  <si>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</si>
  <si>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</si>
  <si>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</si>
  <si>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Put the solar panels on the balcony</t>
  </si>
  <si>
    <t>Attaching a water-saving shower head</t>
  </si>
  <si>
    <t>The use of the shower 30% shorter</t>
  </si>
  <si>
    <t>Not to keep hot by reheating bath tub water</t>
  </si>
  <si>
    <t>Setting theHeat pump water heater  to saving mode</t>
  </si>
  <si>
    <t>Rather than continue the automatic keep warm, re-boil just before the next person enters</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</si>
  <si>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</si>
  <si>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</si>
  <si>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</si>
  <si>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</si>
  <si>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</si>
  <si>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</si>
  <si>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</si>
  <si>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</si>
  <si>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</si>
  <si>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</si>
  <si>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Heating by air conditioniner</t>
  </si>
  <si>
    <t>The home of heating by air-conditioner</t>
  </si>
  <si>
    <t>In cooling, to cut the solar radiation use the blind, etc.</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</si>
  <si>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</si>
  <si>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</si>
  <si>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</si>
  <si>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</si>
  <si>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</si>
  <si>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</si>
  <si>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</si>
  <si>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</si>
  <si>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</si>
  <si>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</si>
  <si>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</si>
  <si>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</si>
  <si>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</si>
  <si>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</si>
  <si>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</si>
  <si>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</si>
  <si>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</si>
  <si>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</si>
  <si>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</si>
  <si>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</si>
  <si>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</si>
  <si>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</si>
  <si>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</si>
  <si>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</si>
  <si>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</si>
  <si>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</si>
  <si>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</si>
  <si>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</si>
  <si>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</si>
  <si>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</si>
  <si>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</si>
  <si>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</si>
  <si>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</si>
  <si>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</si>
  <si>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</si>
  <si>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</si>
  <si>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</si>
  <si>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</si>
  <si>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</si>
  <si>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</si>
  <si>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</si>
  <si>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</si>
  <si>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</si>
  <si>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latent heat recovery gas heater</t>
  </si>
  <si>
    <t>Solar water heater</t>
  </si>
  <si>
    <t>Solar system</t>
  </si>
  <si>
    <t>Water-saving shower head</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</si>
  <si>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</si>
  <si>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</si>
  <si>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</si>
  <si>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</si>
  <si>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</si>
  <si>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</si>
  <si>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</si>
  <si>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</si>
  <si>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</si>
  <si>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</si>
  <si>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</si>
  <si>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</si>
  <si>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</si>
  <si>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</si>
  <si>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</si>
  <si>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</si>
  <si>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</si>
  <si>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</si>
  <si>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</si>
  <si>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</si>
  <si>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</si>
  <si>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</si>
  <si>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</si>
  <si>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</si>
  <si>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</si>
  <si>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</si>
  <si>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</si>
  <si>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</si>
  <si>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</si>
  <si>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</si>
  <si>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</si>
  <si>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</si>
  <si>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</si>
  <si>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</si>
  <si>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</si>
  <si>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</si>
  <si>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</si>
  <si>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</si>
  <si>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</si>
  <si>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</si>
  <si>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</si>
  <si>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</si>
  <si>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</si>
  <si>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</si>
  <si>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</si>
  <si>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</si>
  <si>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</si>
  <si>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</si>
  <si>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</si>
  <si>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</si>
  <si>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</si>
  <si>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</si>
  <si>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</si>
  <si>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</si>
  <si>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</si>
  <si>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</si>
  <si>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</si>
  <si>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</si>
  <si>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</si>
  <si>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</si>
  <si>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</si>
  <si>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</si>
  <si>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</si>
  <si>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</si>
  <si>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</si>
  <si>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</si>
  <si>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</si>
  <si>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</si>
  <si>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</si>
  <si>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</si>
  <si>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</si>
  <si>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</si>
  <si>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</si>
  <si>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</si>
  <si>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</si>
  <si>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</si>
  <si>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</si>
  <si>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</si>
  <si>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</si>
  <si>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</si>
  <si>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</si>
  <si>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</si>
  <si>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</si>
  <si>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</si>
  <si>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</si>
  <si>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</si>
  <si>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</si>
  <si>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</si>
  <si>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</si>
  <si>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</si>
  <si>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</si>
  <si>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</si>
  <si>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</si>
  <si>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</si>
  <si>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</si>
  <si>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</si>
  <si>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</si>
  <si>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</si>
  <si>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</si>
  <si>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</si>
  <si>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</si>
  <si>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</si>
  <si>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</si>
  <si>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</si>
  <si>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</si>
  <si>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</si>
  <si>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</si>
  <si>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</si>
  <si>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</si>
  <si>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</si>
  <si>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</si>
  <si>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</si>
  <si>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</si>
  <si>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</si>
  <si>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</si>
  <si>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</si>
  <si>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</si>
  <si>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</si>
  <si>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</si>
  <si>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</si>
  <si>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</si>
  <si>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</si>
  <si>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</si>
  <si>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</si>
  <si>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</si>
  <si>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</si>
  <si>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</si>
  <si>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</si>
  <si>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</si>
  <si>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</si>
  <si>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</si>
  <si>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</si>
  <si>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</si>
  <si>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</si>
  <si>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</si>
  <si>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</si>
  <si>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</si>
  <si>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</si>
  <si>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</si>
  <si>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</si>
  <si>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</si>
  <si>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</si>
  <si>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</si>
  <si>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</si>
  <si>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</si>
  <si>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</si>
  <si>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</si>
  <si>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</si>
  <si>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</si>
  <si>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</si>
  <si>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</si>
  <si>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</si>
  <si>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</si>
  <si>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</si>
  <si>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</si>
  <si>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</si>
  <si>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</si>
  <si>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</si>
  <si>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</si>
  <si>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</si>
  <si>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</si>
  <si>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</si>
  <si>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</si>
  <si>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</si>
  <si>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</si>
  <si>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</si>
  <si>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</si>
  <si>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</si>
  <si>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</si>
  <si>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</si>
  <si>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</si>
  <si>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</si>
  <si>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</si>
  <si>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</si>
  <si>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</si>
  <si>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</si>
  <si>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</si>
  <si>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</si>
  <si>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</si>
  <si>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</si>
  <si>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</si>
  <si>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</si>
  <si>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</si>
  <si>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</si>
  <si>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</si>
  <si>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</si>
  <si>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</si>
  <si>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</si>
  <si>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</si>
  <si>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</si>
  <si>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</si>
  <si>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</si>
  <si>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</si>
  <si>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</si>
  <si>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</si>
  <si>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</si>
  <si>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</si>
  <si>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</si>
  <si>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</si>
  <si>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</si>
  <si>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</si>
  <si>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</si>
  <si>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</si>
  <si>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</si>
  <si>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</si>
  <si>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</si>
  <si>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</si>
  <si>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</si>
  <si>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</si>
  <si>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</si>
  <si>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</si>
  <si>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</si>
  <si>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</si>
  <si>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</si>
  <si>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</si>
  <si>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</si>
  <si>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</si>
  <si>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</si>
  <si>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</si>
  <si>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</si>
  <si>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</si>
  <si>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</si>
  <si>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</si>
  <si>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</si>
  <si>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</si>
  <si>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</si>
  <si>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</si>
  <si>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</si>
  <si>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</si>
  <si>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</si>
  <si>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</si>
  <si>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</si>
  <si>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</si>
  <si>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</si>
  <si>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</si>
  <si>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</si>
  <si>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</si>
  <si>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</si>
  <si>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</si>
  <si>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</si>
  <si>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</si>
  <si>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</si>
  <si>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</si>
  <si>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</si>
  <si>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</si>
  <si>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</si>
  <si>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</si>
  <si>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</si>
  <si>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</si>
  <si>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</si>
  <si>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</si>
  <si>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</si>
  <si>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</si>
  <si>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</si>
  <si>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</si>
  <si>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</si>
  <si>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</si>
  <si>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</si>
  <si>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</si>
  <si>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</si>
  <si>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</si>
  <si>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</si>
  <si>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</si>
  <si>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</si>
  <si>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</si>
  <si>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</si>
  <si>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</si>
  <si>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</si>
  <si>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</si>
  <si>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</si>
  <si>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</si>
  <si>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</si>
  <si>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</si>
  <si>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</si>
  <si>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</si>
  <si>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</si>
  <si>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</si>
  <si>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</si>
  <si>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</si>
  <si>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</si>
  <si>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</si>
  <si>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</si>
  <si>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</si>
  <si>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</si>
  <si>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</si>
  <si>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</si>
  <si>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</si>
  <si>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</si>
  <si>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</si>
  <si>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</si>
  <si>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</si>
  <si>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</si>
  <si>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</si>
  <si>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</si>
  <si>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</si>
  <si>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</si>
  <si>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</si>
  <si>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</si>
  <si>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</si>
  <si>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</si>
  <si>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</si>
  <si>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</si>
  <si>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</si>
  <si>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</si>
  <si>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</si>
  <si>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</si>
  <si>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</si>
  <si>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</si>
  <si>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</si>
  <si>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</si>
  <si>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</si>
  <si>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</si>
  <si>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</si>
  <si>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</si>
  <si>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</si>
  <si>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</si>
  <si>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</si>
  <si>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</si>
  <si>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</si>
  <si>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</si>
  <si>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</si>
  <si>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</si>
  <si>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</si>
  <si>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</si>
  <si>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</si>
  <si>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</si>
  <si>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</si>
  <si>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</si>
  <si>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</si>
  <si>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</si>
  <si>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</si>
  <si>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</si>
  <si>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</si>
  <si>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</si>
  <si>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</si>
  <si>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</si>
  <si>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</si>
  <si>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</si>
  <si>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</si>
  <si>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</si>
  <si>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</si>
  <si>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</si>
  <si>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</si>
  <si>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</si>
  <si>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</si>
  <si>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</si>
  <si>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</si>
  <si>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</si>
  <si>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</si>
  <si>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</si>
  <si>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</si>
  <si>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</si>
  <si>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</si>
  <si>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</si>
  <si>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</si>
  <si>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</si>
  <si>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</si>
  <si>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</si>
  <si>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</si>
  <si>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</si>
  <si>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</si>
  <si>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</si>
  <si>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</si>
  <si>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</si>
  <si>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</si>
  <si>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</si>
  <si>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</si>
  <si>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</si>
  <si>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</si>
  <si>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</si>
  <si>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</si>
  <si>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</si>
  <si>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</si>
  <si>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</si>
  <si>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</si>
  <si>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</si>
  <si>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</si>
  <si>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</si>
  <si>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</si>
  <si>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</si>
  <si>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</si>
  <si>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</si>
  <si>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</si>
  <si>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</si>
  <si>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</si>
  <si>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</si>
  <si>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</si>
  <si>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</si>
  <si>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</si>
  <si>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</si>
  <si>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</si>
  <si>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</si>
  <si>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</si>
  <si>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</si>
  <si>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</si>
  <si>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</si>
  <si>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</si>
  <si>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</si>
  <si>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</si>
  <si>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</si>
  <si>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</si>
  <si>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</si>
  <si>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</si>
  <si>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</si>
  <si>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</si>
  <si>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</si>
  <si>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</si>
  <si>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</si>
  <si>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</si>
  <si>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</si>
  <si>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</si>
  <si>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</si>
  <si>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</si>
  <si>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</si>
  <si>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</si>
  <si>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Apartment</t>
  </si>
  <si>
    <t>150m2</t>
  </si>
  <si>
    <t>lease</t>
  </si>
  <si>
    <t>is not the top floor (there is a room above)</t>
  </si>
  <si>
    <t>1 Room</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</si>
  <si>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</si>
  <si>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</si>
  <si>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</si>
  <si>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</si>
  <si>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</si>
  <si>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</si>
  <si>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</si>
  <si>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</si>
  <si>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</si>
  <si>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</si>
  <si>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</si>
  <si>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</si>
  <si>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</si>
  <si>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</si>
  <si>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</si>
  <si>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</si>
  <si>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</si>
  <si>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</si>
  <si>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</si>
  <si>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</si>
  <si>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</si>
  <si>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</si>
  <si>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</si>
  <si>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</si>
  <si>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</si>
  <si>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</si>
  <si>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</si>
  <si>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</si>
  <si>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</si>
  <si>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</si>
  <si>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</si>
  <si>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</si>
  <si>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</si>
  <si>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</si>
  <si>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</si>
  <si>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</si>
  <si>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</si>
  <si>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</si>
  <si>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</si>
  <si>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</si>
  <si>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</si>
  <si>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</si>
  <si>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</si>
  <si>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</si>
  <si>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</si>
  <si>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</si>
  <si>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</si>
  <si>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</si>
  <si>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</si>
  <si>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</si>
  <si>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</si>
  <si>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</si>
  <si>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</si>
  <si>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</si>
  <si>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</si>
  <si>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</si>
  <si>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</si>
  <si>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</si>
  <si>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</si>
  <si>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</si>
  <si>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</si>
  <si>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</si>
  <si>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</si>
  <si>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</si>
  <si>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</si>
  <si>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</si>
  <si>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</si>
  <si>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</si>
  <si>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</si>
  <si>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</si>
  <si>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</si>
  <si>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</si>
  <si>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</si>
  <si>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</si>
  <si>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</si>
  <si>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</si>
  <si>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</si>
  <si>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</si>
  <si>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</si>
  <si>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</si>
  <si>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</si>
  <si>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</si>
  <si>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</si>
  <si>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</si>
  <si>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</si>
  <si>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</si>
  <si>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</si>
  <si>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</si>
  <si>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</si>
  <si>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</si>
  <si>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</si>
  <si>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</si>
  <si>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</si>
  <si>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</si>
  <si>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</si>
  <si>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</si>
  <si>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</si>
  <si>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</si>
  <si>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</si>
  <si>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</si>
  <si>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</si>
  <si>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</si>
  <si>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</si>
  <si>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</si>
  <si>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</si>
  <si>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</si>
  <si>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</si>
  <si>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</si>
  <si>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</si>
  <si>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</si>
  <si>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</si>
  <si>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</si>
  <si>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</si>
  <si>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</si>
  <si>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</si>
  <si>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</si>
  <si>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</si>
  <si>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</si>
  <si>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</si>
  <si>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</si>
  <si>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</si>
  <si>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</si>
  <si>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</si>
  <si>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</si>
  <si>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</si>
  <si>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</si>
  <si>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</si>
  <si>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</si>
  <si>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</si>
  <si>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</si>
  <si>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</si>
  <si>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</si>
  <si>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</si>
  <si>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</si>
  <si>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</si>
  <si>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</si>
  <si>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</si>
  <si>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</si>
  <si>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</si>
  <si>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</si>
  <si>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</si>
  <si>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</si>
  <si>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</si>
  <si>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</si>
  <si>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</si>
  <si>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</si>
  <si>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</si>
  <si>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</si>
  <si>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</si>
  <si>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</si>
  <si>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</si>
  <si>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</si>
  <si>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</si>
  <si>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</si>
  <si>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</si>
  <si>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</si>
  <si>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</si>
  <si>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</si>
  <si>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</si>
  <si>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</si>
  <si>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</si>
  <si>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</si>
  <si>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</si>
  <si>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</si>
  <si>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</si>
  <si>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</si>
  <si>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</si>
  <si>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</si>
  <si>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</si>
  <si>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</si>
  <si>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</si>
  <si>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</si>
  <si>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</si>
  <si>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</si>
  <si>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</si>
  <si>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</si>
  <si>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</si>
  <si>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</si>
  <si>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</si>
  <si>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</si>
  <si>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</si>
  <si>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</si>
  <si>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</si>
  <si>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</si>
  <si>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</si>
  <si>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</si>
  <si>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</si>
  <si>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</si>
  <si>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</si>
  <si>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</si>
  <si>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</si>
  <si>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</si>
  <si>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</si>
  <si>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</si>
  <si>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</si>
  <si>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</si>
  <si>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</si>
  <si>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</si>
  <si>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</si>
  <si>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</si>
  <si>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</si>
  <si>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</si>
  <si>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</si>
  <si>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</si>
  <si>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</si>
  <si>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</si>
  <si>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</si>
  <si>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</si>
  <si>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</si>
  <si>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</si>
  <si>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</si>
  <si>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</si>
  <si>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</si>
  <si>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</si>
  <si>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</si>
  <si>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</si>
  <si>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</si>
  <si>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</si>
  <si>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</si>
  <si>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</si>
  <si>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</si>
  <si>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</si>
  <si>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</si>
  <si>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</si>
  <si>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</si>
  <si>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</si>
  <si>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</si>
  <si>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</si>
  <si>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</si>
  <si>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</si>
  <si>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</si>
  <si>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</si>
  <si>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</si>
  <si>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</si>
  <si>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</si>
  <si>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</si>
  <si>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</si>
  <si>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</si>
  <si>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</si>
  <si>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</si>
  <si>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</si>
  <si>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</si>
  <si>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</si>
  <si>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</si>
  <si>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</si>
  <si>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</si>
  <si>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</si>
  <si>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</si>
  <si>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</si>
  <si>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</si>
  <si>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</si>
  <si>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</si>
  <si>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</si>
  <si>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</si>
  <si>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</si>
  <si>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</si>
  <si>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</si>
  <si>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</si>
  <si>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</si>
  <si>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</si>
  <si>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</si>
  <si>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</si>
  <si>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</si>
  <si>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</si>
  <si>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</si>
  <si>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</si>
  <si>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</si>
  <si>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</si>
  <si>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</si>
  <si>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</si>
  <si>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</si>
  <si>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</si>
  <si>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</si>
  <si>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</si>
  <si>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</si>
  <si>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</si>
  <si>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</si>
  <si>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</si>
  <si>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</si>
  <si>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</si>
  <si>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</si>
  <si>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</si>
  <si>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</si>
  <si>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</si>
  <si>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</si>
  <si>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</si>
  <si>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</si>
  <si>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</si>
  <si>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</si>
  <si>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</si>
  <si>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</si>
  <si>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</si>
  <si>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</si>
  <si>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</si>
  <si>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</si>
  <si>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</si>
  <si>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</si>
  <si>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</si>
  <si>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</si>
  <si>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</si>
  <si>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</si>
  <si>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</si>
  <si>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</si>
  <si>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</si>
  <si>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</si>
  <si>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</si>
  <si>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</si>
  <si>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</si>
  <si>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</si>
  <si>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</si>
  <si>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</si>
  <si>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</si>
  <si>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</si>
  <si>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</si>
  <si>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</si>
  <si>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</si>
  <si>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</si>
  <si>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</si>
  <si>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</si>
  <si>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</si>
  <si>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</si>
  <si>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</si>
  <si>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</si>
  <si>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</si>
  <si>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</si>
  <si>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</si>
  <si>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</si>
  <si>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</si>
  <si>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</si>
  <si>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</si>
  <si>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</si>
  <si>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</si>
  <si>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</si>
  <si>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</si>
  <si>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</si>
  <si>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</si>
  <si>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</si>
  <si>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</si>
  <si>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</si>
  <si>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</si>
  <si>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</si>
  <si>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</si>
  <si>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</si>
  <si>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</si>
  <si>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</si>
  <si>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</si>
  <si>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</si>
  <si>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</si>
  <si>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</si>
  <si>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</si>
  <si>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</si>
  <si>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</si>
  <si>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</si>
  <si>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</si>
  <si>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</si>
  <si>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</si>
  <si>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</si>
  <si>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</si>
  <si>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</si>
  <si>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</si>
  <si>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</si>
  <si>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</si>
  <si>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</si>
  <si>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</si>
  <si>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</si>
  <si>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</si>
  <si>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</si>
  <si>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</si>
  <si>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</si>
  <si>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</si>
  <si>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</si>
  <si>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</si>
  <si>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</si>
  <si>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</si>
  <si>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</si>
  <si>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</si>
  <si>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</si>
  <si>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</si>
  <si>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</si>
  <si>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</si>
  <si>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</si>
  <si>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</si>
  <si>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</si>
  <si>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</si>
  <si>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</si>
  <si>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</si>
  <si>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</si>
  <si>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</si>
  <si>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</si>
  <si>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</si>
  <si>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</si>
  <si>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</si>
  <si>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</si>
  <si>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</si>
  <si>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</si>
  <si>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</si>
  <si>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</si>
  <si>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</si>
  <si>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</si>
  <si>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</si>
  <si>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</si>
  <si>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</si>
  <si>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</si>
  <si>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</si>
  <si>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</si>
  <si>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</si>
  <si>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</si>
  <si>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</si>
  <si>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</si>
  <si>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</si>
  <si>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</si>
  <si>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</si>
  <si>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</si>
  <si>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</si>
  <si>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</si>
  <si>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</si>
  <si>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</si>
  <si>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</si>
  <si>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</si>
  <si>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</si>
  <si>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</si>
  <si>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</si>
  <si>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</si>
  <si>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</si>
  <si>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</si>
  <si>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</si>
  <si>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</si>
  <si>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</si>
  <si>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</si>
  <si>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</si>
  <si>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</si>
  <si>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</si>
  <si>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</si>
  <si>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</si>
  <si>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</si>
  <si>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</si>
  <si>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</si>
  <si>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</si>
  <si>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</si>
  <si>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</si>
  <si>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</si>
  <si>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</si>
  <si>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</si>
  <si>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</si>
  <si>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</si>
  <si>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</si>
  <si>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</si>
  <si>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</si>
  <si>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</si>
  <si>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</si>
  <si>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</si>
  <si>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</si>
  <si>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</si>
  <si>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</si>
  <si>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</si>
  <si>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</si>
  <si>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</si>
  <si>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</si>
  <si>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</si>
  <si>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</si>
  <si>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</si>
  <si>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</si>
  <si>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</si>
  <si>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</si>
  <si>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</si>
  <si>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</si>
  <si>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</si>
  <si>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</si>
  <si>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</si>
  <si>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</si>
  <si>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</si>
  <si>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</si>
  <si>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</si>
  <si>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</si>
  <si>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</si>
  <si>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</si>
  <si>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</si>
  <si>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</si>
  <si>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</si>
  <si>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</si>
  <si>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</si>
  <si>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</si>
  <si>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</si>
  <si>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</si>
  <si>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</si>
  <si>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</si>
  <si>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</si>
  <si>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</si>
  <si>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</si>
  <si>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</si>
  <si>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</si>
  <si>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</si>
  <si>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</si>
  <si>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</si>
  <si>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</si>
  <si>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</si>
  <si>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</si>
  <si>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</si>
  <si>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</si>
  <si>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</si>
  <si>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</si>
  <si>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</si>
  <si>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</si>
  <si>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</si>
  <si>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</si>
  <si>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</si>
  <si>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</si>
  <si>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</si>
  <si>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</si>
  <si>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</si>
  <si>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</si>
  <si>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</si>
  <si>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</si>
  <si>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</si>
  <si>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</si>
  <si>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</si>
  <si>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</si>
  <si>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</si>
  <si>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</si>
  <si>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</si>
  <si>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</si>
  <si>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</si>
  <si>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</si>
  <si>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</si>
  <si>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</si>
  <si>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</si>
  <si>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</si>
  <si>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</si>
  <si>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</si>
  <si>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</si>
  <si>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</si>
  <si>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</si>
  <si>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</si>
  <si>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</si>
  <si>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</si>
  <si>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</si>
  <si>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</si>
  <si>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</si>
  <si>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</si>
  <si>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</si>
  <si>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</si>
  <si>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</si>
  <si>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</si>
  <si>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</si>
  <si>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</si>
  <si>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</si>
  <si>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</si>
  <si>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</si>
  <si>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</si>
  <si>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</si>
  <si>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</si>
  <si>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</si>
  <si>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</si>
  <si>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</si>
  <si>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</si>
  <si>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</si>
  <si>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</si>
  <si>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</si>
  <si>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</si>
  <si>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</si>
  <si>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</si>
  <si>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</si>
  <si>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</si>
  <si>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</si>
  <si>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</si>
  <si>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</si>
  <si>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</si>
  <si>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</si>
  <si>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</si>
  <si>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</si>
  <si>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</si>
  <si>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</si>
  <si>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</si>
  <si>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</si>
  <si>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</si>
  <si>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</si>
  <si>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</si>
  <si>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</si>
  <si>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</si>
  <si>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</si>
  <si>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</si>
  <si>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</si>
  <si>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</si>
  <si>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</si>
  <si>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</si>
  <si>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</si>
  <si>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</si>
  <si>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</si>
  <si>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</si>
  <si>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</si>
  <si>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</si>
  <si>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</si>
  <si>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</si>
  <si>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</si>
  <si>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</si>
  <si>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</si>
  <si>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</si>
  <si>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</si>
  <si>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</si>
  <si>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</si>
  <si>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</si>
  <si>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</si>
  <si>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</si>
  <si>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</si>
  <si>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</si>
  <si>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</si>
  <si>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</si>
  <si>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</si>
  <si>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</si>
  <si>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</si>
  <si>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</si>
  <si>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</si>
  <si>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</si>
  <si>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</si>
  <si>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</si>
  <si>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</si>
  <si>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</si>
  <si>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</si>
  <si>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</si>
  <si>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</si>
  <si>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</si>
  <si>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</si>
  <si>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</si>
  <si>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</si>
  <si>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</si>
  <si>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</si>
  <si>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</si>
  <si>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</si>
  <si>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</si>
  <si>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</si>
  <si>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</si>
  <si>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</si>
  <si>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</si>
  <si>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</si>
  <si>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</si>
  <si>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</si>
  <si>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</si>
  <si>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</si>
  <si>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</si>
  <si>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</si>
  <si>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</si>
  <si>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</si>
  <si>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</si>
  <si>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</si>
  <si>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</si>
  <si>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</si>
  <si>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</si>
  <si>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</si>
  <si>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</si>
  <si>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</si>
  <si>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</si>
  <si>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</si>
  <si>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</si>
  <si>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</si>
  <si>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</si>
  <si>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</si>
  <si>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</si>
  <si>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</si>
  <si>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</si>
  <si>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</si>
  <si>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</si>
  <si>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</si>
  <si>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</si>
  <si>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</si>
  <si>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</si>
  <si>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</si>
  <si>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</si>
  <si>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</si>
  <si>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</si>
  <si>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</si>
  <si>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</si>
  <si>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</si>
  <si>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</si>
  <si>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</si>
  <si>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</si>
  <si>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</si>
  <si>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</si>
  <si>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</si>
  <si>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</si>
  <si>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</si>
  <si>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</si>
  <si>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</si>
  <si>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</si>
  <si>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</si>
  <si>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</si>
  <si>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</si>
  <si>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</si>
  <si>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</si>
  <si>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</si>
  <si>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</si>
  <si>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</si>
  <si>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</si>
  <si>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</si>
  <si>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</si>
  <si>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</si>
  <si>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</si>
  <si>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</si>
  <si>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</si>
  <si>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</si>
  <si>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</si>
  <si>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</si>
  <si>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</si>
  <si>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</si>
  <si>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</si>
  <si>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</si>
  <si>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</si>
  <si>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</si>
  <si>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</si>
  <si>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</si>
  <si>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</si>
  <si>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</si>
  <si>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</si>
  <si>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</si>
  <si>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</si>
  <si>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</si>
  <si>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</si>
  <si>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</si>
  <si>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</si>
  <si>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</si>
  <si>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</si>
  <si>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</si>
  <si>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</si>
  <si>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</si>
  <si>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</si>
  <si>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</si>
  <si>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</si>
  <si>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</si>
  <si>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</si>
  <si>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</si>
  <si>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</si>
  <si>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</si>
  <si>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</si>
  <si>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</si>
  <si>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</si>
  <si>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</si>
  <si>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</si>
  <si>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</si>
  <si>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</si>
  <si>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</si>
  <si>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</si>
  <si>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</si>
  <si>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</si>
  <si>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</si>
  <si>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</si>
  <si>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</si>
  <si>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</si>
  <si>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</si>
  <si>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</si>
  <si>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</si>
  <si>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</si>
  <si>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</si>
  <si>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</si>
  <si>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</si>
  <si>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</si>
  <si>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</si>
  <si>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</si>
  <si>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</si>
  <si>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</si>
  <si>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</si>
  <si>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</si>
  <si>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</si>
  <si>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</si>
  <si>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</si>
  <si>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</si>
  <si>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</si>
  <si>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</si>
  <si>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</si>
  <si>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</si>
  <si>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</si>
  <si>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</si>
  <si>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</si>
  <si>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</si>
  <si>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</si>
  <si>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</si>
  <si>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</si>
  <si>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</si>
  <si>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</si>
  <si>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</si>
  <si>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</si>
  <si>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</si>
  <si>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</si>
  <si>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</si>
  <si>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</si>
  <si>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</si>
  <si>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</si>
  <si>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</si>
  <si>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</si>
  <si>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</si>
  <si>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</si>
  <si>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</si>
  <si>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</si>
  <si>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</si>
  <si>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</si>
  <si>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</si>
  <si>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</si>
  <si>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</si>
  <si>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</si>
  <si>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</si>
  <si>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</si>
  <si>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</si>
  <si>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</si>
  <si>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</si>
  <si>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</si>
  <si>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</si>
  <si>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</si>
  <si>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</si>
  <si>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</si>
  <si>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</si>
  <si>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</si>
  <si>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</si>
  <si>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</si>
  <si>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</si>
  <si>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</si>
  <si>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</si>
  <si>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</si>
  <si>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</si>
  <si>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</si>
  <si>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</si>
  <si>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</si>
  <si>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</si>
  <si>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</si>
  <si>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</si>
  <si>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</si>
  <si>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</si>
  <si>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</si>
  <si>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</si>
  <si>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</si>
  <si>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</si>
  <si>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</si>
  <si>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</si>
  <si>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</si>
  <si>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</si>
  <si>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</si>
  <si>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</si>
  <si>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</si>
  <si>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</si>
  <si>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</si>
  <si>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</si>
  <si>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</si>
  <si>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</si>
  <si>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</si>
  <si>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</si>
  <si>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</si>
  <si>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</si>
  <si>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</si>
  <si>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</si>
  <si>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</si>
  <si>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</si>
  <si>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</si>
  <si>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</si>
  <si>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</si>
  <si>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</si>
  <si>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</si>
  <si>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</si>
  <si>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</si>
  <si>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</si>
  <si>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</si>
  <si>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</si>
  <si>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</si>
  <si>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</si>
  <si>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</si>
  <si>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</si>
  <si>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</si>
  <si>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</si>
  <si>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</si>
  <si>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</si>
  <si>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</si>
  <si>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</si>
  <si>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</si>
  <si>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</si>
  <si>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</si>
  <si>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</si>
  <si>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</si>
  <si>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</si>
  <si>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</si>
  <si>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</si>
  <si>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</si>
  <si>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</si>
  <si>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</si>
  <si>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</si>
  <si>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</si>
  <si>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</si>
  <si>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</si>
  <si>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</si>
  <si>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</si>
  <si>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</si>
  <si>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</si>
  <si>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</si>
  <si>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</si>
  <si>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</si>
  <si>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</si>
  <si>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　分野を指定して詳しく回答しなおすことができます。「追加」で部屋や機器を追加できます。</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</si>
  <si>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</si>
  <si>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</si>
  <si>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</si>
  <si>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</si>
  <si>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</si>
  <si>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</si>
  <si>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</si>
  <si>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</si>
  <si>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</si>
  <si>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</si>
  <si>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</si>
  <si>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</si>
  <si>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</si>
  <si>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</si>
  <si>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</si>
  <si>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</si>
  <si>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</si>
  <si>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</si>
  <si>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</si>
  <si>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</si>
  <si>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</si>
  <si>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</si>
  <si>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</si>
  <si>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</si>
  <si>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</si>
  <si>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</si>
  <si>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</si>
  <si>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</si>
  <si>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</si>
  <si>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Measures</t>
    <phoneticPr fontId="2"/>
  </si>
  <si>
    <t xml:space="preserve">title, title short, easyness, subsidy, advice, </t>
    <phoneticPr fontId="2"/>
  </si>
  <si>
    <t>Input</t>
    <phoneticPr fontId="2"/>
  </si>
  <si>
    <t>title, unit, text, Input type, display value, save data</t>
    <phoneticPr fontId="2"/>
  </si>
  <si>
    <t>Language</t>
    <phoneticPr fontId="2"/>
  </si>
  <si>
    <t>Area</t>
    <phoneticPr fontId="2"/>
  </si>
  <si>
    <t>Place/Area, average templature(summer, winter)</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</si>
  <si>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</si>
  <si>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</si>
  <si>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</si>
  <si>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</si>
  <si>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</si>
  <si>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</si>
  <si>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</si>
  <si>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</si>
  <si>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</si>
  <si>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</si>
  <si>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</si>
  <si>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</si>
  <si>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</si>
  <si>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</si>
  <si>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</si>
  <si>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</si>
  <si>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consCOsum</t>
    <phoneticPr fontId="2"/>
  </si>
  <si>
    <t>選んで下さい</t>
    <phoneticPr fontId="2"/>
  </si>
  <si>
    <t>選んで下さい</t>
    <phoneticPr fontId="2"/>
  </si>
  <si>
    <t>とてもよい</t>
  </si>
  <si>
    <t>あまりよくない</t>
  </si>
  <si>
    <t>i121</t>
    <phoneticPr fontId="2"/>
  </si>
  <si>
    <t>i621</t>
    <phoneticPr fontId="2"/>
  </si>
  <si>
    <t>選んで下さい</t>
    <phoneticPr fontId="2"/>
  </si>
  <si>
    <t>i421</t>
    <phoneticPr fontId="2"/>
  </si>
  <si>
    <t>consDRsum</t>
    <phoneticPr fontId="2"/>
  </si>
  <si>
    <t>i721</t>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</si>
  <si>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</si>
  <si>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</si>
  <si>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</si>
  <si>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</si>
  <si>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</si>
  <si>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</si>
  <si>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</si>
  <si>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</si>
  <si>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</si>
  <si>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</si>
  <si>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</si>
  <si>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</si>
  <si>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</si>
  <si>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</si>
  <si>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</si>
  <si>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</si>
  <si>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</si>
  <si>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</si>
  <si>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</si>
  <si>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</si>
  <si>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</si>
  <si>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</si>
  <si>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</si>
  <si>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</si>
  <si>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</si>
  <si>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</si>
  <si>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</si>
  <si>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</si>
  <si>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</si>
  <si>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</si>
  <si>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</si>
  <si>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</si>
  <si>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</si>
  <si>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</si>
  <si>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</si>
  <si>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</si>
  <si>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</si>
  <si>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</si>
  <si>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</si>
  <si>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</si>
  <si>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</si>
  <si>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</si>
  <si>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</si>
  <si>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</si>
  <si>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</si>
  <si>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</si>
  <si>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</si>
  <si>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</si>
  <si>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</si>
  <si>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</si>
  <si>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</si>
  <si>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</si>
  <si>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</si>
  <si>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</si>
  <si>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</si>
  <si>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</si>
  <si>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</si>
  <si>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</si>
  <si>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</si>
  <si>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</si>
  <si>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</si>
  <si>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</si>
  <si>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</si>
  <si>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</si>
  <si>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</si>
  <si>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</si>
  <si>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</si>
  <si>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</si>
  <si>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</si>
  <si>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</si>
  <si>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</si>
  <si>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</si>
  <si>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</si>
  <si>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</si>
  <si>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</si>
  <si>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</si>
  <si>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</si>
  <si>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</si>
  <si>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</si>
  <si>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</si>
  <si>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</si>
  <si>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</si>
  <si>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</si>
  <si>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</si>
  <si>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</si>
  <si>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</si>
  <si>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</si>
  <si>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</si>
  <si>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</si>
  <si>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</si>
  <si>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</si>
  <si>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</si>
  <si>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</si>
  <si>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</si>
  <si>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</si>
  <si>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</si>
  <si>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</si>
  <si>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</si>
  <si>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</si>
  <si>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</si>
  <si>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</si>
  <si>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</si>
  <si>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</si>
  <si>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</si>
  <si>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</si>
  <si>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</si>
  <si>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</si>
  <si>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</si>
  <si>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</si>
  <si>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</si>
  <si>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</si>
  <si>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</si>
  <si>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</si>
  <si>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</si>
  <si>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練炭</t>
    <rPh sb="0" eb="2">
      <t>レンタン</t>
    </rPh>
    <phoneticPr fontId="2"/>
  </si>
  <si>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</si>
  <si>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</si>
  <si>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</si>
  <si>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</si>
  <si>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</si>
  <si>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</si>
  <si>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</si>
  <si>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</si>
  <si>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</si>
  <si>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</si>
  <si>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</si>
  <si>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</si>
  <si>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</si>
  <si>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</si>
  <si>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</si>
  <si>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</si>
  <si>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</si>
  <si>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</si>
  <si>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</si>
  <si>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</si>
  <si>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</si>
  <si>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</si>
  <si>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</si>
  <si>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</si>
  <si>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</si>
  <si>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</si>
  <si>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</si>
  <si>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</si>
  <si>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num + "点"</t>
    <rPh sb="7" eb="8">
      <t>テン</t>
    </rPh>
    <phoneticPr fontId="2"/>
  </si>
  <si>
    <t>$lang["priceunit"]=</t>
  </si>
  <si>
    <t>$lang['co2unit']=</t>
    <phoneticPr fontId="2"/>
  </si>
  <si>
    <t>;</t>
    <phoneticPr fontId="2"/>
  </si>
  <si>
    <t>GJ</t>
    <phoneticPr fontId="2"/>
  </si>
  <si>
    <t>$lang['energyunit']=</t>
    <phoneticPr fontId="2"/>
  </si>
  <si>
    <t>;</t>
    <phoneticPr fontId="2"/>
  </si>
  <si>
    <t>$lang['monthunit']=</t>
    <phoneticPr fontId="2"/>
  </si>
  <si>
    <t>月</t>
    <rPh sb="0" eb="1">
      <t>ツキ</t>
    </rPh>
    <phoneticPr fontId="2"/>
  </si>
  <si>
    <t>$lang['yearunit']=</t>
    <phoneticPr fontId="2"/>
  </si>
  <si>
    <t>;</t>
    <phoneticPr fontId="2"/>
  </si>
  <si>
    <t>年</t>
    <rPh sb="0" eb="1">
      <t>ネン</t>
    </rPh>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</si>
  <si>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</si>
  <si>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</si>
  <si>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</si>
  <si>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</si>
  <si>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</si>
  <si>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</si>
  <si>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</si>
  <si>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</si>
  <si>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</si>
  <si>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</si>
  <si>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</si>
  <si>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</si>
  <si>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</si>
  <si>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</si>
  <si>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</si>
  <si>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</si>
  <si>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</si>
  <si>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</si>
  <si>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</si>
  <si>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</si>
  <si>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</si>
  <si>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</si>
  <si>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</si>
  <si>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</si>
  <si>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</si>
  <si>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</si>
  <si>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</si>
  <si>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</si>
  <si>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</si>
  <si>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</si>
  <si>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</si>
  <si>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</si>
  <si>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</si>
  <si>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</si>
  <si>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</si>
  <si>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</si>
  <si>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</si>
  <si>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</si>
  <si>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</si>
  <si>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</si>
  <si>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</si>
  <si>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</si>
  <si>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</si>
  <si>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</si>
  <si>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</si>
  <si>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</si>
  <si>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</si>
  <si>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</si>
  <si>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</si>
  <si>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</si>
  <si>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</si>
  <si>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</si>
  <si>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</si>
  <si>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</si>
  <si>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</si>
  <si>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</si>
  <si>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</si>
  <si>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</si>
  <si>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</si>
  <si>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</si>
  <si>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</si>
  <si>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</si>
  <si>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</si>
  <si>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</si>
  <si>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</si>
  <si>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</si>
  <si>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</si>
  <si>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</si>
  <si>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</si>
  <si>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</si>
  <si>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</si>
  <si>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</si>
  <si>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</si>
  <si>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</si>
  <si>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</si>
  <si>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</si>
  <si>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</si>
  <si>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</si>
  <si>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</si>
  <si>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</si>
  <si>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</si>
  <si>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</si>
  <si>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</si>
  <si>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</si>
  <si>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</si>
  <si>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</si>
  <si>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</si>
  <si>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</si>
  <si>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</si>
  <si>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</si>
  <si>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</si>
  <si>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</si>
  <si>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</si>
  <si>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</si>
  <si>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</si>
  <si>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</si>
  <si>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</si>
  <si>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</si>
  <si>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</si>
  <si>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</si>
  <si>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</si>
  <si>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</si>
  <si>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</si>
  <si>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　有効な対策の一覧です。「選択」にチェックをすると、効果がグラフで表示されます。</t>
    <phoneticPr fontId="2"/>
  </si>
  <si>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</si>
  <si>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</si>
  <si>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</si>
  <si>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</si>
  <si>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</si>
  <si>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</si>
  <si>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</si>
  <si>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</si>
  <si>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</si>
  <si>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</si>
  <si>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</si>
  <si>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</si>
  <si>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</si>
  <si>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</si>
  <si>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</si>
  <si>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</si>
  <si>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</si>
  <si>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</si>
  <si>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</si>
  <si>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</si>
  <si>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</si>
  <si>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</si>
  <si>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</si>
  <si>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</si>
  <si>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</si>
  <si>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</si>
  <si>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</si>
  <si>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</si>
  <si>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</si>
  <si>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</si>
  <si>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</si>
  <si>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</si>
  <si>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</si>
  <si>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</si>
  <si>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</si>
  <si>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</si>
  <si>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</si>
  <si>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</si>
  <si>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</si>
  <si>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</si>
  <si>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</si>
  <si>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</si>
  <si>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</si>
  <si>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</si>
  <si>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</si>
  <si>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</si>
  <si>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</si>
  <si>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</si>
  <si>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</si>
  <si>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</si>
  <si>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</si>
  <si>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</si>
  <si>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</si>
  <si>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</si>
  <si>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</si>
  <si>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</si>
  <si>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</si>
  <si>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</si>
  <si>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</si>
  <si>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</si>
  <si>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</si>
  <si>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</si>
  <si>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</si>
  <si>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</si>
  <si>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</si>
  <si>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</si>
  <si>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</si>
  <si>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</si>
  <si>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</si>
  <si>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</si>
  <si>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</si>
  <si>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</si>
  <si>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</si>
  <si>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</si>
  <si>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</si>
  <si>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</si>
  <si>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</si>
  <si>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</si>
  <si>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</si>
  <si>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</si>
  <si>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</si>
  <si>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</si>
  <si>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</si>
  <si>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</si>
  <si>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</si>
  <si>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</si>
  <si>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</si>
  <si>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</si>
  <si>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</si>
  <si>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</si>
  <si>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</si>
  <si>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</si>
  <si>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</si>
  <si>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</si>
  <si>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</si>
  <si>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</si>
  <si>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</si>
  <si>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</si>
  <si>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</si>
  <si>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</si>
  <si>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</si>
  <si>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</si>
  <si>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</si>
  <si>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</si>
  <si>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</si>
  <si>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</si>
  <si>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</si>
  <si>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</si>
  <si>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</si>
  <si>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</si>
  <si>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</si>
  <si>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</si>
  <si>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</si>
  <si>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</si>
  <si>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</si>
  <si>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</si>
  <si>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</si>
  <si>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</si>
  <si>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</si>
  <si>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</si>
  <si>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</si>
  <si>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</si>
  <si>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</si>
  <si>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</si>
  <si>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</si>
  <si>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</si>
  <si>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</si>
  <si>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</si>
  <si>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</si>
  <si>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</si>
  <si>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</si>
  <si>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</si>
  <si>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</si>
  <si>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</si>
  <si>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</si>
  <si>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</si>
  <si>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</si>
  <si>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</si>
  <si>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</si>
  <si>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</si>
  <si>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</si>
  <si>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</si>
  <si>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</si>
  <si>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The measures you have selected are as follows. Are you working on it?</t>
  </si>
  <si>
    <t>Selected measures</t>
  </si>
  <si>
    <t>I have selected this countermeasure</t>
  </si>
  <si>
    <t xml:space="preserve">//--99 list page-----------------	</t>
    <phoneticPr fontId="2"/>
  </si>
  <si>
    <t>$lang['home_list_message']=</t>
    <phoneticPr fontId="2"/>
  </si>
  <si>
    <t>この中からあなたにあった対策を厳選します</t>
  </si>
  <si>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</si>
  <si>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</si>
  <si>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</si>
  <si>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</si>
  <si>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</si>
  <si>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</si>
  <si>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</si>
  <si>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</si>
  <si>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</si>
  <si>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</si>
  <si>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</si>
  <si>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Please Choose</t>
  </si>
  <si>
    <t xml:space="preserve">  Very poor usually not sure I do not know</t>
    <phoneticPr fontId="2"/>
  </si>
  <si>
    <t>Very Good</t>
  </si>
  <si>
    <t>I do not know</t>
    <phoneticPr fontId="2"/>
  </si>
  <si>
    <t xml:space="preserve"> not good</t>
    <phoneticPr fontId="2"/>
  </si>
  <si>
    <t>Normal</t>
    <phoneticPr fontId="2"/>
  </si>
  <si>
    <t>d6/logic_**/senaroset.js</t>
    <phoneticPr fontId="2"/>
  </si>
  <si>
    <t>localize_**/home/senarofix.js</t>
    <phoneticPr fontId="2"/>
  </si>
  <si>
    <t>localize_**/language_set.php</t>
    <phoneticPr fontId="2"/>
  </si>
  <si>
    <t>localize_**/area/areaset.js manual setting</t>
    <phoneticPr fontId="2"/>
  </si>
  <si>
    <t>Install a Home Energy Management System unit</t>
    <phoneticPr fontId="2"/>
  </si>
  <si>
    <t>Replace electiric boiler to heat pump type</t>
    <phoneticPr fontId="2"/>
  </si>
  <si>
    <t>heat pump boiler</t>
    <phoneticPr fontId="2"/>
  </si>
  <si>
    <t>Replace gas boiler to latent heat recovery type</t>
    <phoneticPr fontId="2"/>
  </si>
  <si>
    <t>Replace oil boiler to latent heat recovery type</t>
    <phoneticPr fontId="2"/>
  </si>
  <si>
    <t>Replace boiler to fuel cell cogeneration type</t>
    <phoneticPr fontId="2"/>
  </si>
  <si>
    <t>Fuel cell boiler</t>
    <phoneticPr fontId="2"/>
  </si>
  <si>
    <t>latent heat recovery kerosene heater</t>
    <phoneticPr fontId="2"/>
  </si>
  <si>
    <t>Installing solar water heater of natural circulation</t>
    <phoneticPr fontId="2"/>
  </si>
  <si>
    <t>Installing a solar system  of forced circulation</t>
    <phoneticPr fontId="2"/>
  </si>
  <si>
    <t>Use shower one minute shorter per person per day</t>
    <phoneticPr fontId="2"/>
  </si>
  <si>
    <t>30% reduce of shower use</t>
    <phoneticPr fontId="2"/>
  </si>
  <si>
    <t>use shower one minute shorter</t>
    <phoneticPr fontId="2"/>
  </si>
  <si>
    <t>To reform the insulation type of bathtub</t>
    <phoneticPr fontId="2"/>
  </si>
  <si>
    <t>Replace to energy-efficient  air conditioniner, and heat by it</t>
    <phoneticPr fontId="2"/>
  </si>
  <si>
    <t>The temperature setting of the air conditioning sparingly such as 28degree-C</t>
    <phoneticPr fontId="2"/>
  </si>
  <si>
    <t>To conservative ​​the temperature setting of the heating such as 20degree-C</t>
    <phoneticPr fontId="2"/>
  </si>
  <si>
    <t>Put a thermal insulation sheet for windows</t>
    <phoneticPr fontId="2"/>
  </si>
  <si>
    <t>Shorten one hour of use of the heating</t>
    <phoneticPr fontId="2"/>
  </si>
  <si>
    <t>By using the KOTATSU/hot carpet, stop the room heating</t>
    <phoneticPr fontId="2"/>
  </si>
  <si>
    <t>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phoneticPr fontId="2"/>
  </si>
  <si>
    <t>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phoneticPr fontId="2"/>
  </si>
  <si>
    <t>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t>
    <phoneticPr fontId="2"/>
  </si>
  <si>
    <t>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phoneticPr fontId="2"/>
  </si>
  <si>
    <t>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phoneticPr fontId="2"/>
  </si>
  <si>
    <t>electricity</t>
    <phoneticPr fontId="2"/>
  </si>
  <si>
    <t>gas</t>
    <phoneticPr fontId="2"/>
  </si>
  <si>
    <t>don’t have</t>
    <phoneticPr fontId="2"/>
  </si>
  <si>
    <t>don’t know</t>
    <phoneticPr fontId="2"/>
  </si>
  <si>
    <t>not use</t>
    <phoneticPr fontId="2"/>
  </si>
  <si>
    <t>Install a Home Energy Management System unit</t>
  </si>
  <si>
    <t>Replace electiric boiler to heat pump type</t>
  </si>
  <si>
    <t>Replace gas boiler to latent heat recovery type</t>
  </si>
  <si>
    <t>Replace oil boiler to latent heat recovery type</t>
  </si>
  <si>
    <t>Replace boiler to fuel cell cogeneration type</t>
  </si>
  <si>
    <t>Installing solar water heater of natural circulation</t>
  </si>
  <si>
    <t>Installing a solar system  of forced circulation</t>
  </si>
  <si>
    <t>Use shower one minute shorter per person per day</t>
  </si>
  <si>
    <t>To reform the insulation type of bathtub</t>
  </si>
  <si>
    <t>Replace to energy-efficient  air conditioniner, and heat by it</t>
  </si>
  <si>
    <t>The temperature setting of the air conditioning sparingly such as 28degree-C</t>
  </si>
  <si>
    <t>To conservative ​​the temperature setting of the heating such as 20degree-C</t>
  </si>
  <si>
    <t>Put a thermal insulation sheet for windows</t>
  </si>
  <si>
    <t>Shorten one hour of use of the heating</t>
  </si>
  <si>
    <t>By using the KOTATSU/hot carpet, stop the room heating</t>
  </si>
  <si>
    <t>heat pump boiler</t>
  </si>
  <si>
    <t>latent heat recovery kerosene heater</t>
  </si>
  <si>
    <t>Fuel cell boiler</t>
  </si>
  <si>
    <t>use shower one minute shorter</t>
  </si>
  <si>
    <t>30% reduce of shower use</t>
  </si>
  <si>
    <t>The introduction of eco-cars has the benefit of  tax reduction</t>
  </si>
  <si>
    <t>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</si>
  <si>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</si>
  <si>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t>
  </si>
  <si>
    <t>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</si>
  <si>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</si>
  <si>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person</t>
  </si>
  <si>
    <t>more than 9</t>
    <phoneticPr fontId="2"/>
  </si>
  <si>
    <t>1 preson</t>
    <phoneticPr fontId="2"/>
  </si>
  <si>
    <t>2 person</t>
    <phoneticPr fontId="2"/>
  </si>
  <si>
    <t>3 person</t>
  </si>
  <si>
    <t>4 person</t>
  </si>
  <si>
    <t>5 person</t>
  </si>
  <si>
    <t>6 person</t>
  </si>
  <si>
    <t>7 preson</t>
    <phoneticPr fontId="2"/>
  </si>
  <si>
    <t>8 person</t>
    <phoneticPr fontId="2"/>
  </si>
  <si>
    <t>Stand alone House</t>
    <phoneticPr fontId="2"/>
  </si>
  <si>
    <t>more than 200m2</t>
    <phoneticPr fontId="2"/>
  </si>
  <si>
    <t>own</t>
    <phoneticPr fontId="2"/>
  </si>
  <si>
    <t>single floor</t>
    <phoneticPr fontId="2"/>
  </si>
  <si>
    <t>more than 3 floors</t>
    <phoneticPr fontId="2"/>
  </si>
  <si>
    <t>2 floors</t>
    <phoneticPr fontId="2"/>
  </si>
  <si>
    <t>above is the roof</t>
    <phoneticPr fontId="2"/>
  </si>
  <si>
    <t>very good</t>
    <phoneticPr fontId="2"/>
  </si>
  <si>
    <t>good</t>
    <phoneticPr fontId="2"/>
  </si>
  <si>
    <t>bad</t>
    <phoneticPr fontId="2"/>
  </si>
  <si>
    <t>not so good</t>
    <phoneticPr fontId="2"/>
  </si>
  <si>
    <t>2 Rooms</t>
    <phoneticPr fontId="2"/>
  </si>
  <si>
    <t>3 Rooms</t>
    <phoneticPr fontId="2"/>
  </si>
  <si>
    <t>4 Rooms</t>
    <phoneticPr fontId="2"/>
  </si>
  <si>
    <t>5 Rooms</t>
    <phoneticPr fontId="2"/>
  </si>
  <si>
    <t>6 Rooms</t>
    <phoneticPr fontId="2"/>
  </si>
  <si>
    <t>7 Rooms</t>
    <phoneticPr fontId="2"/>
  </si>
  <si>
    <t xml:space="preserve">more than 8 rooms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</si>
</sst>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1"/>
      <color theme="0" tint="-0.499984740745262"/>
      <name val="ＭＳ Ｐゴシック"/>
      <family val="3"/>
      <charset val="128"/>
    </font>
  </fonts>
  <fills count="3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29" borderId="0" xfId="0" applyFill="1" applyAlignment="1">
      <alignment vertical="center"/>
    </xf>
    <xf numFmtId="0" fontId="0" fillId="29"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1"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29" borderId="0" xfId="0" applyFont="1" applyFill="1" applyAlignment="1">
      <alignment vertical="center" wrapText="1"/>
    </xf>
    <xf numFmtId="0" fontId="10" fillId="30"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29" borderId="1" xfId="0" applyFont="1" applyFill="1" applyBorder="1" applyAlignment="1">
      <alignment vertical="top" wrapText="1"/>
    </xf>
    <xf numFmtId="20" fontId="10" fillId="30"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2" borderId="0" xfId="0" applyFont="1" applyFill="1" applyAlignment="1">
      <alignment vertical="center" wrapText="1"/>
    </xf>
    <xf numFmtId="0" fontId="10" fillId="32" borderId="0" xfId="0" applyFont="1" applyFill="1" applyAlignment="1">
      <alignment vertical="top"/>
    </xf>
    <xf numFmtId="0" fontId="10" fillId="33" borderId="0" xfId="0" applyFont="1" applyFill="1" applyAlignment="1">
      <alignment vertical="top"/>
    </xf>
    <xf numFmtId="0" fontId="4" fillId="32" borderId="0" xfId="0" applyFont="1" applyFill="1" applyAlignment="1">
      <alignment vertical="top"/>
    </xf>
    <xf numFmtId="0" fontId="4" fillId="32" borderId="0" xfId="0" applyFont="1" applyFill="1" applyAlignment="1">
      <alignment vertical="top" wrapText="1"/>
    </xf>
    <xf numFmtId="0" fontId="9" fillId="32" borderId="0" xfId="0" applyFont="1" applyFill="1" applyAlignment="1">
      <alignment vertical="top" wrapText="1"/>
    </xf>
    <xf numFmtId="0" fontId="0" fillId="32" borderId="0" xfId="0" applyFill="1" applyAlignment="1">
      <alignment vertical="top" wrapText="1"/>
    </xf>
    <xf numFmtId="0" fontId="0" fillId="32"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4"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29" borderId="1" xfId="0" applyFont="1" applyFill="1" applyBorder="1" applyAlignment="1">
      <alignment vertical="top"/>
    </xf>
    <xf numFmtId="0" fontId="17" fillId="30" borderId="0" xfId="0" applyFont="1" applyFill="1"/>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x14ac:dyDescent="0.15"/>
  <sheetData>
    <row r="2" spans="1:3" x14ac:dyDescent="0.15">
      <c r="B2" t="s">
        <v>1682</v>
      </c>
    </row>
    <row r="3" spans="1:3" x14ac:dyDescent="0.15">
      <c r="C3" t="s">
        <v>1683</v>
      </c>
    </row>
    <row r="5" spans="1:3" x14ac:dyDescent="0.15">
      <c r="B5" t="s">
        <v>1684</v>
      </c>
    </row>
    <row r="6" spans="1:3" x14ac:dyDescent="0.15">
      <c r="C6" t="s">
        <v>1685</v>
      </c>
    </row>
    <row r="8" spans="1:3" x14ac:dyDescent="0.15">
      <c r="B8" t="s">
        <v>1686</v>
      </c>
    </row>
    <row r="10" spans="1:3" x14ac:dyDescent="0.15">
      <c r="B10">
        <v>1</v>
      </c>
      <c r="C10" t="s">
        <v>1687</v>
      </c>
    </row>
    <row r="11" spans="1:3" x14ac:dyDescent="0.15">
      <c r="B11">
        <v>2</v>
      </c>
      <c r="C11" t="s">
        <v>1688</v>
      </c>
    </row>
    <row r="12" spans="1:3" x14ac:dyDescent="0.15">
      <c r="B12">
        <v>3</v>
      </c>
      <c r="C12" t="s">
        <v>1689</v>
      </c>
    </row>
    <row r="14" spans="1:3" x14ac:dyDescent="0.15">
      <c r="A14" t="s">
        <v>1725</v>
      </c>
    </row>
    <row r="15" spans="1:3" x14ac:dyDescent="0.15">
      <c r="A15" t="s">
        <v>1724</v>
      </c>
    </row>
    <row r="16" spans="1:3" x14ac:dyDescent="0.15">
      <c r="A16" t="s">
        <v>1726</v>
      </c>
    </row>
    <row r="19" spans="1:4" x14ac:dyDescent="0.15">
      <c r="A19" t="s">
        <v>1720</v>
      </c>
    </row>
    <row r="20" spans="1:4" x14ac:dyDescent="0.15">
      <c r="B20" t="s">
        <v>1721</v>
      </c>
    </row>
    <row r="21" spans="1:4" x14ac:dyDescent="0.15">
      <c r="B21" t="s">
        <v>1716</v>
      </c>
    </row>
    <row r="22" spans="1:4" x14ac:dyDescent="0.15">
      <c r="A22" t="s">
        <v>1718</v>
      </c>
    </row>
    <row r="23" spans="1:4" x14ac:dyDescent="0.15">
      <c r="B23" t="s">
        <v>1717</v>
      </c>
    </row>
    <row r="24" spans="1:4" x14ac:dyDescent="0.15">
      <c r="B24" t="s">
        <v>1716</v>
      </c>
    </row>
    <row r="25" spans="1:4" x14ac:dyDescent="0.15">
      <c r="B25" t="s">
        <v>1719</v>
      </c>
    </row>
    <row r="26" spans="1:4" x14ac:dyDescent="0.15">
      <c r="B26" t="s">
        <v>1722</v>
      </c>
      <c r="D26" t="s">
        <v>1723</v>
      </c>
    </row>
    <row r="31" spans="1:4" x14ac:dyDescent="0.15">
      <c r="A31" t="s">
        <v>1730</v>
      </c>
    </row>
    <row r="33" spans="2:2" x14ac:dyDescent="0.15">
      <c r="B33" t="s">
        <v>1922</v>
      </c>
    </row>
    <row r="37" spans="2:2" ht="14.25" thickBot="1" x14ac:dyDescent="0.2"/>
    <row r="38" spans="2:2" ht="14.25" thickBot="1" x14ac:dyDescent="0.2">
      <c r="B38" s="69" t="s">
        <v>1992</v>
      </c>
    </row>
    <row r="40" spans="2:2" x14ac:dyDescent="0.15">
      <c r="B40" t="s">
        <v>1985</v>
      </c>
    </row>
    <row r="41" spans="2:2" x14ac:dyDescent="0.15">
      <c r="B41" t="s">
        <v>1986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x14ac:dyDescent="0.15"/>
  <cols>
    <col min="2" max="2" width="11.875" customWidth="1"/>
  </cols>
  <sheetData>
    <row r="2" spans="2:12" x14ac:dyDescent="0.15">
      <c r="C2" t="s">
        <v>4482</v>
      </c>
      <c r="F2" t="s">
        <v>4483</v>
      </c>
    </row>
    <row r="3" spans="2:12" x14ac:dyDescent="0.15">
      <c r="B3" t="s">
        <v>4484</v>
      </c>
      <c r="C3" t="s">
        <v>4485</v>
      </c>
      <c r="D3" t="s">
        <v>4486</v>
      </c>
      <c r="F3" t="s">
        <v>4485</v>
      </c>
      <c r="G3" t="s">
        <v>4486</v>
      </c>
      <c r="L3" t="s">
        <v>4493</v>
      </c>
    </row>
    <row r="4" spans="2:12" x14ac:dyDescent="0.15">
      <c r="B4" s="137" t="s">
        <v>4487</v>
      </c>
      <c r="C4" s="137">
        <v>19</v>
      </c>
      <c r="D4" s="137">
        <v>4</v>
      </c>
      <c r="F4">
        <v>24</v>
      </c>
      <c r="G4">
        <v>0</v>
      </c>
      <c r="H4" t="s">
        <v>4488</v>
      </c>
      <c r="J4" s="13">
        <v>1</v>
      </c>
      <c r="K4" s="13" t="s">
        <v>295</v>
      </c>
      <c r="L4" s="21">
        <v>9.4</v>
      </c>
    </row>
    <row r="5" spans="2:12" x14ac:dyDescent="0.15">
      <c r="B5" s="137" t="s">
        <v>4489</v>
      </c>
      <c r="C5" s="137">
        <v>27</v>
      </c>
      <c r="D5" s="137">
        <v>7</v>
      </c>
      <c r="F5">
        <v>30</v>
      </c>
      <c r="G5">
        <v>5</v>
      </c>
      <c r="H5" t="s">
        <v>4490</v>
      </c>
      <c r="J5" s="13">
        <v>2</v>
      </c>
      <c r="K5" s="13" t="s">
        <v>296</v>
      </c>
      <c r="L5" s="21">
        <v>11.1</v>
      </c>
    </row>
    <row r="6" spans="2:12" x14ac:dyDescent="0.15">
      <c r="B6" s="137" t="s">
        <v>4491</v>
      </c>
      <c r="C6" s="137">
        <v>29</v>
      </c>
      <c r="D6" s="137">
        <v>12</v>
      </c>
      <c r="F6">
        <v>28</v>
      </c>
      <c r="G6">
        <v>9</v>
      </c>
      <c r="H6" t="s">
        <v>4492</v>
      </c>
      <c r="J6" s="13">
        <v>3</v>
      </c>
      <c r="K6" s="13" t="s">
        <v>297</v>
      </c>
      <c r="L6" s="21">
        <v>10.7</v>
      </c>
    </row>
    <row r="7" spans="2:12" x14ac:dyDescent="0.15">
      <c r="B7" s="137"/>
      <c r="C7" s="137"/>
      <c r="D7" s="137"/>
      <c r="J7" s="13">
        <v>4</v>
      </c>
      <c r="K7" s="13" t="s">
        <v>298</v>
      </c>
      <c r="L7" s="21">
        <v>13.1</v>
      </c>
    </row>
    <row r="8" spans="2:12" x14ac:dyDescent="0.15">
      <c r="B8" s="137"/>
      <c r="C8" s="137"/>
      <c r="D8" s="137"/>
      <c r="J8" s="13">
        <v>5</v>
      </c>
      <c r="K8" s="13" t="s">
        <v>299</v>
      </c>
      <c r="L8" s="21">
        <v>12.4</v>
      </c>
    </row>
    <row r="9" spans="2:12" x14ac:dyDescent="0.15">
      <c r="B9" s="137"/>
      <c r="C9" s="137"/>
      <c r="D9" s="137"/>
      <c r="J9" s="13">
        <v>6</v>
      </c>
      <c r="K9" s="13" t="s">
        <v>300</v>
      </c>
      <c r="L9" s="21">
        <v>12.2</v>
      </c>
    </row>
    <row r="10" spans="2:12" x14ac:dyDescent="0.15">
      <c r="B10" s="137"/>
      <c r="C10" s="137"/>
      <c r="D10" s="137"/>
      <c r="J10" s="13">
        <v>7</v>
      </c>
      <c r="K10" s="13" t="s">
        <v>301</v>
      </c>
      <c r="L10" s="21">
        <v>13.6</v>
      </c>
    </row>
    <row r="11" spans="2:12" x14ac:dyDescent="0.15">
      <c r="B11" s="137"/>
      <c r="C11" s="137"/>
      <c r="D11" s="137"/>
      <c r="J11" s="13">
        <v>8</v>
      </c>
      <c r="K11" s="13" t="s">
        <v>302</v>
      </c>
      <c r="L11" s="21">
        <v>14.4</v>
      </c>
    </row>
    <row r="12" spans="2:12" x14ac:dyDescent="0.15">
      <c r="B12" s="137"/>
      <c r="C12" s="137"/>
      <c r="D12" s="137"/>
      <c r="J12" s="13">
        <v>9</v>
      </c>
      <c r="K12" s="13" t="s">
        <v>303</v>
      </c>
      <c r="L12" s="21">
        <v>14.6</v>
      </c>
    </row>
    <row r="13" spans="2:12" x14ac:dyDescent="0.15">
      <c r="B13" s="137"/>
      <c r="C13" s="137"/>
      <c r="D13" s="137"/>
      <c r="J13" s="13">
        <v>10</v>
      </c>
      <c r="K13" s="13" t="s">
        <v>304</v>
      </c>
      <c r="L13" s="21">
        <v>15.3</v>
      </c>
    </row>
    <row r="14" spans="2:12" x14ac:dyDescent="0.15">
      <c r="B14" s="137"/>
      <c r="C14" s="137"/>
      <c r="D14" s="137"/>
      <c r="J14" s="13">
        <v>11</v>
      </c>
      <c r="K14" s="13" t="s">
        <v>305</v>
      </c>
      <c r="L14" s="21">
        <v>15.8</v>
      </c>
    </row>
    <row r="15" spans="2:12" x14ac:dyDescent="0.15">
      <c r="B15" s="137"/>
      <c r="C15" s="137"/>
      <c r="D15" s="137"/>
      <c r="J15" s="13">
        <v>12</v>
      </c>
      <c r="K15" s="13" t="s">
        <v>306</v>
      </c>
      <c r="L15" s="21">
        <v>16.600000000000001</v>
      </c>
    </row>
    <row r="16" spans="2:12" x14ac:dyDescent="0.15">
      <c r="B16" s="137"/>
      <c r="C16" s="137"/>
      <c r="D16" s="137"/>
      <c r="J16" s="13">
        <v>13</v>
      </c>
      <c r="K16" s="13" t="s">
        <v>4494</v>
      </c>
      <c r="L16" s="21">
        <v>17</v>
      </c>
    </row>
    <row r="17" spans="10:12" x14ac:dyDescent="0.15">
      <c r="J17" s="13">
        <v>14</v>
      </c>
      <c r="K17" s="13" t="s">
        <v>308</v>
      </c>
      <c r="L17" s="21">
        <v>16.5</v>
      </c>
    </row>
    <row r="18" spans="10:12" x14ac:dyDescent="0.15">
      <c r="J18" s="13">
        <v>15</v>
      </c>
      <c r="K18" s="13" t="s">
        <v>309</v>
      </c>
      <c r="L18" s="21">
        <v>14.4</v>
      </c>
    </row>
    <row r="19" spans="10:12" x14ac:dyDescent="0.15">
      <c r="J19" s="13">
        <v>16</v>
      </c>
      <c r="K19" s="13" t="s">
        <v>310</v>
      </c>
      <c r="L19" s="21">
        <v>14.9</v>
      </c>
    </row>
    <row r="20" spans="10:12" x14ac:dyDescent="0.15">
      <c r="J20" s="13">
        <v>17</v>
      </c>
      <c r="K20" s="13" t="s">
        <v>311</v>
      </c>
      <c r="L20" s="21">
        <v>15.1</v>
      </c>
    </row>
    <row r="21" spans="10:12" x14ac:dyDescent="0.15">
      <c r="J21" s="13">
        <v>18</v>
      </c>
      <c r="K21" s="13" t="s">
        <v>147</v>
      </c>
      <c r="L21" s="21">
        <v>15</v>
      </c>
    </row>
    <row r="22" spans="10:12" x14ac:dyDescent="0.15">
      <c r="J22" s="13">
        <v>19</v>
      </c>
      <c r="K22" s="13" t="s">
        <v>312</v>
      </c>
      <c r="L22" s="21">
        <v>15.3</v>
      </c>
    </row>
    <row r="23" spans="10:12" x14ac:dyDescent="0.15">
      <c r="J23" s="13">
        <v>20</v>
      </c>
      <c r="K23" s="13" t="s">
        <v>313</v>
      </c>
      <c r="L23" s="21">
        <v>12.5</v>
      </c>
    </row>
    <row r="24" spans="10:12" x14ac:dyDescent="0.15">
      <c r="J24" s="13">
        <v>21</v>
      </c>
      <c r="K24" s="13" t="s">
        <v>314</v>
      </c>
      <c r="L24" s="21">
        <v>16.399999999999999</v>
      </c>
    </row>
    <row r="25" spans="10:12" x14ac:dyDescent="0.15">
      <c r="J25" s="13">
        <v>22</v>
      </c>
      <c r="K25" s="13" t="s">
        <v>148</v>
      </c>
      <c r="L25" s="21">
        <v>17.100000000000001</v>
      </c>
    </row>
    <row r="26" spans="10:12" x14ac:dyDescent="0.15">
      <c r="J26" s="13">
        <v>23</v>
      </c>
      <c r="K26" s="13" t="s">
        <v>315</v>
      </c>
      <c r="L26" s="21">
        <v>16.600000000000001</v>
      </c>
    </row>
    <row r="27" spans="10:12" x14ac:dyDescent="0.15">
      <c r="J27" s="13">
        <v>24</v>
      </c>
      <c r="K27" s="13" t="s">
        <v>316</v>
      </c>
      <c r="L27" s="21">
        <v>16.600000000000001</v>
      </c>
    </row>
    <row r="28" spans="10:12" x14ac:dyDescent="0.15">
      <c r="J28" s="13">
        <v>25</v>
      </c>
      <c r="K28" s="13" t="s">
        <v>317</v>
      </c>
      <c r="L28" s="21">
        <v>15.2</v>
      </c>
    </row>
    <row r="29" spans="10:12" x14ac:dyDescent="0.15">
      <c r="J29" s="13">
        <v>26</v>
      </c>
      <c r="K29" s="13" t="s">
        <v>4495</v>
      </c>
      <c r="L29" s="21">
        <v>16.3</v>
      </c>
    </row>
    <row r="30" spans="10:12" x14ac:dyDescent="0.15">
      <c r="J30" s="13">
        <v>27</v>
      </c>
      <c r="K30" s="13" t="s">
        <v>4496</v>
      </c>
      <c r="L30" s="21">
        <v>17.600000000000001</v>
      </c>
    </row>
    <row r="31" spans="10:12" x14ac:dyDescent="0.15">
      <c r="J31" s="13">
        <v>28</v>
      </c>
      <c r="K31" s="13" t="s">
        <v>320</v>
      </c>
      <c r="L31" s="21">
        <v>17.399999999999999</v>
      </c>
    </row>
    <row r="32" spans="10:12" x14ac:dyDescent="0.15">
      <c r="J32" s="13">
        <v>29</v>
      </c>
      <c r="K32" s="13" t="s">
        <v>321</v>
      </c>
      <c r="L32" s="21">
        <v>15.3</v>
      </c>
    </row>
    <row r="33" spans="10:12" x14ac:dyDescent="0.15">
      <c r="J33" s="13">
        <v>30</v>
      </c>
      <c r="K33" s="13" t="s">
        <v>322</v>
      </c>
      <c r="L33" s="21">
        <v>17.3</v>
      </c>
    </row>
    <row r="34" spans="10:12" x14ac:dyDescent="0.15">
      <c r="J34" s="13">
        <v>31</v>
      </c>
      <c r="K34" s="13" t="s">
        <v>323</v>
      </c>
      <c r="L34" s="21">
        <v>15.5</v>
      </c>
    </row>
    <row r="35" spans="10:12" x14ac:dyDescent="0.15">
      <c r="J35" s="13">
        <v>32</v>
      </c>
      <c r="K35" s="13" t="s">
        <v>324</v>
      </c>
      <c r="L35" s="21">
        <v>15.7</v>
      </c>
    </row>
    <row r="36" spans="10:12" x14ac:dyDescent="0.15">
      <c r="J36" s="13">
        <v>33</v>
      </c>
      <c r="K36" s="13" t="s">
        <v>325</v>
      </c>
      <c r="L36" s="21">
        <v>17</v>
      </c>
    </row>
    <row r="37" spans="10:12" x14ac:dyDescent="0.15">
      <c r="J37" s="13">
        <v>34</v>
      </c>
      <c r="K37" s="13" t="s">
        <v>326</v>
      </c>
      <c r="L37" s="21">
        <v>17</v>
      </c>
    </row>
    <row r="38" spans="10:12" x14ac:dyDescent="0.15">
      <c r="J38" s="13">
        <v>35</v>
      </c>
      <c r="K38" s="13" t="s">
        <v>327</v>
      </c>
      <c r="L38" s="21">
        <v>16.2</v>
      </c>
    </row>
    <row r="39" spans="10:12" x14ac:dyDescent="0.15">
      <c r="J39" s="13">
        <v>36</v>
      </c>
      <c r="K39" s="13" t="s">
        <v>328</v>
      </c>
      <c r="L39" s="21">
        <v>17.399999999999999</v>
      </c>
    </row>
    <row r="40" spans="10:12" x14ac:dyDescent="0.15">
      <c r="J40" s="13">
        <v>37</v>
      </c>
      <c r="K40" s="13" t="s">
        <v>329</v>
      </c>
      <c r="L40" s="21">
        <v>17.3</v>
      </c>
    </row>
    <row r="41" spans="10:12" x14ac:dyDescent="0.15">
      <c r="J41" s="13">
        <v>38</v>
      </c>
      <c r="K41" s="13" t="s">
        <v>330</v>
      </c>
      <c r="L41" s="21">
        <v>17.3</v>
      </c>
    </row>
    <row r="42" spans="10:12" x14ac:dyDescent="0.15">
      <c r="J42" s="13">
        <v>39</v>
      </c>
      <c r="K42" s="13" t="s">
        <v>331</v>
      </c>
      <c r="L42" s="21">
        <v>17.899999999999999</v>
      </c>
    </row>
    <row r="43" spans="10:12" x14ac:dyDescent="0.15">
      <c r="J43" s="13">
        <v>40</v>
      </c>
      <c r="K43" s="13" t="s">
        <v>332</v>
      </c>
      <c r="L43" s="21">
        <v>18</v>
      </c>
    </row>
    <row r="44" spans="10:12" x14ac:dyDescent="0.15">
      <c r="J44" s="13">
        <v>41</v>
      </c>
      <c r="K44" s="13" t="s">
        <v>333</v>
      </c>
      <c r="L44" s="21">
        <v>17.399999999999999</v>
      </c>
    </row>
    <row r="45" spans="10:12" x14ac:dyDescent="0.15">
      <c r="J45" s="13">
        <v>42</v>
      </c>
      <c r="K45" s="13" t="s">
        <v>334</v>
      </c>
      <c r="L45" s="21">
        <v>18</v>
      </c>
    </row>
    <row r="46" spans="10:12" x14ac:dyDescent="0.15">
      <c r="J46" s="13">
        <v>43</v>
      </c>
      <c r="K46" s="13" t="s">
        <v>335</v>
      </c>
      <c r="L46" s="21">
        <v>18</v>
      </c>
    </row>
    <row r="47" spans="10:12" x14ac:dyDescent="0.15">
      <c r="J47" s="13">
        <v>44</v>
      </c>
      <c r="K47" s="13" t="s">
        <v>336</v>
      </c>
      <c r="L47" s="21">
        <v>17.399999999999999</v>
      </c>
    </row>
    <row r="48" spans="10:12" x14ac:dyDescent="0.15">
      <c r="J48" s="13">
        <v>45</v>
      </c>
      <c r="K48" s="13" t="s">
        <v>337</v>
      </c>
      <c r="L48" s="21">
        <v>18.100000000000001</v>
      </c>
    </row>
    <row r="49" spans="10:12" x14ac:dyDescent="0.15">
      <c r="J49" s="13">
        <v>46</v>
      </c>
      <c r="K49" s="13" t="s">
        <v>338</v>
      </c>
      <c r="L49" s="21">
        <v>19.3</v>
      </c>
    </row>
    <row r="50" spans="10:12" x14ac:dyDescent="0.15">
      <c r="J50" s="13">
        <v>47</v>
      </c>
      <c r="K50" s="13" t="s">
        <v>339</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x14ac:dyDescent="0.15"/>
  <cols>
    <col min="1" max="1" width="9" style="4"/>
    <col min="2" max="11" width="15.25" style="4" customWidth="1"/>
    <col min="12" max="16384" width="9" style="4"/>
  </cols>
  <sheetData>
    <row r="1" spans="1:11" x14ac:dyDescent="0.15">
      <c r="A1" s="47" t="s">
        <v>2860</v>
      </c>
    </row>
    <row r="2" spans="1:11" x14ac:dyDescent="0.15">
      <c r="A2" s="116"/>
      <c r="B2" s="116">
        <v>0</v>
      </c>
      <c r="C2" s="116">
        <v>100</v>
      </c>
      <c r="D2" s="116">
        <v>200</v>
      </c>
      <c r="E2" s="116">
        <v>300</v>
      </c>
      <c r="F2" s="116">
        <v>400</v>
      </c>
      <c r="G2" s="116">
        <v>500</v>
      </c>
      <c r="H2" s="116">
        <v>600</v>
      </c>
      <c r="I2" s="116">
        <v>700</v>
      </c>
      <c r="J2" s="116">
        <v>800</v>
      </c>
      <c r="K2" s="116">
        <v>900</v>
      </c>
    </row>
    <row r="3" spans="1:11" ht="22.5" customHeight="1" x14ac:dyDescent="0.15">
      <c r="A3" s="116">
        <v>1</v>
      </c>
      <c r="B3" s="118" t="str">
        <f>IFERROR(VLOOKUP(B$2+$A3,Measures!$B$4:$D$85,3,FALSE),"")</f>
        <v>To install a solar power generation</v>
      </c>
      <c r="C3" s="118" t="str">
        <f>IFERROR(VLOOKUP(C$2+$A3,Measures!$B$4:$D$85,3,FALSE),"")</f>
        <v>Replace electiric boiler to heat pump type</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x14ac:dyDescent="0.15">
      <c r="A4" s="116">
        <v>2</v>
      </c>
      <c r="B4" s="118" t="str">
        <f>IFERROR(VLOOKUP(B$2+$A4,Measures!$B$4:$D$85,3,FALSE),"")</f>
        <v>Install a Home Energy Management System unit</v>
      </c>
      <c r="C4" s="118" t="str">
        <f>IFERROR(VLOOKUP(C$2+$A4,Measures!$B$4:$D$85,3,FALSE),"")</f>
        <v>Replace gas boiler to latent heat recovery type</v>
      </c>
      <c r="D4" s="118" t="str">
        <f>IFERROR(VLOOKUP(D$2+$A4,Measures!$B$4:$D$85,3,FALSE),"")</f>
        <v>Replace to energy-efficient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x14ac:dyDescent="0.15">
      <c r="A5" s="116">
        <v>3</v>
      </c>
      <c r="B5" s="118" t="str">
        <f>IFERROR(VLOOKUP(B$2+$A5,Measures!$B$4:$D$85,3,FALSE),"")</f>
        <v>Put the solar panels on the balcony</v>
      </c>
      <c r="C5" s="118" t="str">
        <f>IFERROR(VLOOKUP(C$2+$A5,Measures!$B$4:$D$85,3,FALSE),"")</f>
        <v>Replace oil boiler to latent heat recovery type</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x14ac:dyDescent="0.15">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x14ac:dyDescent="0.15">
      <c r="A7" s="116">
        <v>5</v>
      </c>
      <c r="B7" s="118" t="str">
        <f>IFERROR(VLOOKUP(B$2+$A7,Measures!$B$4:$D$85,3,FALSE),"")</f>
        <v/>
      </c>
      <c r="C7" s="118" t="str">
        <f>IFERROR(VLOOKUP(C$2+$A7,Measures!$B$4:$D$85,3,FALSE),"")</f>
        <v>Replace boiler to fuel cell cogeneration type</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x14ac:dyDescent="0.15">
      <c r="A8" s="116">
        <v>6</v>
      </c>
      <c r="B8" s="118" t="str">
        <f>IFERROR(VLOOKUP(B$2+$A8,Measures!$B$4:$D$85,3,FALSE),"")</f>
        <v/>
      </c>
      <c r="C8" s="118" t="str">
        <f>IFERROR(VLOOKUP(C$2+$A8,Measures!$B$4:$D$85,3,FALSE),"")</f>
        <v>Installing solar water heater of natural circulation</v>
      </c>
      <c r="D8" s="118" t="str">
        <f>IFERROR(VLOOKUP(D$2+$A8,Measures!$B$4:$D$85,3,FALSE),"")</f>
        <v>The temperature setting of the air conditioning sparingly such as 28degree-C</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x14ac:dyDescent="0.15">
      <c r="A9" s="116">
        <v>7</v>
      </c>
      <c r="B9" s="118" t="str">
        <f>IFERROR(VLOOKUP(B$2+$A9,Measures!$B$4:$D$85,3,FALSE),"")</f>
        <v/>
      </c>
      <c r="C9" s="118" t="str">
        <f>IFERROR(VLOOKUP(C$2+$A9,Measures!$B$4:$D$85,3,FALSE),"")</f>
        <v>Installing a solar system  of forced circulation</v>
      </c>
      <c r="D9" s="118" t="str">
        <f>IFERROR(VLOOKUP(D$2+$A9,Measures!$B$4:$D$85,3,FALSE),"")</f>
        <v>To conservative ​​the temperature setting of the heating such as 20degree-C</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x14ac:dyDescent="0.15">
      <c r="A10" s="116">
        <v>8</v>
      </c>
      <c r="B10" s="118" t="str">
        <f>IFERROR(VLOOKUP(B$2+$A10,Measures!$B$4:$D$85,3,FALSE),"")</f>
        <v/>
      </c>
      <c r="C10" s="118" t="str">
        <f>IFERROR(VLOOKUP(C$2+$A10,Measures!$B$4:$D$85,3,FALSE),"")</f>
        <v>Attaching a water-saving shower head</v>
      </c>
      <c r="D10" s="118" t="str">
        <f>IFERROR(VLOOKUP(D$2+$A10,Measures!$B$4:$D$85,3,FALSE),"")</f>
        <v>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x14ac:dyDescent="0.15">
      <c r="A11" s="116">
        <v>9</v>
      </c>
      <c r="B11" s="118" t="str">
        <f>IFERROR(VLOOKUP(B$2+$A11,Measures!$B$4:$D$85,3,FALSE),"")</f>
        <v/>
      </c>
      <c r="C11" s="118" t="str">
        <f>IFERROR(VLOOKUP(C$2+$A11,Measures!$B$4:$D$85,3,FALSE),"")</f>
        <v>Use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x14ac:dyDescent="0.15">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x14ac:dyDescent="0.15">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x14ac:dyDescent="0.15">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x14ac:dyDescent="0.15">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x14ac:dyDescent="0.15">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x14ac:dyDescent="0.15">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x14ac:dyDescent="0.15">
      <c r="A18" s="116">
        <v>16</v>
      </c>
      <c r="B18" s="118" t="str">
        <f>IFERROR(VLOOKUP(B$2+$A18,Measures!$B$4:$D$85,3,FALSE),"")</f>
        <v/>
      </c>
      <c r="C18" s="118" t="str">
        <f>IFERROR(VLOOKUP(C$2+$A18,Measures!$B$4:$D$85,3,FALSE),"")</f>
        <v>Not to leave flow of hot water in the dishwasher</v>
      </c>
      <c r="D18" s="118" t="str">
        <f>IFERROR(VLOOKUP(D$2+$A18,Measures!$B$4:$D$85,3,FALSE),"")</f>
        <v>Shorten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x14ac:dyDescent="0.15">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x14ac:dyDescent="0.15">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x14ac:dyDescent="0.15">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x14ac:dyDescent="0.15">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x14ac:dyDescent="0.15">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x14ac:dyDescent="0.15">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x14ac:dyDescent="0.15">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x14ac:dyDescent="0.15">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x14ac:dyDescent="0.15">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x14ac:dyDescent="0.15">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x14ac:dyDescent="0.15">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x14ac:dyDescent="0.15">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x14ac:dyDescent="0.15">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x14ac:dyDescent="0.15">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x14ac:dyDescent="0.15">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x14ac:dyDescent="0.15">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x14ac:dyDescent="0.15">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x14ac:dyDescent="0.15">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x14ac:dyDescent="0.15">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x14ac:dyDescent="0.15">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x14ac:dyDescent="0.15">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x14ac:dyDescent="0.15">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x14ac:dyDescent="0.15">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x14ac:dyDescent="0.15">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x14ac:dyDescent="0.15">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x14ac:dyDescent="0.15">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x14ac:dyDescent="0.15">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x14ac:dyDescent="0.15">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x14ac:dyDescent="0.15">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x14ac:dyDescent="0.15">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x14ac:dyDescent="0.15">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x14ac:dyDescent="0.15">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x14ac:dyDescent="0.15">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x14ac:dyDescent="0.15">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x14ac:dyDescent="0.15">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x14ac:dyDescent="0.15">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x14ac:dyDescent="0.15">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x14ac:dyDescent="0.15">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x14ac:dyDescent="0.15">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x14ac:dyDescent="0.15">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x14ac:dyDescent="0.15">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x14ac:dyDescent="0.15">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x14ac:dyDescent="0.15">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x14ac:dyDescent="0.15">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x14ac:dyDescent="0.15">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x14ac:dyDescent="0.15">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x14ac:dyDescent="0.15">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x14ac:dyDescent="0.15">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x14ac:dyDescent="0.15">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x14ac:dyDescent="0.15">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x14ac:dyDescent="0.15">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x14ac:dyDescent="0.15">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x14ac:dyDescent="0.15">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x14ac:dyDescent="0.15">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x14ac:dyDescent="0.15">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x14ac:dyDescent="0.15">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x14ac:dyDescent="0.15">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x14ac:dyDescent="0.15">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x14ac:dyDescent="0.15">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x14ac:dyDescent="0.15">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x14ac:dyDescent="0.15">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x14ac:dyDescent="0.15">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x14ac:dyDescent="0.15">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x14ac:dyDescent="0.15">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x14ac:dyDescent="0.15">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x14ac:dyDescent="0.15">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x14ac:dyDescent="0.15">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x14ac:dyDescent="0.15">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x14ac:dyDescent="0.15">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x14ac:dyDescent="0.15">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x14ac:dyDescent="0.15">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x14ac:dyDescent="0.15">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x14ac:dyDescent="0.15">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x14ac:dyDescent="0.15">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x14ac:dyDescent="0.15">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x14ac:dyDescent="0.15">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x14ac:dyDescent="0.15">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x14ac:dyDescent="0.15">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x14ac:dyDescent="0.15">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x14ac:dyDescent="0.15">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x14ac:dyDescent="0.15">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x14ac:dyDescent="0.15">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x14ac:dyDescent="0.15">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x14ac:dyDescent="0.15">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x14ac:dyDescent="0.15"/>
  <cols>
    <col min="1" max="1" width="9" style="114"/>
    <col min="2" max="12" width="12.75" style="114" customWidth="1"/>
    <col min="13" max="16384" width="9" style="114"/>
  </cols>
  <sheetData>
    <row r="1" spans="1:11" x14ac:dyDescent="0.15">
      <c r="A1" s="114" t="s">
        <v>2861</v>
      </c>
    </row>
    <row r="2" spans="1:11" x14ac:dyDescent="0.15">
      <c r="A2" s="115"/>
      <c r="B2" s="115">
        <v>0</v>
      </c>
      <c r="C2" s="115">
        <v>100</v>
      </c>
      <c r="D2" s="115">
        <v>200</v>
      </c>
      <c r="E2" s="115">
        <v>300</v>
      </c>
      <c r="F2" s="115">
        <v>400</v>
      </c>
      <c r="G2" s="115">
        <v>500</v>
      </c>
      <c r="H2" s="115">
        <v>600</v>
      </c>
      <c r="I2" s="115">
        <v>700</v>
      </c>
      <c r="J2" s="115">
        <v>800</v>
      </c>
      <c r="K2" s="115">
        <v>900</v>
      </c>
    </row>
    <row r="3" spans="1:11" x14ac:dyDescent="0.15">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x14ac:dyDescent="0.15">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x14ac:dyDescent="0.15">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x14ac:dyDescent="0.15">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x14ac:dyDescent="0.15">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x14ac:dyDescent="0.15">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x14ac:dyDescent="0.15">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x14ac:dyDescent="0.15">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x14ac:dyDescent="0.15">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x14ac:dyDescent="0.15">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x14ac:dyDescent="0.15">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x14ac:dyDescent="0.15">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x14ac:dyDescent="0.15">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x14ac:dyDescent="0.15">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x14ac:dyDescent="0.15">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x14ac:dyDescent="0.15">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x14ac:dyDescent="0.15">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x14ac:dyDescent="0.15">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x14ac:dyDescent="0.15">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x14ac:dyDescent="0.15">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x14ac:dyDescent="0.15">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x14ac:dyDescent="0.15">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x14ac:dyDescent="0.15">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x14ac:dyDescent="0.15">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x14ac:dyDescent="0.15">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x14ac:dyDescent="0.15">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x14ac:dyDescent="0.15">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x14ac:dyDescent="0.15">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x14ac:dyDescent="0.15">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x14ac:dyDescent="0.15">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x14ac:dyDescent="0.15">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x14ac:dyDescent="0.15">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x14ac:dyDescent="0.15">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x14ac:dyDescent="0.15">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x14ac:dyDescent="0.15">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x14ac:dyDescent="0.15">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x14ac:dyDescent="0.15">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x14ac:dyDescent="0.15">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x14ac:dyDescent="0.15">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x14ac:dyDescent="0.15">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x14ac:dyDescent="0.15">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x14ac:dyDescent="0.15">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x14ac:dyDescent="0.15">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x14ac:dyDescent="0.15">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x14ac:dyDescent="0.15">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x14ac:dyDescent="0.15">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x14ac:dyDescent="0.15">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x14ac:dyDescent="0.15">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x14ac:dyDescent="0.15">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x14ac:dyDescent="0.15">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x14ac:dyDescent="0.15">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x14ac:dyDescent="0.15">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x14ac:dyDescent="0.15">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x14ac:dyDescent="0.15">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x14ac:dyDescent="0.15">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x14ac:dyDescent="0.15">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x14ac:dyDescent="0.15">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x14ac:dyDescent="0.15">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x14ac:dyDescent="0.15">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x14ac:dyDescent="0.15">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x14ac:dyDescent="0.15">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x14ac:dyDescent="0.15">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x14ac:dyDescent="0.15">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x14ac:dyDescent="0.15">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x14ac:dyDescent="0.15">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x14ac:dyDescent="0.15">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x14ac:dyDescent="0.15">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x14ac:dyDescent="0.15">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x14ac:dyDescent="0.15">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x14ac:dyDescent="0.15">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x14ac:dyDescent="0.15">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x14ac:dyDescent="0.15">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x14ac:dyDescent="0.15">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x14ac:dyDescent="0.15">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x14ac:dyDescent="0.15">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x14ac:dyDescent="0.15">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x14ac:dyDescent="0.15">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x14ac:dyDescent="0.15">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x14ac:dyDescent="0.15">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x14ac:dyDescent="0.15">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x14ac:dyDescent="0.15">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x14ac:dyDescent="0.15">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x14ac:dyDescent="0.15">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x14ac:dyDescent="0.15">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x14ac:dyDescent="0.15">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x14ac:dyDescent="0.15">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x14ac:dyDescent="0.15">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x14ac:dyDescent="0.15">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x14ac:dyDescent="0.15">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x14ac:dyDescent="0.15">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x14ac:dyDescent="0.15">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x14ac:dyDescent="0.15">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x14ac:dyDescent="0.15">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x14ac:dyDescent="0.15">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x14ac:dyDescent="0.15">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x14ac:dyDescent="0.15">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x14ac:dyDescent="0.15">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x14ac:dyDescent="0.15">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x14ac:dyDescent="0.15">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x14ac:dyDescent="0.15">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2856</v>
      </c>
      <c r="H1" s="43" t="s">
        <v>68</v>
      </c>
    </row>
    <row r="2" spans="1:16" x14ac:dyDescent="0.15">
      <c r="H2" s="43"/>
    </row>
    <row r="3" spans="1:16" x14ac:dyDescent="0.15">
      <c r="B3" t="s">
        <v>62</v>
      </c>
      <c r="D3" t="s">
        <v>63</v>
      </c>
    </row>
    <row r="4" spans="1:16" ht="14.25" thickBot="1" x14ac:dyDescent="0.2">
      <c r="E4" t="s">
        <v>65</v>
      </c>
      <c r="P4" t="s">
        <v>1318</v>
      </c>
    </row>
    <row r="5" spans="1:16" ht="14.25" thickBot="1" x14ac:dyDescent="0.2">
      <c r="B5" s="44" t="s">
        <v>27</v>
      </c>
      <c r="D5" s="44" t="s">
        <v>35</v>
      </c>
      <c r="F5" s="45" t="s">
        <v>33</v>
      </c>
      <c r="H5" s="45" t="s">
        <v>32</v>
      </c>
      <c r="P5" t="s">
        <v>151</v>
      </c>
    </row>
    <row r="6" spans="1:16" ht="14.25" thickBot="1" x14ac:dyDescent="0.2">
      <c r="E6" t="s">
        <v>65</v>
      </c>
      <c r="P6" t="s">
        <v>1316</v>
      </c>
    </row>
    <row r="7" spans="1:16" ht="14.25" thickBot="1" x14ac:dyDescent="0.2">
      <c r="D7" s="13" t="s">
        <v>36</v>
      </c>
      <c r="F7" s="45" t="s">
        <v>34</v>
      </c>
      <c r="H7" t="s">
        <v>69</v>
      </c>
      <c r="P7" t="s">
        <v>1317</v>
      </c>
    </row>
    <row r="8" spans="1:16" x14ac:dyDescent="0.15">
      <c r="P8" t="s">
        <v>1319</v>
      </c>
    </row>
    <row r="9" spans="1:16" x14ac:dyDescent="0.15">
      <c r="E9" t="s">
        <v>248</v>
      </c>
      <c r="P9" t="s">
        <v>1320</v>
      </c>
    </row>
    <row r="10" spans="1:16" ht="14.25" thickBot="1" x14ac:dyDescent="0.2"/>
    <row r="11" spans="1:16" ht="14.25" thickBot="1" x14ac:dyDescent="0.2">
      <c r="D11" s="13" t="s">
        <v>608</v>
      </c>
      <c r="F11" s="45" t="s">
        <v>42</v>
      </c>
      <c r="M11" s="51" t="s">
        <v>632</v>
      </c>
    </row>
    <row r="12" spans="1:16" ht="14.25" thickBot="1" x14ac:dyDescent="0.2">
      <c r="M12" t="s">
        <v>633</v>
      </c>
    </row>
    <row r="13" spans="1:16" ht="14.25" thickBot="1" x14ac:dyDescent="0.2">
      <c r="D13" s="13" t="s">
        <v>609</v>
      </c>
      <c r="F13" s="45" t="s">
        <v>44</v>
      </c>
      <c r="M13" t="s">
        <v>634</v>
      </c>
    </row>
    <row r="14" spans="1:16" ht="14.25" thickBot="1" x14ac:dyDescent="0.2"/>
    <row r="15" spans="1:16" ht="14.25" thickBot="1" x14ac:dyDescent="0.2">
      <c r="D15" s="13" t="s">
        <v>610</v>
      </c>
      <c r="F15" s="45" t="s">
        <v>46</v>
      </c>
      <c r="G15" t="s">
        <v>64</v>
      </c>
      <c r="M15" t="s">
        <v>635</v>
      </c>
    </row>
    <row r="17" spans="4:8" x14ac:dyDescent="0.15">
      <c r="D17" s="44" t="s">
        <v>48</v>
      </c>
      <c r="F17" s="44" t="s">
        <v>56</v>
      </c>
      <c r="G17" t="s">
        <v>258</v>
      </c>
    </row>
    <row r="18" spans="4:8" x14ac:dyDescent="0.15">
      <c r="H18" t="s">
        <v>66</v>
      </c>
    </row>
    <row r="19" spans="4:8" x14ac:dyDescent="0.15">
      <c r="F19" s="44" t="s">
        <v>57</v>
      </c>
    </row>
    <row r="21" spans="4:8" x14ac:dyDescent="0.15">
      <c r="F21" s="44" t="s">
        <v>58</v>
      </c>
    </row>
    <row r="23" spans="4:8" x14ac:dyDescent="0.15">
      <c r="D23" s="13" t="s">
        <v>50</v>
      </c>
      <c r="F23" s="44" t="s">
        <v>52</v>
      </c>
    </row>
    <row r="25" spans="4:8" x14ac:dyDescent="0.15">
      <c r="F25" s="44" t="s">
        <v>53</v>
      </c>
      <c r="H25" t="s">
        <v>70</v>
      </c>
    </row>
    <row r="27" spans="4:8" x14ac:dyDescent="0.15">
      <c r="D27" s="44" t="s">
        <v>588</v>
      </c>
    </row>
    <row r="29" spans="4:8" x14ac:dyDescent="0.15">
      <c r="D29" s="13" t="s">
        <v>591</v>
      </c>
      <c r="F29" s="44" t="s">
        <v>598</v>
      </c>
    </row>
    <row r="31" spans="4:8" x14ac:dyDescent="0.15">
      <c r="F31" s="44" t="s">
        <v>593</v>
      </c>
    </row>
    <row r="33" spans="4:7" x14ac:dyDescent="0.15">
      <c r="F33" s="44" t="s">
        <v>594</v>
      </c>
    </row>
    <row r="35" spans="4:7" x14ac:dyDescent="0.15">
      <c r="F35" s="44" t="s">
        <v>595</v>
      </c>
    </row>
    <row r="37" spans="4:7" ht="14.25" thickBot="1" x14ac:dyDescent="0.2"/>
    <row r="38" spans="4:7" ht="14.25" thickBot="1" x14ac:dyDescent="0.2">
      <c r="D38" s="44" t="s">
        <v>599</v>
      </c>
      <c r="F38" s="45" t="s">
        <v>602</v>
      </c>
      <c r="G38" t="s">
        <v>259</v>
      </c>
    </row>
    <row r="39" spans="4:7" ht="14.25" thickBot="1" x14ac:dyDescent="0.2">
      <c r="G39" t="s">
        <v>69</v>
      </c>
    </row>
    <row r="40" spans="4:7" ht="14.25" thickBot="1" x14ac:dyDescent="0.2">
      <c r="F40" s="45" t="s">
        <v>604</v>
      </c>
    </row>
    <row r="41" spans="4:7" x14ac:dyDescent="0.15">
      <c r="E41" t="s">
        <v>67</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1732</v>
      </c>
    </row>
    <row r="2" spans="1:21" x14ac:dyDescent="0.15">
      <c r="I2" t="s">
        <v>1733</v>
      </c>
      <c r="K2" t="s">
        <v>1734</v>
      </c>
    </row>
    <row r="3" spans="1:21" x14ac:dyDescent="0.15">
      <c r="I3" t="s">
        <v>1735</v>
      </c>
      <c r="M3" t="s">
        <v>1736</v>
      </c>
    </row>
    <row r="6" spans="1:21" x14ac:dyDescent="0.15">
      <c r="A6" s="63"/>
      <c r="B6" s="63"/>
      <c r="C6" s="67" t="s">
        <v>1737</v>
      </c>
      <c r="E6" t="s">
        <v>1738</v>
      </c>
      <c r="J6" t="s">
        <v>1739</v>
      </c>
      <c r="K6" t="s">
        <v>1740</v>
      </c>
      <c r="L6" t="s">
        <v>1741</v>
      </c>
      <c r="M6" t="s">
        <v>1742</v>
      </c>
      <c r="N6" t="s">
        <v>1743</v>
      </c>
      <c r="O6" t="s">
        <v>1744</v>
      </c>
      <c r="P6" t="s">
        <v>1745</v>
      </c>
    </row>
    <row r="7" spans="1:21" s="1" customFormat="1" ht="27" x14ac:dyDescent="0.15">
      <c r="E7" s="1" t="s">
        <v>1746</v>
      </c>
      <c r="F7" s="1" t="s">
        <v>1747</v>
      </c>
      <c r="G7" s="1" t="s">
        <v>1748</v>
      </c>
      <c r="H7" s="1" t="s">
        <v>1749</v>
      </c>
      <c r="I7" s="1" t="s">
        <v>1750</v>
      </c>
      <c r="J7" s="1" t="s">
        <v>1751</v>
      </c>
      <c r="K7" s="1" t="s">
        <v>1752</v>
      </c>
      <c r="L7" s="1" t="s">
        <v>1753</v>
      </c>
      <c r="M7" s="1" t="s">
        <v>1754</v>
      </c>
      <c r="N7" s="1" t="s">
        <v>1755</v>
      </c>
      <c r="O7" s="1" t="s">
        <v>1756</v>
      </c>
      <c r="P7" s="1" t="s">
        <v>1757</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1758</v>
      </c>
      <c r="F8" s="64" t="s">
        <v>1759</v>
      </c>
      <c r="G8" s="64" t="s">
        <v>1760</v>
      </c>
      <c r="H8" s="64" t="s">
        <v>1761</v>
      </c>
      <c r="I8" s="64" t="s">
        <v>1762</v>
      </c>
      <c r="R8" s="64" t="s">
        <v>1763</v>
      </c>
      <c r="T8" s="64" t="s">
        <v>1764</v>
      </c>
    </row>
    <row r="9" spans="1:21" x14ac:dyDescent="0.15">
      <c r="C9" s="2" t="str">
        <f>IF(消費量クラス!$R$1="AS","","$this-&gt;")&amp;"defEquipment['"&amp;E9&amp;"'] = [ '"&amp;E9&amp;"', '"&amp;F9&amp;"', '"&amp;H9&amp;"', '"&amp;I9&amp;"']; "&amp;"defEquipmentSize['"&amp;E9&amp;"'] = new Array();"</f>
        <v>defEquipment['TV'] = [ 'TV', '', '', '']; defEquipmentSize['TV'] = new Array();</v>
      </c>
      <c r="E9" t="s">
        <v>1758</v>
      </c>
      <c r="J9" s="63">
        <f>IF(J8="",0,J8+1)</f>
        <v>0</v>
      </c>
      <c r="K9" s="63">
        <v>20</v>
      </c>
      <c r="L9" s="63">
        <v>100</v>
      </c>
      <c r="M9" s="63">
        <v>40</v>
      </c>
      <c r="N9" s="63"/>
      <c r="O9" s="63">
        <v>60</v>
      </c>
      <c r="P9" s="63"/>
      <c r="R9" t="s">
        <v>1765</v>
      </c>
      <c r="S9" t="str">
        <f>F7</f>
        <v>機器名</v>
      </c>
      <c r="T9" t="s">
        <v>1765</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1758</v>
      </c>
      <c r="J10" s="63">
        <f>IF(J9="",0,J9+1)</f>
        <v>1</v>
      </c>
      <c r="K10" s="63">
        <v>30</v>
      </c>
      <c r="L10" s="63">
        <v>160</v>
      </c>
      <c r="M10" s="63">
        <v>60</v>
      </c>
      <c r="N10" s="63"/>
      <c r="O10" s="63">
        <v>100</v>
      </c>
      <c r="P10" s="63"/>
      <c r="R10" t="s">
        <v>1766</v>
      </c>
      <c r="S10" t="str">
        <f>G7</f>
        <v>所属消費クラス</v>
      </c>
      <c r="T10" t="s">
        <v>1766</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1758</v>
      </c>
      <c r="J11" s="63">
        <f>IF(J10="",0,J10+1)</f>
        <v>2</v>
      </c>
      <c r="K11" s="63">
        <v>40</v>
      </c>
      <c r="L11" s="63">
        <v>250</v>
      </c>
      <c r="M11" s="63">
        <v>100</v>
      </c>
      <c r="N11" s="63"/>
      <c r="O11" s="63">
        <v>150</v>
      </c>
      <c r="P11" s="63"/>
      <c r="R11" t="s">
        <v>1767</v>
      </c>
      <c r="S11" t="str">
        <f>H7</f>
        <v>ランク単位</v>
      </c>
      <c r="T11" t="s">
        <v>1767</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1758</v>
      </c>
      <c r="J12" s="63">
        <f>IF(J11="",0,J11+1)</f>
        <v>3</v>
      </c>
      <c r="K12" s="63">
        <v>50</v>
      </c>
      <c r="L12" s="63">
        <v>400</v>
      </c>
      <c r="M12" s="63">
        <v>150</v>
      </c>
      <c r="N12" s="63"/>
      <c r="O12" s="63">
        <v>250</v>
      </c>
      <c r="P12" s="63"/>
      <c r="R12" t="s">
        <v>1768</v>
      </c>
      <c r="S12" t="str">
        <f>I7</f>
        <v>性能単位</v>
      </c>
      <c r="T12" t="s">
        <v>1768</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1769</v>
      </c>
      <c r="F13" s="64" t="s">
        <v>1129</v>
      </c>
      <c r="G13" s="64" t="s">
        <v>1770</v>
      </c>
      <c r="H13" s="64" t="s">
        <v>1771</v>
      </c>
      <c r="I13" s="64" t="s">
        <v>1772</v>
      </c>
      <c r="R13" t="s">
        <v>1773</v>
      </c>
      <c r="T13" t="s">
        <v>1773</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1769</v>
      </c>
      <c r="J14" s="63">
        <f>IF(J13="",0,J13+1)</f>
        <v>0</v>
      </c>
      <c r="K14" s="63">
        <v>20</v>
      </c>
      <c r="L14" s="63"/>
      <c r="M14" s="63">
        <v>6</v>
      </c>
      <c r="N14" s="63">
        <v>1000</v>
      </c>
      <c r="O14" s="63"/>
      <c r="P14" s="63"/>
      <c r="R14" t="s">
        <v>1774</v>
      </c>
      <c r="T14" t="s">
        <v>1774</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1769</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1769</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1769</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1775</v>
      </c>
      <c r="F18" s="64" t="s">
        <v>1776</v>
      </c>
      <c r="G18" s="64" t="s">
        <v>1770</v>
      </c>
      <c r="H18" s="64" t="s">
        <v>1771</v>
      </c>
      <c r="I18" s="64" t="s">
        <v>1772</v>
      </c>
    </row>
    <row r="19" spans="2:16" x14ac:dyDescent="0.15">
      <c r="C19" s="2" t="str">
        <f>IF(消費量クラス!$R$1="AS","","$this-&gt;")&amp;"defEquipment['"&amp;E19&amp;"'] = [ '"&amp;E19&amp;"', '"&amp;F19&amp;"', '"&amp;H19&amp;"', '"&amp;I19&amp;"']; "&amp;"defEquipmentSize['"&amp;E19&amp;"'] = new Array();"</f>
        <v>defEquipment['LI_LED'] = [ 'LI_LED', '', '', '']; defEquipmentSize['LI_LED'] = new Array();</v>
      </c>
      <c r="E19" t="s">
        <v>1775</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1775</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1775</v>
      </c>
      <c r="J21" s="63">
        <f>IF(J20="",0,J20+1)</f>
        <v>2</v>
      </c>
      <c r="K21" s="63">
        <v>60</v>
      </c>
      <c r="L21" s="63"/>
      <c r="M21" s="63">
        <v>13</v>
      </c>
      <c r="N21" s="63">
        <v>2000</v>
      </c>
      <c r="O21" s="63"/>
      <c r="P21" s="63"/>
    </row>
    <row r="23" spans="2:16" x14ac:dyDescent="0.15">
      <c r="B23" t="s">
        <v>1777</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x14ac:dyDescent="0.15"/>
  <cols>
    <col min="3" max="4" width="10.625" customWidth="1"/>
    <col min="5" max="5" width="10.875" customWidth="1"/>
  </cols>
  <sheetData>
    <row r="2" spans="1:6" x14ac:dyDescent="0.15">
      <c r="A2" t="s">
        <v>2658</v>
      </c>
    </row>
    <row r="3" spans="1:6" x14ac:dyDescent="0.15">
      <c r="B3" t="s">
        <v>2659</v>
      </c>
      <c r="C3" t="s">
        <v>2634</v>
      </c>
      <c r="F3" t="s">
        <v>2635</v>
      </c>
    </row>
    <row r="4" spans="1:6" x14ac:dyDescent="0.15">
      <c r="C4" t="s">
        <v>2650</v>
      </c>
      <c r="F4" t="s">
        <v>2651</v>
      </c>
    </row>
    <row r="5" spans="1:6" x14ac:dyDescent="0.15">
      <c r="E5" t="s">
        <v>2652</v>
      </c>
    </row>
    <row r="7" spans="1:6" x14ac:dyDescent="0.15">
      <c r="B7" t="s">
        <v>852</v>
      </c>
      <c r="C7" t="s">
        <v>2636</v>
      </c>
      <c r="F7" t="s">
        <v>2637</v>
      </c>
    </row>
    <row r="8" spans="1:6" x14ac:dyDescent="0.15">
      <c r="C8" t="s">
        <v>2638</v>
      </c>
      <c r="F8" t="s">
        <v>2639</v>
      </c>
    </row>
    <row r="9" spans="1:6" x14ac:dyDescent="0.15">
      <c r="E9" t="s">
        <v>2640</v>
      </c>
    </row>
    <row r="11" spans="1:6" x14ac:dyDescent="0.15">
      <c r="B11" t="s">
        <v>241</v>
      </c>
      <c r="C11" t="s">
        <v>2641</v>
      </c>
      <c r="F11" t="s">
        <v>2642</v>
      </c>
    </row>
    <row r="12" spans="1:6" x14ac:dyDescent="0.15">
      <c r="E12" t="s">
        <v>2643</v>
      </c>
    </row>
    <row r="13" spans="1:6" x14ac:dyDescent="0.15">
      <c r="E13" t="s">
        <v>2644</v>
      </c>
    </row>
    <row r="14" spans="1:6" x14ac:dyDescent="0.15">
      <c r="C14" t="s">
        <v>2645</v>
      </c>
      <c r="F14" t="s">
        <v>2646</v>
      </c>
    </row>
    <row r="15" spans="1:6" x14ac:dyDescent="0.15">
      <c r="C15" t="s">
        <v>2647</v>
      </c>
      <c r="F15" t="s">
        <v>2648</v>
      </c>
    </row>
    <row r="16" spans="1:6" x14ac:dyDescent="0.15">
      <c r="E16" t="s">
        <v>2649</v>
      </c>
    </row>
    <row r="18" spans="1:6" x14ac:dyDescent="0.15">
      <c r="B18" t="s">
        <v>2660</v>
      </c>
      <c r="C18" t="s">
        <v>2653</v>
      </c>
      <c r="F18" t="s">
        <v>2654</v>
      </c>
    </row>
    <row r="19" spans="1:6" x14ac:dyDescent="0.15">
      <c r="C19" t="s">
        <v>2655</v>
      </c>
      <c r="F19" t="s">
        <v>2656</v>
      </c>
    </row>
    <row r="20" spans="1:6" x14ac:dyDescent="0.15">
      <c r="F20" t="s">
        <v>2657</v>
      </c>
    </row>
    <row r="22" spans="1:6" x14ac:dyDescent="0.15">
      <c r="A22" t="s">
        <v>2668</v>
      </c>
    </row>
    <row r="23" spans="1:6" x14ac:dyDescent="0.15">
      <c r="B23" t="s">
        <v>162</v>
      </c>
      <c r="C23" t="s">
        <v>2760</v>
      </c>
      <c r="F23" t="s">
        <v>2661</v>
      </c>
    </row>
    <row r="24" spans="1:6" x14ac:dyDescent="0.15">
      <c r="E24" t="s">
        <v>2689</v>
      </c>
    </row>
    <row r="25" spans="1:6" x14ac:dyDescent="0.15">
      <c r="E25" t="s">
        <v>2691</v>
      </c>
    </row>
    <row r="27" spans="1:6" x14ac:dyDescent="0.15">
      <c r="C27" t="s">
        <v>2690</v>
      </c>
      <c r="D27" t="s">
        <v>2673</v>
      </c>
      <c r="F27" t="s">
        <v>2674</v>
      </c>
    </row>
    <row r="28" spans="1:6" x14ac:dyDescent="0.15">
      <c r="D28" t="s">
        <v>2675</v>
      </c>
      <c r="F28" t="s">
        <v>2676</v>
      </c>
    </row>
    <row r="29" spans="1:6" x14ac:dyDescent="0.15">
      <c r="E29" t="s">
        <v>2682</v>
      </c>
      <c r="F29" t="s">
        <v>2684</v>
      </c>
    </row>
    <row r="30" spans="1:6" x14ac:dyDescent="0.15">
      <c r="E30" t="s">
        <v>2683</v>
      </c>
      <c r="F30" t="s">
        <v>865</v>
      </c>
    </row>
    <row r="31" spans="1:6" x14ac:dyDescent="0.15">
      <c r="D31" t="s">
        <v>2679</v>
      </c>
      <c r="F31" t="s">
        <v>2680</v>
      </c>
    </row>
    <row r="32" spans="1:6" x14ac:dyDescent="0.15">
      <c r="D32" t="s">
        <v>2677</v>
      </c>
      <c r="F32" t="s">
        <v>2681</v>
      </c>
    </row>
    <row r="33" spans="2:7" x14ac:dyDescent="0.15">
      <c r="D33" t="s">
        <v>2678</v>
      </c>
      <c r="F33" t="s">
        <v>2685</v>
      </c>
    </row>
    <row r="34" spans="2:7" x14ac:dyDescent="0.15">
      <c r="D34" t="s">
        <v>2682</v>
      </c>
      <c r="F34" t="s">
        <v>2687</v>
      </c>
    </row>
    <row r="35" spans="2:7" x14ac:dyDescent="0.15">
      <c r="D35" t="s">
        <v>2686</v>
      </c>
      <c r="F35" t="s">
        <v>2692</v>
      </c>
    </row>
    <row r="39" spans="2:7" x14ac:dyDescent="0.15">
      <c r="B39" t="s">
        <v>2670</v>
      </c>
      <c r="C39" t="s">
        <v>2662</v>
      </c>
      <c r="F39" t="s">
        <v>2663</v>
      </c>
    </row>
    <row r="40" spans="2:7" x14ac:dyDescent="0.15">
      <c r="E40" t="s">
        <v>2652</v>
      </c>
    </row>
    <row r="42" spans="2:7" x14ac:dyDescent="0.15">
      <c r="C42" t="s">
        <v>2690</v>
      </c>
      <c r="D42" t="s">
        <v>2748</v>
      </c>
      <c r="F42" t="s">
        <v>2749</v>
      </c>
      <c r="G42" t="s">
        <v>2747</v>
      </c>
    </row>
    <row r="44" spans="2:7" x14ac:dyDescent="0.15">
      <c r="D44" t="s">
        <v>2750</v>
      </c>
      <c r="F44" t="s">
        <v>2751</v>
      </c>
    </row>
    <row r="45" spans="2:7" x14ac:dyDescent="0.15">
      <c r="E45" t="s">
        <v>2722</v>
      </c>
      <c r="G45" t="s">
        <v>2723</v>
      </c>
    </row>
    <row r="46" spans="2:7" x14ac:dyDescent="0.15">
      <c r="F46" t="s">
        <v>2726</v>
      </c>
      <c r="G46" t="s">
        <v>2752</v>
      </c>
    </row>
    <row r="47" spans="2:7" x14ac:dyDescent="0.15">
      <c r="F47" t="s">
        <v>2755</v>
      </c>
      <c r="G47" t="s">
        <v>2756</v>
      </c>
    </row>
    <row r="48" spans="2:7" x14ac:dyDescent="0.15">
      <c r="F48" t="s">
        <v>2753</v>
      </c>
      <c r="G48" t="s">
        <v>2754</v>
      </c>
    </row>
    <row r="49" spans="4:7" x14ac:dyDescent="0.15">
      <c r="E49" t="s">
        <v>2734</v>
      </c>
      <c r="G49" t="s">
        <v>2735</v>
      </c>
    </row>
    <row r="51" spans="4:7" x14ac:dyDescent="0.15">
      <c r="D51" t="s">
        <v>2757</v>
      </c>
      <c r="F51" t="s">
        <v>2769</v>
      </c>
    </row>
    <row r="52" spans="4:7" x14ac:dyDescent="0.15">
      <c r="E52" t="s">
        <v>2761</v>
      </c>
      <c r="G52" t="s">
        <v>2773</v>
      </c>
    </row>
    <row r="53" spans="4:7" x14ac:dyDescent="0.15">
      <c r="E53" t="s">
        <v>2762</v>
      </c>
      <c r="G53" t="s">
        <v>2774</v>
      </c>
    </row>
    <row r="54" spans="4:7" x14ac:dyDescent="0.15">
      <c r="E54" t="s">
        <v>2763</v>
      </c>
      <c r="G54" t="s">
        <v>2775</v>
      </c>
    </row>
    <row r="55" spans="4:7" x14ac:dyDescent="0.15">
      <c r="E55" t="s">
        <v>2764</v>
      </c>
      <c r="G55" t="s">
        <v>2770</v>
      </c>
    </row>
    <row r="56" spans="4:7" x14ac:dyDescent="0.15">
      <c r="E56" t="s">
        <v>2765</v>
      </c>
      <c r="G56" t="s">
        <v>2771</v>
      </c>
    </row>
    <row r="57" spans="4:7" x14ac:dyDescent="0.15">
      <c r="E57" t="s">
        <v>2766</v>
      </c>
      <c r="G57" t="s">
        <v>2772</v>
      </c>
    </row>
    <row r="58" spans="4:7" x14ac:dyDescent="0.15">
      <c r="E58" t="s">
        <v>2767</v>
      </c>
      <c r="G58" t="s">
        <v>657</v>
      </c>
    </row>
    <row r="59" spans="4:7" x14ac:dyDescent="0.15">
      <c r="E59" t="s">
        <v>2768</v>
      </c>
      <c r="G59" t="s">
        <v>2776</v>
      </c>
    </row>
    <row r="60" spans="4:7" x14ac:dyDescent="0.15">
      <c r="E60" t="s">
        <v>2777</v>
      </c>
      <c r="G60" t="s">
        <v>2779</v>
      </c>
    </row>
    <row r="61" spans="4:7" x14ac:dyDescent="0.15">
      <c r="E61" t="s">
        <v>2778</v>
      </c>
      <c r="G61" t="s">
        <v>2780</v>
      </c>
    </row>
    <row r="62" spans="4:7" x14ac:dyDescent="0.15">
      <c r="E62" t="s">
        <v>2781</v>
      </c>
      <c r="G62" t="s">
        <v>2782</v>
      </c>
    </row>
    <row r="64" spans="4:7" x14ac:dyDescent="0.15">
      <c r="D64" t="s">
        <v>2783</v>
      </c>
      <c r="F64" t="s">
        <v>2796</v>
      </c>
    </row>
    <row r="65" spans="4:7" x14ac:dyDescent="0.15">
      <c r="E65" t="s">
        <v>1787</v>
      </c>
      <c r="G65" t="s">
        <v>2687</v>
      </c>
    </row>
    <row r="66" spans="4:7" x14ac:dyDescent="0.15">
      <c r="E66" t="s">
        <v>2786</v>
      </c>
      <c r="G66" t="s">
        <v>1693</v>
      </c>
    </row>
    <row r="67" spans="4:7" x14ac:dyDescent="0.15">
      <c r="E67" t="s">
        <v>2787</v>
      </c>
    </row>
    <row r="68" spans="4:7" x14ac:dyDescent="0.15">
      <c r="E68" t="s">
        <v>2784</v>
      </c>
      <c r="G68" t="s">
        <v>2793</v>
      </c>
    </row>
    <row r="69" spans="4:7" x14ac:dyDescent="0.15">
      <c r="E69" t="s">
        <v>2785</v>
      </c>
      <c r="G69" t="s">
        <v>2793</v>
      </c>
    </row>
    <row r="70" spans="4:7" x14ac:dyDescent="0.15">
      <c r="E70" t="s">
        <v>2788</v>
      </c>
    </row>
    <row r="71" spans="4:7" x14ac:dyDescent="0.15">
      <c r="E71" t="s">
        <v>2694</v>
      </c>
      <c r="G71" t="s">
        <v>2794</v>
      </c>
    </row>
    <row r="72" spans="4:7" x14ac:dyDescent="0.15">
      <c r="E72" t="s">
        <v>2718</v>
      </c>
      <c r="G72" t="s">
        <v>2795</v>
      </c>
    </row>
    <row r="73" spans="4:7" x14ac:dyDescent="0.15">
      <c r="E73" t="s">
        <v>2789</v>
      </c>
    </row>
    <row r="74" spans="4:7" x14ac:dyDescent="0.15">
      <c r="E74" t="s">
        <v>2790</v>
      </c>
    </row>
    <row r="75" spans="4:7" x14ac:dyDescent="0.15">
      <c r="E75" t="s">
        <v>2791</v>
      </c>
    </row>
    <row r="76" spans="4:7" x14ac:dyDescent="0.15">
      <c r="E76" t="s">
        <v>2792</v>
      </c>
    </row>
    <row r="77" spans="4:7" x14ac:dyDescent="0.15">
      <c r="E77" t="s">
        <v>2706</v>
      </c>
    </row>
    <row r="78" spans="4:7" x14ac:dyDescent="0.15">
      <c r="E78" t="s">
        <v>557</v>
      </c>
    </row>
    <row r="80" spans="4:7" x14ac:dyDescent="0.15">
      <c r="D80" t="s">
        <v>2758</v>
      </c>
      <c r="F80" t="s">
        <v>152</v>
      </c>
    </row>
    <row r="81" spans="3:7" x14ac:dyDescent="0.15">
      <c r="E81" t="s">
        <v>2797</v>
      </c>
      <c r="G81" t="s">
        <v>2807</v>
      </c>
    </row>
    <row r="82" spans="3:7" x14ac:dyDescent="0.15">
      <c r="E82" t="s">
        <v>2798</v>
      </c>
      <c r="G82" t="s">
        <v>2808</v>
      </c>
    </row>
    <row r="83" spans="3:7" x14ac:dyDescent="0.15">
      <c r="E83" t="s">
        <v>2715</v>
      </c>
      <c r="G83" t="s">
        <v>2809</v>
      </c>
    </row>
    <row r="84" spans="3:7" x14ac:dyDescent="0.15">
      <c r="E84" t="s">
        <v>2682</v>
      </c>
      <c r="G84" t="s">
        <v>2810</v>
      </c>
    </row>
    <row r="85" spans="3:7" x14ac:dyDescent="0.15">
      <c r="E85" t="s">
        <v>2799</v>
      </c>
      <c r="G85" t="s">
        <v>2811</v>
      </c>
    </row>
    <row r="86" spans="3:7" x14ac:dyDescent="0.15">
      <c r="E86" t="s">
        <v>2800</v>
      </c>
      <c r="G86" t="s">
        <v>2812</v>
      </c>
    </row>
    <row r="87" spans="3:7" x14ac:dyDescent="0.15">
      <c r="E87" t="s">
        <v>2801</v>
      </c>
      <c r="G87" t="s">
        <v>2812</v>
      </c>
    </row>
    <row r="88" spans="3:7" x14ac:dyDescent="0.15">
      <c r="E88" t="s">
        <v>2802</v>
      </c>
      <c r="G88" t="s">
        <v>2813</v>
      </c>
    </row>
    <row r="89" spans="3:7" x14ac:dyDescent="0.15">
      <c r="E89" t="s">
        <v>2803</v>
      </c>
      <c r="G89" t="s">
        <v>2814</v>
      </c>
    </row>
    <row r="90" spans="3:7" x14ac:dyDescent="0.15">
      <c r="E90" t="s">
        <v>2804</v>
      </c>
      <c r="G90" t="s">
        <v>2815</v>
      </c>
    </row>
    <row r="91" spans="3:7" x14ac:dyDescent="0.15">
      <c r="E91" t="s">
        <v>2805</v>
      </c>
    </row>
    <row r="92" spans="3:7" x14ac:dyDescent="0.15">
      <c r="E92" t="s">
        <v>2806</v>
      </c>
      <c r="G92" t="s">
        <v>2816</v>
      </c>
    </row>
    <row r="94" spans="3:7" x14ac:dyDescent="0.15">
      <c r="D94" t="s">
        <v>2759</v>
      </c>
      <c r="G94" t="s">
        <v>2688</v>
      </c>
    </row>
    <row r="96" spans="3:7" x14ac:dyDescent="0.15">
      <c r="C96" t="s">
        <v>2747</v>
      </c>
      <c r="F96" t="s">
        <v>2664</v>
      </c>
    </row>
    <row r="97" spans="3:6" x14ac:dyDescent="0.15">
      <c r="E97" t="s">
        <v>2665</v>
      </c>
    </row>
    <row r="98" spans="3:6" x14ac:dyDescent="0.15">
      <c r="E98" t="s">
        <v>2672</v>
      </c>
    </row>
    <row r="100" spans="3:6" x14ac:dyDescent="0.15">
      <c r="C100" t="s">
        <v>2690</v>
      </c>
      <c r="D100" t="s">
        <v>2722</v>
      </c>
      <c r="F100" t="s">
        <v>2723</v>
      </c>
    </row>
    <row r="101" spans="3:6" x14ac:dyDescent="0.15">
      <c r="E101" t="s">
        <v>2724</v>
      </c>
      <c r="F101" t="s">
        <v>2725</v>
      </c>
    </row>
    <row r="102" spans="3:6" x14ac:dyDescent="0.15">
      <c r="E102" t="s">
        <v>2726</v>
      </c>
      <c r="F102" t="s">
        <v>2727</v>
      </c>
    </row>
    <row r="103" spans="3:6" x14ac:dyDescent="0.15">
      <c r="E103" t="s">
        <v>2728</v>
      </c>
      <c r="F103" t="s">
        <v>2729</v>
      </c>
    </row>
    <row r="104" spans="3:6" x14ac:dyDescent="0.15">
      <c r="E104" t="s">
        <v>2730</v>
      </c>
      <c r="F104" t="s">
        <v>2731</v>
      </c>
    </row>
    <row r="105" spans="3:6" x14ac:dyDescent="0.15">
      <c r="D105" t="s">
        <v>2732</v>
      </c>
      <c r="F105" t="s">
        <v>2733</v>
      </c>
    </row>
    <row r="106" spans="3:6" x14ac:dyDescent="0.15">
      <c r="D106" t="s">
        <v>2734</v>
      </c>
      <c r="F106" t="s">
        <v>2735</v>
      </c>
    </row>
    <row r="107" spans="3:6" x14ac:dyDescent="0.15">
      <c r="D107" t="s">
        <v>2736</v>
      </c>
    </row>
    <row r="108" spans="3:6" x14ac:dyDescent="0.15">
      <c r="E108" t="s">
        <v>2737</v>
      </c>
      <c r="F108" t="s">
        <v>1698</v>
      </c>
    </row>
    <row r="109" spans="3:6" x14ac:dyDescent="0.15">
      <c r="E109" t="s">
        <v>2738</v>
      </c>
      <c r="F109" t="s">
        <v>2740</v>
      </c>
    </row>
    <row r="110" spans="3:6" x14ac:dyDescent="0.15">
      <c r="E110" t="s">
        <v>2739</v>
      </c>
      <c r="F110" t="s">
        <v>2727</v>
      </c>
    </row>
    <row r="111" spans="3:6" x14ac:dyDescent="0.15">
      <c r="D111" t="s">
        <v>2741</v>
      </c>
      <c r="F111" t="s">
        <v>2742</v>
      </c>
    </row>
    <row r="112" spans="3:6" x14ac:dyDescent="0.15">
      <c r="D112" t="s">
        <v>2743</v>
      </c>
      <c r="F112" t="s">
        <v>2744</v>
      </c>
    </row>
    <row r="113" spans="2:6" x14ac:dyDescent="0.15">
      <c r="D113" t="s">
        <v>2745</v>
      </c>
      <c r="F113" t="s">
        <v>2746</v>
      </c>
    </row>
    <row r="116" spans="2:6" x14ac:dyDescent="0.15">
      <c r="B116" t="s">
        <v>2669</v>
      </c>
      <c r="C116" t="s">
        <v>2819</v>
      </c>
      <c r="F116" t="s">
        <v>2818</v>
      </c>
    </row>
    <row r="118" spans="2:6" x14ac:dyDescent="0.15">
      <c r="C118" t="s">
        <v>2690</v>
      </c>
      <c r="D118" t="s">
        <v>2839</v>
      </c>
      <c r="F118" t="s">
        <v>2822</v>
      </c>
    </row>
    <row r="119" spans="2:6" x14ac:dyDescent="0.15">
      <c r="F119" t="s">
        <v>2823</v>
      </c>
    </row>
    <row r="120" spans="2:6" x14ac:dyDescent="0.15">
      <c r="F120" t="s">
        <v>2824</v>
      </c>
    </row>
    <row r="121" spans="2:6" x14ac:dyDescent="0.15">
      <c r="D121" t="s">
        <v>2840</v>
      </c>
      <c r="F121" t="s">
        <v>2841</v>
      </c>
    </row>
    <row r="123" spans="2:6" x14ac:dyDescent="0.15">
      <c r="C123" t="s">
        <v>2820</v>
      </c>
      <c r="F123" t="s">
        <v>2817</v>
      </c>
    </row>
    <row r="125" spans="2:6" x14ac:dyDescent="0.15">
      <c r="C125" t="s">
        <v>2690</v>
      </c>
      <c r="D125" t="s">
        <v>2829</v>
      </c>
      <c r="F125" t="s">
        <v>2821</v>
      </c>
    </row>
    <row r="127" spans="2:6" x14ac:dyDescent="0.15">
      <c r="C127" t="s">
        <v>2838</v>
      </c>
      <c r="F127" t="s">
        <v>2666</v>
      </c>
    </row>
    <row r="129" spans="2:7" x14ac:dyDescent="0.15">
      <c r="D129" t="s">
        <v>2825</v>
      </c>
      <c r="F129" t="s">
        <v>2826</v>
      </c>
    </row>
    <row r="130" spans="2:7" x14ac:dyDescent="0.15">
      <c r="E130" t="s">
        <v>2827</v>
      </c>
      <c r="G130" t="s">
        <v>2828</v>
      </c>
    </row>
    <row r="131" spans="2:7" x14ac:dyDescent="0.15">
      <c r="E131" t="s">
        <v>2830</v>
      </c>
      <c r="G131" t="s">
        <v>2831</v>
      </c>
    </row>
    <row r="132" spans="2:7" x14ac:dyDescent="0.15">
      <c r="E132" t="s">
        <v>2832</v>
      </c>
      <c r="G132" t="s">
        <v>2833</v>
      </c>
    </row>
    <row r="133" spans="2:7" x14ac:dyDescent="0.15">
      <c r="D133" t="s">
        <v>2835</v>
      </c>
      <c r="F133" t="s">
        <v>2836</v>
      </c>
    </row>
    <row r="134" spans="2:7" x14ac:dyDescent="0.15">
      <c r="E134" t="s">
        <v>2827</v>
      </c>
      <c r="G134" t="s">
        <v>2828</v>
      </c>
    </row>
    <row r="135" spans="2:7" x14ac:dyDescent="0.15">
      <c r="E135" t="s">
        <v>2830</v>
      </c>
      <c r="G135" t="s">
        <v>2831</v>
      </c>
    </row>
    <row r="136" spans="2:7" x14ac:dyDescent="0.15">
      <c r="E136" t="s">
        <v>2832</v>
      </c>
      <c r="G136" t="s">
        <v>2833</v>
      </c>
    </row>
    <row r="137" spans="2:7" x14ac:dyDescent="0.15">
      <c r="D137" t="s">
        <v>2834</v>
      </c>
      <c r="F137" t="s">
        <v>2837</v>
      </c>
    </row>
    <row r="139" spans="2:7" x14ac:dyDescent="0.15">
      <c r="B139" t="s">
        <v>2671</v>
      </c>
      <c r="C139" t="s">
        <v>2720</v>
      </c>
      <c r="F139" t="s">
        <v>2721</v>
      </c>
    </row>
    <row r="140" spans="2:7" x14ac:dyDescent="0.15">
      <c r="E140" t="s">
        <v>2667</v>
      </c>
    </row>
    <row r="142" spans="2:7" x14ac:dyDescent="0.15">
      <c r="C142" t="s">
        <v>2690</v>
      </c>
      <c r="D142" t="s">
        <v>2709</v>
      </c>
    </row>
    <row r="143" spans="2:7" x14ac:dyDescent="0.15">
      <c r="D143" t="s">
        <v>2124</v>
      </c>
    </row>
    <row r="144" spans="2:7" x14ac:dyDescent="0.15">
      <c r="D144" t="s">
        <v>2710</v>
      </c>
    </row>
    <row r="145" spans="4:5" x14ac:dyDescent="0.15">
      <c r="D145" t="s">
        <v>2711</v>
      </c>
    </row>
    <row r="146" spans="4:5" x14ac:dyDescent="0.15">
      <c r="D146" t="s">
        <v>2708</v>
      </c>
    </row>
    <row r="147" spans="4:5" x14ac:dyDescent="0.15">
      <c r="D147" t="s">
        <v>2693</v>
      </c>
    </row>
    <row r="148" spans="4:5" x14ac:dyDescent="0.15">
      <c r="D148" t="s">
        <v>2626</v>
      </c>
    </row>
    <row r="149" spans="4:5" x14ac:dyDescent="0.15">
      <c r="D149" t="s">
        <v>2697</v>
      </c>
      <c r="E149" t="s">
        <v>2698</v>
      </c>
    </row>
    <row r="150" spans="4:5" x14ac:dyDescent="0.15">
      <c r="D150" t="s">
        <v>2718</v>
      </c>
      <c r="E150" t="s">
        <v>2719</v>
      </c>
    </row>
    <row r="151" spans="4:5" x14ac:dyDescent="0.15">
      <c r="D151" t="s">
        <v>2715</v>
      </c>
    </row>
    <row r="153" spans="4:5" x14ac:dyDescent="0.15">
      <c r="D153" t="s">
        <v>2694</v>
      </c>
    </row>
    <row r="154" spans="4:5" x14ac:dyDescent="0.15">
      <c r="D154" t="s">
        <v>2695</v>
      </c>
    </row>
    <row r="155" spans="4:5" x14ac:dyDescent="0.15">
      <c r="D155" t="s">
        <v>2696</v>
      </c>
    </row>
    <row r="157" spans="4:5" x14ac:dyDescent="0.15">
      <c r="D157" t="s">
        <v>2707</v>
      </c>
    </row>
    <row r="159" spans="4:5" x14ac:dyDescent="0.15">
      <c r="D159" t="s">
        <v>2699</v>
      </c>
    </row>
    <row r="160" spans="4:5" x14ac:dyDescent="0.15">
      <c r="D160" t="s">
        <v>769</v>
      </c>
    </row>
    <row r="161" spans="4:4" x14ac:dyDescent="0.15">
      <c r="D161" t="s">
        <v>2700</v>
      </c>
    </row>
    <row r="162" spans="4:4" x14ac:dyDescent="0.15">
      <c r="D162" t="s">
        <v>2701</v>
      </c>
    </row>
    <row r="163" spans="4:4" x14ac:dyDescent="0.15">
      <c r="D163" t="s">
        <v>2702</v>
      </c>
    </row>
    <row r="164" spans="4:4" x14ac:dyDescent="0.15">
      <c r="D164" t="s">
        <v>2703</v>
      </c>
    </row>
    <row r="165" spans="4:4" x14ac:dyDescent="0.15">
      <c r="D165" t="s">
        <v>2713</v>
      </c>
    </row>
    <row r="166" spans="4:4" x14ac:dyDescent="0.15">
      <c r="D166" t="s">
        <v>2714</v>
      </c>
    </row>
    <row r="167" spans="4:4" x14ac:dyDescent="0.15">
      <c r="D167" t="s">
        <v>2712</v>
      </c>
    </row>
    <row r="168" spans="4:4" x14ac:dyDescent="0.15">
      <c r="D168" t="s">
        <v>770</v>
      </c>
    </row>
    <row r="170" spans="4:4" x14ac:dyDescent="0.15">
      <c r="D170" t="s">
        <v>2704</v>
      </c>
    </row>
    <row r="171" spans="4:4" x14ac:dyDescent="0.15">
      <c r="D171" t="s">
        <v>2705</v>
      </c>
    </row>
    <row r="172" spans="4:4" x14ac:dyDescent="0.15">
      <c r="D172" t="s">
        <v>2717</v>
      </c>
    </row>
    <row r="173" spans="4:4" x14ac:dyDescent="0.15">
      <c r="D173" t="s">
        <v>2706</v>
      </c>
    </row>
    <row r="174" spans="4:4" x14ac:dyDescent="0.15">
      <c r="D174" t="s">
        <v>2716</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x14ac:dyDescent="0.15"/>
  <cols>
    <col min="1" max="2" width="9" customWidth="1"/>
    <col min="3" max="3" width="35.125" customWidth="1"/>
  </cols>
  <sheetData>
    <row r="1" spans="1:3" x14ac:dyDescent="0.15">
      <c r="A1" t="s">
        <v>1288</v>
      </c>
      <c r="C1" t="s">
        <v>128</v>
      </c>
    </row>
    <row r="3" spans="1:3" x14ac:dyDescent="0.15">
      <c r="B3" s="13" t="s">
        <v>102</v>
      </c>
      <c r="C3" s="13" t="s">
        <v>280</v>
      </c>
    </row>
    <row r="4" spans="1:3" x14ac:dyDescent="0.15">
      <c r="B4" s="13">
        <v>1</v>
      </c>
      <c r="C4" s="13" t="s">
        <v>1289</v>
      </c>
    </row>
    <row r="5" spans="1:3" x14ac:dyDescent="0.15">
      <c r="B5" s="13">
        <v>2</v>
      </c>
      <c r="C5" s="13" t="s">
        <v>937</v>
      </c>
    </row>
    <row r="6" spans="1:3" x14ac:dyDescent="0.15">
      <c r="B6" s="13">
        <v>3</v>
      </c>
      <c r="C6" s="13" t="s">
        <v>2859</v>
      </c>
    </row>
    <row r="7" spans="1:3" x14ac:dyDescent="0.15">
      <c r="B7" s="13">
        <v>4</v>
      </c>
      <c r="C7" s="13" t="s">
        <v>109</v>
      </c>
    </row>
    <row r="8" spans="1:3" x14ac:dyDescent="0.15">
      <c r="B8" s="13">
        <v>5</v>
      </c>
      <c r="C8" s="13" t="s">
        <v>2858</v>
      </c>
    </row>
    <row r="9" spans="1:3" x14ac:dyDescent="0.15">
      <c r="B9" s="13">
        <v>6</v>
      </c>
      <c r="C9" s="13" t="s">
        <v>2857</v>
      </c>
    </row>
    <row r="10" spans="1:3" x14ac:dyDescent="0.15">
      <c r="B10" s="13">
        <v>7</v>
      </c>
      <c r="C10" s="13" t="s">
        <v>110</v>
      </c>
    </row>
    <row r="11" spans="1:3" x14ac:dyDescent="0.15">
      <c r="B11" s="13">
        <v>8</v>
      </c>
      <c r="C11" s="13" t="s">
        <v>86</v>
      </c>
    </row>
    <row r="12" spans="1:3" x14ac:dyDescent="0.15">
      <c r="B12" s="13">
        <v>9</v>
      </c>
      <c r="C12" s="13" t="s">
        <v>111</v>
      </c>
    </row>
    <row r="13" spans="1:3" x14ac:dyDescent="0.15">
      <c r="B13" s="13">
        <v>10</v>
      </c>
      <c r="C13" s="13" t="s">
        <v>112</v>
      </c>
    </row>
    <row r="14" spans="1:3" x14ac:dyDescent="0.15">
      <c r="B14" s="13">
        <v>11</v>
      </c>
      <c r="C14" s="13" t="s">
        <v>113</v>
      </c>
    </row>
    <row r="15" spans="1:3" x14ac:dyDescent="0.15">
      <c r="B15" s="13">
        <v>12</v>
      </c>
      <c r="C15" s="13" t="s">
        <v>114</v>
      </c>
    </row>
    <row r="16" spans="1:3" x14ac:dyDescent="0.15">
      <c r="B16" s="13">
        <v>13</v>
      </c>
      <c r="C16" s="13" t="s">
        <v>115</v>
      </c>
    </row>
    <row r="17" spans="2:3" x14ac:dyDescent="0.15">
      <c r="B17" s="13">
        <v>14</v>
      </c>
      <c r="C17" s="13" t="s">
        <v>116</v>
      </c>
    </row>
    <row r="18" spans="2:3" x14ac:dyDescent="0.15">
      <c r="B18" s="13">
        <v>15</v>
      </c>
      <c r="C18" s="13" t="s">
        <v>117</v>
      </c>
    </row>
    <row r="19" spans="2:3" x14ac:dyDescent="0.15">
      <c r="B19" s="13">
        <v>16</v>
      </c>
      <c r="C19" s="13" t="s">
        <v>118</v>
      </c>
    </row>
    <row r="20" spans="2:3" x14ac:dyDescent="0.15">
      <c r="B20" s="13">
        <v>17</v>
      </c>
      <c r="C20" s="13" t="s">
        <v>119</v>
      </c>
    </row>
    <row r="21" spans="2:3" x14ac:dyDescent="0.15">
      <c r="B21" s="13">
        <v>18</v>
      </c>
      <c r="C21" s="13" t="s">
        <v>120</v>
      </c>
    </row>
    <row r="22" spans="2:3" x14ac:dyDescent="0.15">
      <c r="B22" s="13">
        <v>19</v>
      </c>
      <c r="C22" s="13" t="s">
        <v>121</v>
      </c>
    </row>
    <row r="23" spans="2:3" x14ac:dyDescent="0.15">
      <c r="B23" s="13">
        <v>20</v>
      </c>
      <c r="C23" s="13" t="s">
        <v>122</v>
      </c>
    </row>
    <row r="24" spans="2:3" x14ac:dyDescent="0.15">
      <c r="B24" s="13">
        <v>21</v>
      </c>
      <c r="C24" s="13" t="s">
        <v>123</v>
      </c>
    </row>
    <row r="25" spans="2:3" x14ac:dyDescent="0.15">
      <c r="B25" s="13">
        <v>22</v>
      </c>
      <c r="C25" s="13" t="s">
        <v>124</v>
      </c>
    </row>
    <row r="26" spans="2:3" x14ac:dyDescent="0.15">
      <c r="B26" s="13">
        <v>23</v>
      </c>
      <c r="C26" s="13" t="s">
        <v>125</v>
      </c>
    </row>
    <row r="27" spans="2:3" x14ac:dyDescent="0.15">
      <c r="B27" s="13">
        <v>24</v>
      </c>
      <c r="C27" s="13" t="s">
        <v>126</v>
      </c>
    </row>
    <row r="28" spans="2:3" x14ac:dyDescent="0.15">
      <c r="B28" s="13">
        <v>25</v>
      </c>
      <c r="C28" s="13" t="s">
        <v>127</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136</v>
      </c>
      <c r="C1" t="s">
        <v>137</v>
      </c>
    </row>
    <row r="3" spans="1:3" x14ac:dyDescent="0.15">
      <c r="B3" s="13" t="s">
        <v>138</v>
      </c>
      <c r="C3" s="13" t="s">
        <v>139</v>
      </c>
    </row>
    <row r="4" spans="1:3" x14ac:dyDescent="0.15">
      <c r="B4" s="13">
        <v>0</v>
      </c>
      <c r="C4" s="13" t="s">
        <v>140</v>
      </c>
    </row>
    <row r="5" spans="1:3" x14ac:dyDescent="0.15">
      <c r="B5" s="13">
        <v>1</v>
      </c>
      <c r="C5" s="13" t="s">
        <v>141</v>
      </c>
    </row>
    <row r="6" spans="1:3" x14ac:dyDescent="0.15">
      <c r="B6" s="13">
        <v>2</v>
      </c>
      <c r="C6" s="13" t="s">
        <v>346</v>
      </c>
    </row>
    <row r="7" spans="1:3" x14ac:dyDescent="0.15">
      <c r="B7" s="13">
        <v>3</v>
      </c>
      <c r="C7" s="13" t="s">
        <v>142</v>
      </c>
    </row>
    <row r="8" spans="1:3" x14ac:dyDescent="0.15">
      <c r="B8" s="13">
        <v>4</v>
      </c>
      <c r="C8" s="13" t="s">
        <v>349</v>
      </c>
    </row>
    <row r="9" spans="1:3" x14ac:dyDescent="0.15">
      <c r="B9" s="13">
        <v>5</v>
      </c>
      <c r="C9" s="13" t="s">
        <v>347</v>
      </c>
    </row>
    <row r="10" spans="1:3" x14ac:dyDescent="0.15">
      <c r="B10" s="13">
        <v>6</v>
      </c>
      <c r="C10" s="13" t="s">
        <v>143</v>
      </c>
    </row>
    <row r="11" spans="1:3" x14ac:dyDescent="0.15">
      <c r="B11" s="13">
        <v>7</v>
      </c>
      <c r="C11" s="13" t="s">
        <v>144</v>
      </c>
    </row>
    <row r="12" spans="1:3" x14ac:dyDescent="0.15">
      <c r="B12" s="13">
        <v>8</v>
      </c>
      <c r="C12" s="13" t="s">
        <v>145</v>
      </c>
    </row>
    <row r="13" spans="1:3" x14ac:dyDescent="0.15">
      <c r="B13" s="13">
        <v>9</v>
      </c>
      <c r="C13" s="13" t="s">
        <v>146</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129</v>
      </c>
      <c r="C1" t="s">
        <v>130</v>
      </c>
      <c r="F1" t="s">
        <v>342</v>
      </c>
      <c r="I1" t="s">
        <v>135</v>
      </c>
    </row>
    <row r="2" spans="1:18" x14ac:dyDescent="0.15">
      <c r="F2" t="s">
        <v>343</v>
      </c>
      <c r="I2" t="s">
        <v>134</v>
      </c>
    </row>
    <row r="4" spans="1:18" x14ac:dyDescent="0.15">
      <c r="B4" t="s">
        <v>149</v>
      </c>
      <c r="H4" t="s">
        <v>151</v>
      </c>
      <c r="Q4" t="s">
        <v>691</v>
      </c>
    </row>
    <row r="5" spans="1:18" x14ac:dyDescent="0.15">
      <c r="B5" s="13" t="s">
        <v>131</v>
      </c>
      <c r="C5" s="13" t="s">
        <v>132</v>
      </c>
      <c r="D5" s="13" t="s">
        <v>133</v>
      </c>
      <c r="E5" s="7" t="s">
        <v>136</v>
      </c>
      <c r="F5" s="7" t="s">
        <v>139</v>
      </c>
      <c r="H5" s="13" t="s">
        <v>131</v>
      </c>
      <c r="I5" s="13" t="s">
        <v>133</v>
      </c>
      <c r="J5" s="13" t="s">
        <v>150</v>
      </c>
      <c r="L5" t="s">
        <v>153</v>
      </c>
      <c r="R5" t="s">
        <v>692</v>
      </c>
    </row>
    <row r="6" spans="1:18" x14ac:dyDescent="0.15">
      <c r="B6" s="13">
        <f>ROW()-6</f>
        <v>0</v>
      </c>
      <c r="C6" s="13">
        <v>0</v>
      </c>
      <c r="D6" s="13" t="s">
        <v>1446</v>
      </c>
      <c r="E6" s="13">
        <v>5</v>
      </c>
      <c r="F6" s="13" t="str">
        <f>VLOOKUP(E6,electricity!$B$4:$C$13,2,FALSE)</f>
        <v>関西電力</v>
      </c>
      <c r="H6" s="13">
        <v>0</v>
      </c>
      <c r="I6" s="13" t="str">
        <f t="shared" ref="I6:I23" si="0">VLOOKUP(H6,B$6:D$57,3,FALSE)</f>
        <v>都道府県</v>
      </c>
      <c r="J6" s="21">
        <v>17.399999999999999</v>
      </c>
      <c r="L6" t="s">
        <v>154</v>
      </c>
    </row>
    <row r="7" spans="1:18" x14ac:dyDescent="0.15">
      <c r="B7" s="13">
        <f>B6+1</f>
        <v>1</v>
      </c>
      <c r="C7" s="13">
        <v>1</v>
      </c>
      <c r="D7" s="13" t="s">
        <v>295</v>
      </c>
      <c r="E7" s="13">
        <v>0</v>
      </c>
      <c r="F7" s="13" t="str">
        <f>VLOOKUP(E7,electricity!$B$4:$C$13,2,FALSE)</f>
        <v>北海道電力</v>
      </c>
      <c r="H7" s="13">
        <v>1</v>
      </c>
      <c r="I7" s="13" t="str">
        <f t="shared" si="0"/>
        <v>北海道</v>
      </c>
      <c r="J7" s="21">
        <v>9.4</v>
      </c>
      <c r="L7" t="s">
        <v>155</v>
      </c>
    </row>
    <row r="8" spans="1:18" x14ac:dyDescent="0.15">
      <c r="B8" s="13">
        <f t="shared" ref="B8:B57" si="1">B7+1</f>
        <v>2</v>
      </c>
      <c r="C8" s="13">
        <v>2</v>
      </c>
      <c r="D8" s="13" t="s">
        <v>296</v>
      </c>
      <c r="E8" s="13">
        <v>1</v>
      </c>
      <c r="F8" s="13" t="str">
        <f>VLOOKUP(E8,electricity!$B$4:$C$13,2,FALSE)</f>
        <v>東北電力</v>
      </c>
      <c r="H8" s="13">
        <v>2</v>
      </c>
      <c r="I8" s="13" t="str">
        <f t="shared" si="0"/>
        <v>青森</v>
      </c>
      <c r="J8" s="21">
        <v>11.1</v>
      </c>
      <c r="L8" t="s">
        <v>156</v>
      </c>
    </row>
    <row r="9" spans="1:18" x14ac:dyDescent="0.15">
      <c r="B9" s="13">
        <f t="shared" si="1"/>
        <v>3</v>
      </c>
      <c r="C9" s="13">
        <v>3</v>
      </c>
      <c r="D9" s="13" t="s">
        <v>297</v>
      </c>
      <c r="E9" s="13">
        <v>1</v>
      </c>
      <c r="F9" s="13" t="str">
        <f>VLOOKUP(E9,electricity!$B$4:$C$13,2,FALSE)</f>
        <v>東北電力</v>
      </c>
      <c r="H9" s="13">
        <v>3</v>
      </c>
      <c r="I9" s="13" t="str">
        <f t="shared" si="0"/>
        <v>岩手</v>
      </c>
      <c r="J9" s="21">
        <v>10.7</v>
      </c>
      <c r="L9" t="s">
        <v>157</v>
      </c>
    </row>
    <row r="10" spans="1:18" x14ac:dyDescent="0.15">
      <c r="B10" s="13">
        <f t="shared" si="1"/>
        <v>4</v>
      </c>
      <c r="C10" s="13">
        <v>4</v>
      </c>
      <c r="D10" s="13" t="s">
        <v>298</v>
      </c>
      <c r="E10" s="13">
        <v>1</v>
      </c>
      <c r="F10" s="13" t="str">
        <f>VLOOKUP(E10,electricity!$B$4:$C$13,2,FALSE)</f>
        <v>東北電力</v>
      </c>
      <c r="H10" s="13">
        <v>4</v>
      </c>
      <c r="I10" s="13" t="str">
        <f t="shared" si="0"/>
        <v>宮城</v>
      </c>
      <c r="J10" s="21">
        <v>13.1</v>
      </c>
      <c r="L10" t="s">
        <v>158</v>
      </c>
    </row>
    <row r="11" spans="1:18" x14ac:dyDescent="0.15">
      <c r="B11" s="13">
        <f t="shared" si="1"/>
        <v>5</v>
      </c>
      <c r="C11" s="13">
        <v>5</v>
      </c>
      <c r="D11" s="13" t="s">
        <v>299</v>
      </c>
      <c r="E11" s="13">
        <v>1</v>
      </c>
      <c r="F11" s="13" t="str">
        <f>VLOOKUP(E11,electricity!$B$4:$C$13,2,FALSE)</f>
        <v>東北電力</v>
      </c>
      <c r="H11" s="13">
        <v>5</v>
      </c>
      <c r="I11" s="13" t="str">
        <f t="shared" si="0"/>
        <v>秋田</v>
      </c>
      <c r="J11" s="21">
        <v>12.4</v>
      </c>
    </row>
    <row r="12" spans="1:18" x14ac:dyDescent="0.15">
      <c r="B12" s="13">
        <f t="shared" si="1"/>
        <v>6</v>
      </c>
      <c r="C12" s="13">
        <v>6</v>
      </c>
      <c r="D12" s="13" t="s">
        <v>300</v>
      </c>
      <c r="E12" s="13">
        <v>1</v>
      </c>
      <c r="F12" s="13" t="str">
        <f>VLOOKUP(E12,electricity!$B$4:$C$13,2,FALSE)</f>
        <v>東北電力</v>
      </c>
      <c r="H12" s="13">
        <v>6</v>
      </c>
      <c r="I12" s="13" t="str">
        <f t="shared" si="0"/>
        <v>山形</v>
      </c>
      <c r="J12" s="21">
        <v>12.2</v>
      </c>
    </row>
    <row r="13" spans="1:18" x14ac:dyDescent="0.15">
      <c r="B13" s="13">
        <f t="shared" si="1"/>
        <v>7</v>
      </c>
      <c r="C13" s="13">
        <v>7</v>
      </c>
      <c r="D13" s="13" t="s">
        <v>301</v>
      </c>
      <c r="E13" s="13">
        <v>1</v>
      </c>
      <c r="F13" s="13" t="str">
        <f>VLOOKUP(E13,electricity!$B$4:$C$13,2,FALSE)</f>
        <v>東北電力</v>
      </c>
      <c r="H13" s="13">
        <v>7</v>
      </c>
      <c r="I13" s="13" t="str">
        <f t="shared" si="0"/>
        <v>福島</v>
      </c>
      <c r="J13" s="21">
        <v>13.6</v>
      </c>
    </row>
    <row r="14" spans="1:18" x14ac:dyDescent="0.15">
      <c r="B14" s="13">
        <f t="shared" si="1"/>
        <v>8</v>
      </c>
      <c r="C14" s="13">
        <v>8</v>
      </c>
      <c r="D14" s="13" t="s">
        <v>302</v>
      </c>
      <c r="E14" s="13">
        <v>2</v>
      </c>
      <c r="F14" s="13" t="str">
        <f>VLOOKUP(E14,electricity!$B$4:$C$13,2,FALSE)</f>
        <v>東京電力</v>
      </c>
      <c r="H14" s="13">
        <v>8</v>
      </c>
      <c r="I14" s="13" t="str">
        <f t="shared" si="0"/>
        <v>茨城</v>
      </c>
      <c r="J14" s="21">
        <v>14.4</v>
      </c>
    </row>
    <row r="15" spans="1:18" x14ac:dyDescent="0.15">
      <c r="B15" s="13">
        <f t="shared" si="1"/>
        <v>9</v>
      </c>
      <c r="C15" s="13">
        <v>9</v>
      </c>
      <c r="D15" s="13" t="s">
        <v>303</v>
      </c>
      <c r="E15" s="13">
        <v>2</v>
      </c>
      <c r="F15" s="13" t="str">
        <f>VLOOKUP(E15,electricity!$B$4:$C$13,2,FALSE)</f>
        <v>東京電力</v>
      </c>
      <c r="H15" s="13">
        <v>9</v>
      </c>
      <c r="I15" s="13" t="str">
        <f t="shared" si="0"/>
        <v>栃木</v>
      </c>
      <c r="J15" s="21">
        <v>14.6</v>
      </c>
    </row>
    <row r="16" spans="1:18" x14ac:dyDescent="0.15">
      <c r="B16" s="13">
        <f t="shared" si="1"/>
        <v>10</v>
      </c>
      <c r="C16" s="13">
        <v>10</v>
      </c>
      <c r="D16" s="13" t="s">
        <v>304</v>
      </c>
      <c r="E16" s="13">
        <v>2</v>
      </c>
      <c r="F16" s="13" t="str">
        <f>VLOOKUP(E16,electricity!$B$4:$C$13,2,FALSE)</f>
        <v>東京電力</v>
      </c>
      <c r="H16" s="13">
        <v>10</v>
      </c>
      <c r="I16" s="13" t="str">
        <f t="shared" si="0"/>
        <v>群馬</v>
      </c>
      <c r="J16" s="21">
        <v>15.3</v>
      </c>
    </row>
    <row r="17" spans="2:10" x14ac:dyDescent="0.15">
      <c r="B17" s="13">
        <f t="shared" si="1"/>
        <v>11</v>
      </c>
      <c r="C17" s="13">
        <v>11</v>
      </c>
      <c r="D17" s="13" t="s">
        <v>305</v>
      </c>
      <c r="E17" s="13">
        <v>2</v>
      </c>
      <c r="F17" s="13" t="str">
        <f>VLOOKUP(E17,electricity!$B$4:$C$13,2,FALSE)</f>
        <v>東京電力</v>
      </c>
      <c r="H17" s="13">
        <v>11</v>
      </c>
      <c r="I17" s="13" t="str">
        <f t="shared" si="0"/>
        <v>埼玉</v>
      </c>
      <c r="J17" s="21">
        <v>15.8</v>
      </c>
    </row>
    <row r="18" spans="2:10" x14ac:dyDescent="0.15">
      <c r="B18" s="13">
        <f t="shared" si="1"/>
        <v>12</v>
      </c>
      <c r="C18" s="13">
        <v>12</v>
      </c>
      <c r="D18" s="13" t="s">
        <v>306</v>
      </c>
      <c r="E18" s="13">
        <v>2</v>
      </c>
      <c r="F18" s="13" t="str">
        <f>VLOOKUP(E18,electricity!$B$4:$C$13,2,FALSE)</f>
        <v>東京電力</v>
      </c>
      <c r="H18" s="13">
        <v>12</v>
      </c>
      <c r="I18" s="13" t="str">
        <f t="shared" si="0"/>
        <v>千葉</v>
      </c>
      <c r="J18" s="21">
        <v>16.600000000000001</v>
      </c>
    </row>
    <row r="19" spans="2:10" x14ac:dyDescent="0.15">
      <c r="B19" s="13">
        <f t="shared" si="1"/>
        <v>13</v>
      </c>
      <c r="C19" s="13">
        <v>13</v>
      </c>
      <c r="D19" s="13" t="s">
        <v>307</v>
      </c>
      <c r="E19" s="13">
        <v>2</v>
      </c>
      <c r="F19" s="13" t="str">
        <f>VLOOKUP(E19,electricity!$B$4:$C$13,2,FALSE)</f>
        <v>東京電力</v>
      </c>
      <c r="H19" s="13">
        <v>13</v>
      </c>
      <c r="I19" s="13" t="str">
        <f t="shared" si="0"/>
        <v>東京</v>
      </c>
      <c r="J19" s="21">
        <v>17</v>
      </c>
    </row>
    <row r="20" spans="2:10" x14ac:dyDescent="0.15">
      <c r="B20" s="13">
        <f t="shared" si="1"/>
        <v>14</v>
      </c>
      <c r="C20" s="13">
        <v>14</v>
      </c>
      <c r="D20" s="13" t="s">
        <v>308</v>
      </c>
      <c r="E20" s="13">
        <v>2</v>
      </c>
      <c r="F20" s="13" t="str">
        <f>VLOOKUP(E20,electricity!$B$4:$C$13,2,FALSE)</f>
        <v>東京電力</v>
      </c>
      <c r="H20" s="13">
        <v>14</v>
      </c>
      <c r="I20" s="13" t="str">
        <f t="shared" si="0"/>
        <v>神奈川</v>
      </c>
      <c r="J20" s="21">
        <v>16.5</v>
      </c>
    </row>
    <row r="21" spans="2:10" x14ac:dyDescent="0.15">
      <c r="B21" s="13">
        <f t="shared" si="1"/>
        <v>15</v>
      </c>
      <c r="C21" s="13">
        <v>15</v>
      </c>
      <c r="D21" s="13" t="s">
        <v>309</v>
      </c>
      <c r="E21" s="13">
        <v>4</v>
      </c>
      <c r="F21" s="13" t="str">
        <f>VLOOKUP(E21,electricity!$B$4:$C$13,2,FALSE)</f>
        <v>北陸電力</v>
      </c>
      <c r="H21" s="13">
        <v>15</v>
      </c>
      <c r="I21" s="13" t="str">
        <f t="shared" si="0"/>
        <v>新潟</v>
      </c>
      <c r="J21" s="21">
        <v>14.4</v>
      </c>
    </row>
    <row r="22" spans="2:10" x14ac:dyDescent="0.15">
      <c r="B22" s="13">
        <f t="shared" si="1"/>
        <v>16</v>
      </c>
      <c r="C22" s="13">
        <v>16</v>
      </c>
      <c r="D22" s="13" t="s">
        <v>310</v>
      </c>
      <c r="E22" s="13">
        <v>4</v>
      </c>
      <c r="F22" s="13" t="str">
        <f>VLOOKUP(E22,electricity!$B$4:$C$13,2,FALSE)</f>
        <v>北陸電力</v>
      </c>
      <c r="H22" s="13">
        <v>16</v>
      </c>
      <c r="I22" s="13" t="str">
        <f t="shared" si="0"/>
        <v>富山</v>
      </c>
      <c r="J22" s="21">
        <v>14.9</v>
      </c>
    </row>
    <row r="23" spans="2:10" x14ac:dyDescent="0.15">
      <c r="B23" s="13">
        <f t="shared" si="1"/>
        <v>17</v>
      </c>
      <c r="C23" s="13">
        <v>17</v>
      </c>
      <c r="D23" s="13" t="s">
        <v>311</v>
      </c>
      <c r="E23" s="13">
        <v>4</v>
      </c>
      <c r="F23" s="13" t="str">
        <f>VLOOKUP(E23,electricity!$B$4:$C$13,2,FALSE)</f>
        <v>北陸電力</v>
      </c>
      <c r="H23" s="13">
        <v>17</v>
      </c>
      <c r="I23" s="13" t="str">
        <f t="shared" si="0"/>
        <v>石川</v>
      </c>
      <c r="J23" s="21">
        <v>15.1</v>
      </c>
    </row>
    <row r="24" spans="2:10" x14ac:dyDescent="0.15">
      <c r="B24" s="13">
        <f t="shared" si="1"/>
        <v>18</v>
      </c>
      <c r="C24" s="13">
        <v>18</v>
      </c>
      <c r="D24" s="13" t="s">
        <v>345</v>
      </c>
      <c r="E24" s="13">
        <v>4</v>
      </c>
      <c r="F24" s="13" t="str">
        <f>VLOOKUP(E24,electricity!$B$4:$C$13,2,FALSE)</f>
        <v>北陸電力</v>
      </c>
      <c r="H24" s="13">
        <v>18</v>
      </c>
      <c r="I24" s="13" t="s">
        <v>147</v>
      </c>
      <c r="J24" s="21">
        <v>15</v>
      </c>
    </row>
    <row r="25" spans="2:10" x14ac:dyDescent="0.15">
      <c r="B25" s="13"/>
      <c r="C25" s="13">
        <v>18.5</v>
      </c>
      <c r="D25" s="13" t="s">
        <v>344</v>
      </c>
      <c r="E25" s="13">
        <v>5</v>
      </c>
      <c r="F25" s="13" t="str">
        <f>VLOOKUP(E25,electricity!$B$4:$C$13,2,FALSE)</f>
        <v>関西電力</v>
      </c>
      <c r="H25" s="13">
        <v>19</v>
      </c>
      <c r="I25" s="13" t="str">
        <f>VLOOKUP(H25,B$6:D$57,3,FALSE)</f>
        <v>山梨</v>
      </c>
      <c r="J25" s="21">
        <v>15.3</v>
      </c>
    </row>
    <row r="26" spans="2:10" x14ac:dyDescent="0.15">
      <c r="B26" s="13">
        <f>B24+1</f>
        <v>19</v>
      </c>
      <c r="C26" s="13">
        <v>19</v>
      </c>
      <c r="D26" s="13" t="s">
        <v>312</v>
      </c>
      <c r="E26" s="13">
        <v>2</v>
      </c>
      <c r="F26" s="13" t="str">
        <f>VLOOKUP(E26,electricity!$B$4:$C$13,2,FALSE)</f>
        <v>東京電力</v>
      </c>
      <c r="H26" s="13">
        <v>20</v>
      </c>
      <c r="I26" s="13" t="str">
        <f>VLOOKUP(H26,B$6:D$57,3,FALSE)</f>
        <v>長野</v>
      </c>
      <c r="J26" s="21">
        <v>12.5</v>
      </c>
    </row>
    <row r="27" spans="2:10" x14ac:dyDescent="0.15">
      <c r="B27" s="13">
        <f t="shared" si="1"/>
        <v>20</v>
      </c>
      <c r="C27" s="13">
        <v>20</v>
      </c>
      <c r="D27" s="13" t="s">
        <v>313</v>
      </c>
      <c r="E27" s="13">
        <v>3</v>
      </c>
      <c r="F27" s="13" t="str">
        <f>VLOOKUP(E27,electricity!$B$4:$C$13,2,FALSE)</f>
        <v>中部電力</v>
      </c>
      <c r="H27" s="13">
        <v>21</v>
      </c>
      <c r="I27" s="13" t="str">
        <f>VLOOKUP(H27,B$6:D$57,3,FALSE)</f>
        <v>岐阜</v>
      </c>
      <c r="J27" s="21">
        <v>16.399999999999999</v>
      </c>
    </row>
    <row r="28" spans="2:10" x14ac:dyDescent="0.15">
      <c r="B28" s="13">
        <f t="shared" si="1"/>
        <v>21</v>
      </c>
      <c r="C28" s="13">
        <v>21</v>
      </c>
      <c r="D28" s="13" t="s">
        <v>314</v>
      </c>
      <c r="E28" s="13">
        <v>3</v>
      </c>
      <c r="F28" s="13" t="str">
        <f>VLOOKUP(E28,electricity!$B$4:$C$13,2,FALSE)</f>
        <v>中部電力</v>
      </c>
      <c r="H28" s="13">
        <v>22</v>
      </c>
      <c r="I28" s="13" t="s">
        <v>148</v>
      </c>
      <c r="J28" s="21">
        <v>17.100000000000001</v>
      </c>
    </row>
    <row r="29" spans="2:10" x14ac:dyDescent="0.15">
      <c r="B29" s="13"/>
      <c r="C29" s="13">
        <v>21.4</v>
      </c>
      <c r="D29" s="13" t="s">
        <v>348</v>
      </c>
      <c r="E29" s="13">
        <v>4</v>
      </c>
      <c r="F29" s="13" t="str">
        <f>VLOOKUP(E29,electricity!$B$4:$C$13,2,FALSE)</f>
        <v>北陸電力</v>
      </c>
      <c r="H29" s="13">
        <v>23</v>
      </c>
      <c r="I29" s="13" t="str">
        <f t="shared" ref="I29:I53" si="2">VLOOKUP(H29,B$6:D$57,3,FALSE)</f>
        <v>愛知</v>
      </c>
      <c r="J29" s="21">
        <v>16.600000000000001</v>
      </c>
    </row>
    <row r="30" spans="2:10" x14ac:dyDescent="0.15">
      <c r="B30" s="13">
        <f>B28+1</f>
        <v>22</v>
      </c>
      <c r="C30" s="13">
        <v>22.2</v>
      </c>
      <c r="D30" s="13" t="s">
        <v>340</v>
      </c>
      <c r="E30" s="13">
        <v>2</v>
      </c>
      <c r="F30" s="13" t="str">
        <f>VLOOKUP(E30,electricity!$B$4:$C$13,2,FALSE)</f>
        <v>東京電力</v>
      </c>
      <c r="H30" s="13">
        <v>24</v>
      </c>
      <c r="I30" s="13" t="str">
        <f t="shared" si="2"/>
        <v>三重</v>
      </c>
      <c r="J30" s="21">
        <v>16.600000000000001</v>
      </c>
    </row>
    <row r="31" spans="2:10" x14ac:dyDescent="0.15">
      <c r="B31" s="13"/>
      <c r="C31" s="13">
        <v>22</v>
      </c>
      <c r="D31" s="13" t="s">
        <v>341</v>
      </c>
      <c r="E31" s="13">
        <v>3</v>
      </c>
      <c r="F31" s="13" t="str">
        <f>VLOOKUP(E31,electricity!$B$4:$C$13,2,FALSE)</f>
        <v>中部電力</v>
      </c>
      <c r="H31" s="13">
        <v>25</v>
      </c>
      <c r="I31" s="13" t="str">
        <f t="shared" si="2"/>
        <v>滋賀</v>
      </c>
      <c r="J31" s="21">
        <v>15.2</v>
      </c>
    </row>
    <row r="32" spans="2:10" x14ac:dyDescent="0.15">
      <c r="B32" s="13">
        <f>B30+1</f>
        <v>23</v>
      </c>
      <c r="C32" s="13">
        <v>23</v>
      </c>
      <c r="D32" s="13" t="s">
        <v>315</v>
      </c>
      <c r="E32" s="13">
        <v>3</v>
      </c>
      <c r="F32" s="13" t="str">
        <f>VLOOKUP(E32,electricity!$B$4:$C$13,2,FALSE)</f>
        <v>中部電力</v>
      </c>
      <c r="H32" s="13">
        <v>26</v>
      </c>
      <c r="I32" s="13" t="str">
        <f t="shared" si="2"/>
        <v>京都</v>
      </c>
      <c r="J32" s="21">
        <v>16.3</v>
      </c>
    </row>
    <row r="33" spans="2:10" x14ac:dyDescent="0.15">
      <c r="B33" s="13">
        <f t="shared" si="1"/>
        <v>24</v>
      </c>
      <c r="C33" s="13">
        <v>24</v>
      </c>
      <c r="D33" s="13" t="s">
        <v>316</v>
      </c>
      <c r="E33" s="13">
        <v>3</v>
      </c>
      <c r="F33" s="13" t="str">
        <f>VLOOKUP(E33,electricity!$B$4:$C$13,2,FALSE)</f>
        <v>中部電力</v>
      </c>
      <c r="H33" s="13">
        <v>27</v>
      </c>
      <c r="I33" s="13" t="str">
        <f t="shared" si="2"/>
        <v>大阪</v>
      </c>
      <c r="J33" s="21">
        <v>17.600000000000001</v>
      </c>
    </row>
    <row r="34" spans="2:10" x14ac:dyDescent="0.15">
      <c r="B34" s="13"/>
      <c r="C34" s="13">
        <v>24.5</v>
      </c>
      <c r="D34" s="13" t="s">
        <v>350</v>
      </c>
      <c r="E34" s="13">
        <v>5</v>
      </c>
      <c r="F34" s="13" t="str">
        <f>VLOOKUP(E34,electricity!$B$4:$C$13,2,FALSE)</f>
        <v>関西電力</v>
      </c>
      <c r="H34" s="13">
        <v>28</v>
      </c>
      <c r="I34" s="13" t="str">
        <f t="shared" si="2"/>
        <v>兵庫</v>
      </c>
      <c r="J34" s="21">
        <v>17.399999999999999</v>
      </c>
    </row>
    <row r="35" spans="2:10" x14ac:dyDescent="0.15">
      <c r="B35" s="13">
        <f>B33+1</f>
        <v>25</v>
      </c>
      <c r="C35" s="13">
        <v>25</v>
      </c>
      <c r="D35" s="13" t="s">
        <v>317</v>
      </c>
      <c r="E35" s="13">
        <v>5</v>
      </c>
      <c r="F35" s="13" t="str">
        <f>VLOOKUP(E35,electricity!$B$4:$C$13,2,FALSE)</f>
        <v>関西電力</v>
      </c>
      <c r="H35" s="13">
        <v>29</v>
      </c>
      <c r="I35" s="13" t="str">
        <f t="shared" si="2"/>
        <v>奈良</v>
      </c>
      <c r="J35" s="21">
        <v>15.3</v>
      </c>
    </row>
    <row r="36" spans="2:10" x14ac:dyDescent="0.15">
      <c r="B36" s="13">
        <f t="shared" si="1"/>
        <v>26</v>
      </c>
      <c r="C36" s="13">
        <v>26</v>
      </c>
      <c r="D36" s="13" t="s">
        <v>318</v>
      </c>
      <c r="E36" s="13">
        <v>5</v>
      </c>
      <c r="F36" s="13" t="str">
        <f>VLOOKUP(E36,electricity!$B$4:$C$13,2,FALSE)</f>
        <v>関西電力</v>
      </c>
      <c r="H36" s="13">
        <v>30</v>
      </c>
      <c r="I36" s="13" t="str">
        <f t="shared" si="2"/>
        <v>和歌山</v>
      </c>
      <c r="J36" s="21">
        <v>17.3</v>
      </c>
    </row>
    <row r="37" spans="2:10" x14ac:dyDescent="0.15">
      <c r="B37" s="13">
        <f t="shared" si="1"/>
        <v>27</v>
      </c>
      <c r="C37" s="13">
        <v>27</v>
      </c>
      <c r="D37" s="13" t="s">
        <v>319</v>
      </c>
      <c r="E37" s="13">
        <v>5</v>
      </c>
      <c r="F37" s="13" t="str">
        <f>VLOOKUP(E37,electricity!$B$4:$C$13,2,FALSE)</f>
        <v>関西電力</v>
      </c>
      <c r="H37" s="13">
        <v>31</v>
      </c>
      <c r="I37" s="13" t="str">
        <f t="shared" si="2"/>
        <v>鳥取</v>
      </c>
      <c r="J37" s="21">
        <v>15.5</v>
      </c>
    </row>
    <row r="38" spans="2:10" x14ac:dyDescent="0.15">
      <c r="B38" s="13">
        <f t="shared" si="1"/>
        <v>28</v>
      </c>
      <c r="C38" s="13">
        <v>28</v>
      </c>
      <c r="D38" s="13" t="s">
        <v>320</v>
      </c>
      <c r="E38" s="13">
        <v>5</v>
      </c>
      <c r="F38" s="13" t="str">
        <f>VLOOKUP(E38,electricity!$B$4:$C$13,2,FALSE)</f>
        <v>関西電力</v>
      </c>
      <c r="H38" s="13">
        <v>32</v>
      </c>
      <c r="I38" s="13" t="str">
        <f t="shared" si="2"/>
        <v>島根</v>
      </c>
      <c r="J38" s="21">
        <v>15.7</v>
      </c>
    </row>
    <row r="39" spans="2:10" x14ac:dyDescent="0.15">
      <c r="B39" s="13">
        <f t="shared" si="1"/>
        <v>29</v>
      </c>
      <c r="C39" s="13">
        <v>29</v>
      </c>
      <c r="D39" s="13" t="s">
        <v>321</v>
      </c>
      <c r="E39" s="13">
        <v>5</v>
      </c>
      <c r="F39" s="13" t="str">
        <f>VLOOKUP(E39,electricity!$B$4:$C$13,2,FALSE)</f>
        <v>関西電力</v>
      </c>
      <c r="H39" s="13">
        <v>33</v>
      </c>
      <c r="I39" s="13" t="str">
        <f t="shared" si="2"/>
        <v>岡山</v>
      </c>
      <c r="J39" s="21">
        <v>17</v>
      </c>
    </row>
    <row r="40" spans="2:10" x14ac:dyDescent="0.15">
      <c r="B40" s="13">
        <f t="shared" si="1"/>
        <v>30</v>
      </c>
      <c r="C40" s="13">
        <v>30</v>
      </c>
      <c r="D40" s="13" t="s">
        <v>322</v>
      </c>
      <c r="E40" s="13">
        <v>5</v>
      </c>
      <c r="F40" s="13" t="str">
        <f>VLOOKUP(E40,electricity!$B$4:$C$13,2,FALSE)</f>
        <v>関西電力</v>
      </c>
      <c r="H40" s="13">
        <v>34</v>
      </c>
      <c r="I40" s="13" t="str">
        <f t="shared" si="2"/>
        <v>広島</v>
      </c>
      <c r="J40" s="21">
        <v>17</v>
      </c>
    </row>
    <row r="41" spans="2:10" x14ac:dyDescent="0.15">
      <c r="B41" s="13">
        <f t="shared" si="1"/>
        <v>31</v>
      </c>
      <c r="C41" s="13">
        <v>31</v>
      </c>
      <c r="D41" s="13" t="s">
        <v>323</v>
      </c>
      <c r="E41" s="13">
        <v>6</v>
      </c>
      <c r="F41" s="13" t="str">
        <f>VLOOKUP(E41,electricity!$B$4:$C$13,2,FALSE)</f>
        <v>中国電力</v>
      </c>
      <c r="H41" s="13">
        <v>35</v>
      </c>
      <c r="I41" s="13" t="str">
        <f t="shared" si="2"/>
        <v>山口</v>
      </c>
      <c r="J41" s="21">
        <v>16.2</v>
      </c>
    </row>
    <row r="42" spans="2:10" x14ac:dyDescent="0.15">
      <c r="B42" s="13">
        <f t="shared" si="1"/>
        <v>32</v>
      </c>
      <c r="C42" s="13">
        <v>32</v>
      </c>
      <c r="D42" s="13" t="s">
        <v>324</v>
      </c>
      <c r="E42" s="13">
        <v>6</v>
      </c>
      <c r="F42" s="13" t="str">
        <f>VLOOKUP(E42,electricity!$B$4:$C$13,2,FALSE)</f>
        <v>中国電力</v>
      </c>
      <c r="H42" s="13">
        <v>36</v>
      </c>
      <c r="I42" s="13" t="str">
        <f t="shared" si="2"/>
        <v>徳島</v>
      </c>
      <c r="J42" s="21">
        <v>17.399999999999999</v>
      </c>
    </row>
    <row r="43" spans="2:10" x14ac:dyDescent="0.15">
      <c r="B43" s="13">
        <f t="shared" si="1"/>
        <v>33</v>
      </c>
      <c r="C43" s="13">
        <v>33</v>
      </c>
      <c r="D43" s="13" t="s">
        <v>325</v>
      </c>
      <c r="E43" s="13">
        <v>6</v>
      </c>
      <c r="F43" s="13" t="str">
        <f>VLOOKUP(E43,electricity!$B$4:$C$13,2,FALSE)</f>
        <v>中国電力</v>
      </c>
      <c r="H43" s="13">
        <v>37</v>
      </c>
      <c r="I43" s="13" t="str">
        <f t="shared" si="2"/>
        <v>香川</v>
      </c>
      <c r="J43" s="21">
        <v>17.3</v>
      </c>
    </row>
    <row r="44" spans="2:10" x14ac:dyDescent="0.15">
      <c r="B44" s="13">
        <f t="shared" si="1"/>
        <v>34</v>
      </c>
      <c r="C44" s="13">
        <v>34</v>
      </c>
      <c r="D44" s="13" t="s">
        <v>326</v>
      </c>
      <c r="E44" s="13">
        <v>6</v>
      </c>
      <c r="F44" s="13" t="str">
        <f>VLOOKUP(E44,electricity!$B$4:$C$13,2,FALSE)</f>
        <v>中国電力</v>
      </c>
      <c r="H44" s="13">
        <v>38</v>
      </c>
      <c r="I44" s="13" t="str">
        <f t="shared" si="2"/>
        <v>愛媛</v>
      </c>
      <c r="J44" s="21">
        <v>17.3</v>
      </c>
    </row>
    <row r="45" spans="2:10" x14ac:dyDescent="0.15">
      <c r="B45" s="13">
        <f t="shared" si="1"/>
        <v>35</v>
      </c>
      <c r="C45" s="13">
        <v>35</v>
      </c>
      <c r="D45" s="13" t="s">
        <v>327</v>
      </c>
      <c r="E45" s="13">
        <v>6</v>
      </c>
      <c r="F45" s="13" t="str">
        <f>VLOOKUP(E45,electricity!$B$4:$C$13,2,FALSE)</f>
        <v>中国電力</v>
      </c>
      <c r="H45" s="13">
        <v>39</v>
      </c>
      <c r="I45" s="13" t="str">
        <f t="shared" si="2"/>
        <v>高知</v>
      </c>
      <c r="J45" s="21">
        <v>17.899999999999999</v>
      </c>
    </row>
    <row r="46" spans="2:10" x14ac:dyDescent="0.15">
      <c r="B46" s="13">
        <f t="shared" si="1"/>
        <v>36</v>
      </c>
      <c r="C46" s="13">
        <v>36</v>
      </c>
      <c r="D46" s="13" t="s">
        <v>328</v>
      </c>
      <c r="E46" s="13">
        <v>7</v>
      </c>
      <c r="F46" s="13" t="str">
        <f>VLOOKUP(E46,electricity!$B$4:$C$13,2,FALSE)</f>
        <v>四国電力</v>
      </c>
      <c r="H46" s="13">
        <v>40</v>
      </c>
      <c r="I46" s="13" t="str">
        <f t="shared" si="2"/>
        <v>福岡</v>
      </c>
      <c r="J46" s="21">
        <v>18</v>
      </c>
    </row>
    <row r="47" spans="2:10" x14ac:dyDescent="0.15">
      <c r="B47" s="13">
        <f t="shared" si="1"/>
        <v>37</v>
      </c>
      <c r="C47" s="13">
        <v>37</v>
      </c>
      <c r="D47" s="13" t="s">
        <v>329</v>
      </c>
      <c r="E47" s="13">
        <v>7</v>
      </c>
      <c r="F47" s="13" t="str">
        <f>VLOOKUP(E47,electricity!$B$4:$C$13,2,FALSE)</f>
        <v>四国電力</v>
      </c>
      <c r="H47" s="13">
        <v>41</v>
      </c>
      <c r="I47" s="13" t="str">
        <f t="shared" si="2"/>
        <v>佐賀</v>
      </c>
      <c r="J47" s="21">
        <v>17.399999999999999</v>
      </c>
    </row>
    <row r="48" spans="2:10" x14ac:dyDescent="0.15">
      <c r="B48" s="13">
        <f t="shared" si="1"/>
        <v>38</v>
      </c>
      <c r="C48" s="13">
        <v>38</v>
      </c>
      <c r="D48" s="13" t="s">
        <v>330</v>
      </c>
      <c r="E48" s="13">
        <v>7</v>
      </c>
      <c r="F48" s="13" t="str">
        <f>VLOOKUP(E48,electricity!$B$4:$C$13,2,FALSE)</f>
        <v>四国電力</v>
      </c>
      <c r="H48" s="13">
        <v>42</v>
      </c>
      <c r="I48" s="13" t="str">
        <f t="shared" si="2"/>
        <v>長崎</v>
      </c>
      <c r="J48" s="21">
        <v>18</v>
      </c>
    </row>
    <row r="49" spans="2:10" x14ac:dyDescent="0.15">
      <c r="B49" s="13">
        <f t="shared" si="1"/>
        <v>39</v>
      </c>
      <c r="C49" s="13">
        <v>39</v>
      </c>
      <c r="D49" s="13" t="s">
        <v>331</v>
      </c>
      <c r="E49" s="13">
        <v>7</v>
      </c>
      <c r="F49" s="13" t="str">
        <f>VLOOKUP(E49,electricity!$B$4:$C$13,2,FALSE)</f>
        <v>四国電力</v>
      </c>
      <c r="H49" s="13">
        <v>43</v>
      </c>
      <c r="I49" s="13" t="str">
        <f t="shared" si="2"/>
        <v>熊本</v>
      </c>
      <c r="J49" s="21">
        <v>18</v>
      </c>
    </row>
    <row r="50" spans="2:10" x14ac:dyDescent="0.15">
      <c r="B50" s="13">
        <f t="shared" si="1"/>
        <v>40</v>
      </c>
      <c r="C50" s="13">
        <v>40</v>
      </c>
      <c r="D50" s="13" t="s">
        <v>332</v>
      </c>
      <c r="E50" s="13">
        <v>8</v>
      </c>
      <c r="F50" s="13" t="str">
        <f>VLOOKUP(E50,electricity!$B$4:$C$13,2,FALSE)</f>
        <v>九州電力</v>
      </c>
      <c r="H50" s="13">
        <v>44</v>
      </c>
      <c r="I50" s="13" t="str">
        <f t="shared" si="2"/>
        <v>大分</v>
      </c>
      <c r="J50" s="21">
        <v>17.399999999999999</v>
      </c>
    </row>
    <row r="51" spans="2:10" x14ac:dyDescent="0.15">
      <c r="B51" s="13">
        <f t="shared" si="1"/>
        <v>41</v>
      </c>
      <c r="C51" s="13">
        <v>41</v>
      </c>
      <c r="D51" s="13" t="s">
        <v>333</v>
      </c>
      <c r="E51" s="13">
        <v>8</v>
      </c>
      <c r="F51" s="13" t="str">
        <f>VLOOKUP(E51,electricity!$B$4:$C$13,2,FALSE)</f>
        <v>九州電力</v>
      </c>
      <c r="H51" s="13">
        <v>45</v>
      </c>
      <c r="I51" s="13" t="str">
        <f t="shared" si="2"/>
        <v>宮崎</v>
      </c>
      <c r="J51" s="21">
        <v>18.100000000000001</v>
      </c>
    </row>
    <row r="52" spans="2:10" x14ac:dyDescent="0.15">
      <c r="B52" s="13">
        <f t="shared" si="1"/>
        <v>42</v>
      </c>
      <c r="C52" s="13">
        <v>42</v>
      </c>
      <c r="D52" s="13" t="s">
        <v>334</v>
      </c>
      <c r="E52" s="13">
        <v>8</v>
      </c>
      <c r="F52" s="13" t="str">
        <f>VLOOKUP(E52,electricity!$B$4:$C$13,2,FALSE)</f>
        <v>九州電力</v>
      </c>
      <c r="H52" s="13">
        <v>46</v>
      </c>
      <c r="I52" s="13" t="str">
        <f t="shared" si="2"/>
        <v>鹿児島</v>
      </c>
      <c r="J52" s="21">
        <v>19.3</v>
      </c>
    </row>
    <row r="53" spans="2:10" x14ac:dyDescent="0.15">
      <c r="B53" s="13">
        <f t="shared" si="1"/>
        <v>43</v>
      </c>
      <c r="C53" s="13">
        <v>43</v>
      </c>
      <c r="D53" s="13" t="s">
        <v>335</v>
      </c>
      <c r="E53" s="13">
        <v>8</v>
      </c>
      <c r="F53" s="13" t="str">
        <f>VLOOKUP(E53,electricity!$B$4:$C$13,2,FALSE)</f>
        <v>九州電力</v>
      </c>
      <c r="H53" s="13">
        <v>47</v>
      </c>
      <c r="I53" s="13" t="str">
        <f t="shared" si="2"/>
        <v>沖縄</v>
      </c>
      <c r="J53" s="21">
        <v>23.5</v>
      </c>
    </row>
    <row r="54" spans="2:10" x14ac:dyDescent="0.15">
      <c r="B54" s="13">
        <f t="shared" si="1"/>
        <v>44</v>
      </c>
      <c r="C54" s="13">
        <v>44</v>
      </c>
      <c r="D54" s="13" t="s">
        <v>336</v>
      </c>
      <c r="E54" s="13">
        <v>8</v>
      </c>
      <c r="F54" s="13" t="str">
        <f>VLOOKUP(E54,electricity!$B$4:$C$13,2,FALSE)</f>
        <v>九州電力</v>
      </c>
    </row>
    <row r="55" spans="2:10" x14ac:dyDescent="0.15">
      <c r="B55" s="13">
        <f t="shared" si="1"/>
        <v>45</v>
      </c>
      <c r="C55" s="13">
        <v>45</v>
      </c>
      <c r="D55" s="13" t="s">
        <v>337</v>
      </c>
      <c r="E55" s="13">
        <v>8</v>
      </c>
      <c r="F55" s="13" t="str">
        <f>VLOOKUP(E55,electricity!$B$4:$C$13,2,FALSE)</f>
        <v>九州電力</v>
      </c>
    </row>
    <row r="56" spans="2:10" x14ac:dyDescent="0.15">
      <c r="B56" s="13">
        <f t="shared" si="1"/>
        <v>46</v>
      </c>
      <c r="C56" s="13">
        <v>46</v>
      </c>
      <c r="D56" s="13" t="s">
        <v>338</v>
      </c>
      <c r="E56" s="13">
        <v>8</v>
      </c>
      <c r="F56" s="13" t="str">
        <f>VLOOKUP(E56,electricity!$B$4:$C$13,2,FALSE)</f>
        <v>九州電力</v>
      </c>
    </row>
    <row r="57" spans="2:10" x14ac:dyDescent="0.15">
      <c r="B57" s="13">
        <f t="shared" si="1"/>
        <v>47</v>
      </c>
      <c r="C57" s="13">
        <v>47</v>
      </c>
      <c r="D57" s="13" t="s">
        <v>339</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1365</v>
      </c>
      <c r="C1" s="2" t="s">
        <v>868</v>
      </c>
    </row>
    <row r="2" spans="1:26" x14ac:dyDescent="0.15">
      <c r="B2" s="2" t="s">
        <v>1366</v>
      </c>
    </row>
    <row r="3" spans="1:26" x14ac:dyDescent="0.15">
      <c r="B3" s="2" t="s">
        <v>778</v>
      </c>
    </row>
    <row r="4" spans="1:26" x14ac:dyDescent="0.15">
      <c r="B4" s="2" t="s">
        <v>1367</v>
      </c>
    </row>
    <row r="5" spans="1:26" x14ac:dyDescent="0.15">
      <c r="B5" s="2" t="s">
        <v>3</v>
      </c>
    </row>
    <row r="6" spans="1:26" x14ac:dyDescent="0.15">
      <c r="A6" s="7"/>
      <c r="B6" s="7"/>
      <c r="C6" s="7"/>
      <c r="D6" s="7"/>
      <c r="E6" s="7"/>
      <c r="F6" s="7"/>
      <c r="G6" s="7" t="s">
        <v>868</v>
      </c>
      <c r="H6" s="7" t="s">
        <v>866</v>
      </c>
      <c r="I6" s="7" t="s">
        <v>162</v>
      </c>
      <c r="J6" s="7"/>
      <c r="K6" s="7" t="s">
        <v>176</v>
      </c>
      <c r="L6" s="8"/>
      <c r="M6" s="8"/>
      <c r="N6" s="8" t="s">
        <v>164</v>
      </c>
      <c r="O6" s="8"/>
      <c r="Q6" s="9"/>
      <c r="R6" s="9"/>
      <c r="S6" s="9"/>
      <c r="T6" s="9"/>
      <c r="U6" s="9"/>
      <c r="V6" s="9"/>
      <c r="W6" s="9"/>
      <c r="X6" s="9"/>
      <c r="Y6" s="10"/>
    </row>
    <row r="7" spans="1:26" x14ac:dyDescent="0.15">
      <c r="A7" s="7" t="s">
        <v>159</v>
      </c>
      <c r="B7" s="7" t="s">
        <v>540</v>
      </c>
      <c r="C7" s="7" t="s">
        <v>810</v>
      </c>
      <c r="D7" s="7" t="s">
        <v>166</v>
      </c>
      <c r="E7" s="7" t="s">
        <v>167</v>
      </c>
      <c r="F7" s="7" t="s">
        <v>223</v>
      </c>
      <c r="G7" s="7"/>
      <c r="H7" s="7"/>
      <c r="I7" s="7" t="s">
        <v>163</v>
      </c>
      <c r="J7" s="7" t="s">
        <v>206</v>
      </c>
      <c r="K7" s="7" t="s">
        <v>177</v>
      </c>
      <c r="L7" s="11" t="s">
        <v>161</v>
      </c>
      <c r="M7" s="11" t="s">
        <v>160</v>
      </c>
      <c r="N7" s="11">
        <v>-1</v>
      </c>
      <c r="O7" s="11">
        <v>0</v>
      </c>
      <c r="P7" s="11">
        <v>1</v>
      </c>
      <c r="Q7" s="11">
        <v>2</v>
      </c>
      <c r="R7" s="11">
        <v>3</v>
      </c>
      <c r="S7" s="11">
        <v>4</v>
      </c>
      <c r="T7" s="11">
        <v>5</v>
      </c>
      <c r="U7" s="11">
        <v>6</v>
      </c>
      <c r="V7" s="11">
        <v>7</v>
      </c>
      <c r="W7" s="11">
        <v>8</v>
      </c>
      <c r="X7" s="11">
        <v>9</v>
      </c>
      <c r="Y7" s="11">
        <v>10</v>
      </c>
    </row>
    <row r="8" spans="1:26" s="35" customFormat="1" ht="27.75" thickBot="1" x14ac:dyDescent="0.2">
      <c r="A8" s="35" t="s">
        <v>207</v>
      </c>
      <c r="B8" s="35" t="s">
        <v>208</v>
      </c>
      <c r="C8" s="35" t="s">
        <v>210</v>
      </c>
      <c r="E8" s="35" t="s">
        <v>209</v>
      </c>
      <c r="I8" s="35" t="s">
        <v>210</v>
      </c>
      <c r="K8" s="35" t="s">
        <v>178</v>
      </c>
      <c r="M8" s="35">
        <v>2084</v>
      </c>
    </row>
    <row r="9" spans="1:26" s="19" customFormat="1" ht="54.75" thickTop="1" x14ac:dyDescent="0.15">
      <c r="A9" s="19" t="s">
        <v>197</v>
      </c>
      <c r="B9" s="19" t="s">
        <v>1104</v>
      </c>
      <c r="C9" s="19" t="s">
        <v>779</v>
      </c>
      <c r="D9" s="19">
        <v>1</v>
      </c>
      <c r="F9" s="19" t="s">
        <v>1228</v>
      </c>
      <c r="H9" s="19" t="s">
        <v>867</v>
      </c>
      <c r="I9" s="19" t="s">
        <v>1176</v>
      </c>
      <c r="J9" s="19" t="s">
        <v>168</v>
      </c>
      <c r="K9" s="19" t="s">
        <v>178</v>
      </c>
      <c r="M9" s="19">
        <v>0</v>
      </c>
    </row>
    <row r="10" spans="1:26" s="19" customFormat="1" x14ac:dyDescent="0.15">
      <c r="B10" s="19" t="s">
        <v>1105</v>
      </c>
      <c r="C10" s="19" t="s">
        <v>780</v>
      </c>
      <c r="I10" s="19" t="s">
        <v>1177</v>
      </c>
      <c r="K10" s="19" t="s">
        <v>179</v>
      </c>
    </row>
    <row r="11" spans="1:26" s="19" customFormat="1" x14ac:dyDescent="0.15">
      <c r="B11" s="19" t="s">
        <v>1062</v>
      </c>
      <c r="C11" s="19" t="s">
        <v>781</v>
      </c>
      <c r="I11" s="19" t="s">
        <v>1177</v>
      </c>
      <c r="K11" s="19" t="s">
        <v>179</v>
      </c>
    </row>
    <row r="12" spans="1:26" s="19" customFormat="1" ht="27" x14ac:dyDescent="0.15">
      <c r="B12" s="19" t="s">
        <v>844</v>
      </c>
      <c r="C12" s="19" t="s">
        <v>782</v>
      </c>
      <c r="I12" s="19" t="s">
        <v>1177</v>
      </c>
      <c r="K12" s="19" t="s">
        <v>179</v>
      </c>
    </row>
    <row r="13" spans="1:26" s="19" customFormat="1" ht="27" x14ac:dyDescent="0.15">
      <c r="B13" s="22" t="s">
        <v>1445</v>
      </c>
      <c r="C13" s="22" t="s">
        <v>1446</v>
      </c>
      <c r="D13" s="22">
        <v>1</v>
      </c>
      <c r="E13" s="19" t="s">
        <v>1490</v>
      </c>
      <c r="I13" s="22" t="s">
        <v>786</v>
      </c>
      <c r="K13" s="22" t="s">
        <v>181</v>
      </c>
      <c r="L13" s="22" t="s">
        <v>180</v>
      </c>
      <c r="M13" s="22">
        <v>0</v>
      </c>
      <c r="N13" s="22"/>
      <c r="O13" s="22" t="s">
        <v>174</v>
      </c>
      <c r="P13" s="19" t="s">
        <v>1447</v>
      </c>
      <c r="Q13" s="19" t="s">
        <v>1448</v>
      </c>
      <c r="R13" s="19" t="s">
        <v>1449</v>
      </c>
      <c r="S13" s="19" t="s">
        <v>1449</v>
      </c>
      <c r="T13" s="19" t="s">
        <v>1449</v>
      </c>
      <c r="U13" s="19" t="s">
        <v>1449</v>
      </c>
      <c r="V13" s="19" t="s">
        <v>1449</v>
      </c>
      <c r="Z13" s="19" t="s">
        <v>175</v>
      </c>
    </row>
    <row r="14" spans="1:26" s="19" customFormat="1" x14ac:dyDescent="0.15">
      <c r="B14" s="22" t="s">
        <v>211</v>
      </c>
      <c r="C14" s="12" t="s">
        <v>210</v>
      </c>
      <c r="D14" s="22"/>
      <c r="E14" s="19" t="s">
        <v>212</v>
      </c>
      <c r="I14" s="12" t="s">
        <v>210</v>
      </c>
      <c r="K14" s="22"/>
      <c r="L14" s="22"/>
      <c r="M14" s="22"/>
      <c r="N14" s="22"/>
      <c r="O14" s="22"/>
    </row>
    <row r="15" spans="1:26" s="19" customFormat="1" ht="27" x14ac:dyDescent="0.15">
      <c r="B15" s="22" t="s">
        <v>734</v>
      </c>
      <c r="C15" s="22" t="s">
        <v>735</v>
      </c>
      <c r="D15" s="22"/>
      <c r="E15" s="19" t="s">
        <v>736</v>
      </c>
      <c r="I15" s="22" t="s">
        <v>786</v>
      </c>
      <c r="K15" s="19" t="s">
        <v>181</v>
      </c>
      <c r="L15" s="19" t="s">
        <v>182</v>
      </c>
      <c r="M15" s="19">
        <v>0</v>
      </c>
      <c r="O15" s="19" t="s">
        <v>184</v>
      </c>
      <c r="P15" s="19" t="s">
        <v>737</v>
      </c>
      <c r="Q15" s="19" t="s">
        <v>738</v>
      </c>
    </row>
    <row r="16" spans="1:26" s="19" customFormat="1" ht="27" x14ac:dyDescent="0.15">
      <c r="B16" s="19" t="s">
        <v>1046</v>
      </c>
      <c r="C16" s="19" t="s">
        <v>1047</v>
      </c>
      <c r="E16" s="19" t="s">
        <v>431</v>
      </c>
      <c r="I16" s="19" t="s">
        <v>683</v>
      </c>
      <c r="K16" s="19" t="s">
        <v>187</v>
      </c>
      <c r="L16" s="19" t="s">
        <v>1369</v>
      </c>
      <c r="M16" s="19" t="b">
        <v>0</v>
      </c>
      <c r="P16" s="19" t="s">
        <v>1387</v>
      </c>
      <c r="Q16" s="19" t="s">
        <v>1388</v>
      </c>
    </row>
    <row r="17" spans="2:23" s="19" customFormat="1" x14ac:dyDescent="0.15">
      <c r="B17" s="19" t="s">
        <v>1368</v>
      </c>
      <c r="C17" s="19" t="s">
        <v>1370</v>
      </c>
      <c r="I17" s="19" t="s">
        <v>684</v>
      </c>
      <c r="K17" s="19" t="s">
        <v>187</v>
      </c>
      <c r="L17" s="19" t="s">
        <v>1369</v>
      </c>
      <c r="M17" s="19" t="b">
        <v>0</v>
      </c>
    </row>
    <row r="18" spans="2:23" s="19" customFormat="1" x14ac:dyDescent="0.15">
      <c r="B18" s="19" t="s">
        <v>1377</v>
      </c>
      <c r="C18" s="19" t="s">
        <v>1371</v>
      </c>
      <c r="I18" s="19" t="s">
        <v>684</v>
      </c>
      <c r="K18" s="19" t="s">
        <v>187</v>
      </c>
      <c r="L18" s="19" t="s">
        <v>1369</v>
      </c>
      <c r="M18" s="19" t="b">
        <v>0</v>
      </c>
    </row>
    <row r="19" spans="2:23" s="19" customFormat="1" x14ac:dyDescent="0.15">
      <c r="B19" s="19" t="s">
        <v>1378</v>
      </c>
      <c r="C19" s="19" t="s">
        <v>1372</v>
      </c>
      <c r="I19" s="19" t="s">
        <v>684</v>
      </c>
      <c r="K19" s="19" t="s">
        <v>187</v>
      </c>
      <c r="L19" s="19" t="s">
        <v>1369</v>
      </c>
      <c r="M19" s="19" t="b">
        <v>0</v>
      </c>
    </row>
    <row r="20" spans="2:23" s="19" customFormat="1" x14ac:dyDescent="0.15">
      <c r="B20" s="19" t="s">
        <v>1379</v>
      </c>
      <c r="C20" s="19" t="s">
        <v>1373</v>
      </c>
      <c r="I20" s="19" t="s">
        <v>684</v>
      </c>
      <c r="K20" s="19" t="s">
        <v>187</v>
      </c>
      <c r="L20" s="19" t="s">
        <v>1369</v>
      </c>
      <c r="M20" s="19" t="b">
        <v>0</v>
      </c>
    </row>
    <row r="21" spans="2:23" s="19" customFormat="1" x14ac:dyDescent="0.15">
      <c r="B21" s="19" t="s">
        <v>1380</v>
      </c>
      <c r="C21" s="19" t="s">
        <v>1376</v>
      </c>
      <c r="I21" s="19" t="s">
        <v>684</v>
      </c>
      <c r="K21" s="19" t="s">
        <v>187</v>
      </c>
      <c r="L21" s="19" t="s">
        <v>1369</v>
      </c>
      <c r="M21" s="19" t="b">
        <v>0</v>
      </c>
    </row>
    <row r="22" spans="2:23" s="19" customFormat="1" x14ac:dyDescent="0.15">
      <c r="B22" s="19" t="s">
        <v>1381</v>
      </c>
      <c r="C22" s="19" t="s">
        <v>1374</v>
      </c>
      <c r="I22" s="19" t="s">
        <v>684</v>
      </c>
      <c r="K22" s="19" t="s">
        <v>187</v>
      </c>
      <c r="L22" s="19" t="s">
        <v>1369</v>
      </c>
      <c r="M22" s="19" t="b">
        <v>0</v>
      </c>
    </row>
    <row r="23" spans="2:23" s="19" customFormat="1" x14ac:dyDescent="0.15">
      <c r="B23" s="19" t="s">
        <v>1382</v>
      </c>
      <c r="C23" s="19" t="s">
        <v>1375</v>
      </c>
      <c r="I23" s="19" t="s">
        <v>684</v>
      </c>
      <c r="K23" s="19" t="s">
        <v>187</v>
      </c>
      <c r="L23" s="19" t="s">
        <v>1369</v>
      </c>
      <c r="M23" s="19" t="b">
        <v>0</v>
      </c>
    </row>
    <row r="24" spans="2:23" s="19" customFormat="1" x14ac:dyDescent="0.15">
      <c r="B24" s="19" t="s">
        <v>1383</v>
      </c>
      <c r="C24" s="19" t="s">
        <v>1384</v>
      </c>
      <c r="I24" s="19" t="s">
        <v>394</v>
      </c>
      <c r="K24" s="19" t="s">
        <v>179</v>
      </c>
    </row>
    <row r="25" spans="2:23" s="19" customFormat="1" x14ac:dyDescent="0.15">
      <c r="B25" s="19" t="s">
        <v>1385</v>
      </c>
      <c r="C25" s="19" t="s">
        <v>1386</v>
      </c>
      <c r="I25" s="19" t="s">
        <v>394</v>
      </c>
      <c r="K25" s="19" t="s">
        <v>179</v>
      </c>
    </row>
    <row r="26" spans="2:23" s="19" customFormat="1" x14ac:dyDescent="0.15">
      <c r="B26" s="19" t="s">
        <v>1038</v>
      </c>
      <c r="C26" s="19" t="s">
        <v>1175</v>
      </c>
      <c r="E26" s="19" t="s">
        <v>171</v>
      </c>
      <c r="I26" s="19" t="s">
        <v>787</v>
      </c>
      <c r="K26" s="19" t="s">
        <v>181</v>
      </c>
      <c r="L26" s="19" t="s">
        <v>185</v>
      </c>
      <c r="M26" s="19">
        <v>1</v>
      </c>
      <c r="P26" s="19" t="s">
        <v>1477</v>
      </c>
      <c r="Q26" s="19" t="s">
        <v>1478</v>
      </c>
      <c r="S26" s="19" t="s">
        <v>553</v>
      </c>
    </row>
    <row r="27" spans="2:23" s="19" customFormat="1" ht="27" x14ac:dyDescent="0.15">
      <c r="B27" s="19" t="s">
        <v>1182</v>
      </c>
      <c r="C27" s="19" t="s">
        <v>1178</v>
      </c>
      <c r="E27" s="19" t="str">
        <f>P27&amp;","&amp;Q27</f>
        <v>持ち家,持ち家でない</v>
      </c>
      <c r="I27" s="19" t="s">
        <v>787</v>
      </c>
      <c r="K27" s="19" t="s">
        <v>181</v>
      </c>
      <c r="L27" s="19" t="s">
        <v>173</v>
      </c>
      <c r="M27" s="19">
        <v>1</v>
      </c>
      <c r="P27" s="19" t="s">
        <v>1069</v>
      </c>
      <c r="Q27" s="19" t="s">
        <v>71</v>
      </c>
    </row>
    <row r="28" spans="2:23" s="19" customFormat="1" x14ac:dyDescent="0.15">
      <c r="B28" s="19" t="s">
        <v>1181</v>
      </c>
      <c r="C28" s="19" t="s">
        <v>1183</v>
      </c>
      <c r="E28" s="19" t="str">
        <f>P28&amp;","&amp;Q28&amp;","&amp;R28</f>
        <v>よい,少し陰る,悪い</v>
      </c>
      <c r="I28" s="19" t="s">
        <v>787</v>
      </c>
      <c r="K28" s="19" t="s">
        <v>181</v>
      </c>
      <c r="L28" s="34" t="s">
        <v>186</v>
      </c>
      <c r="M28" s="19">
        <v>1</v>
      </c>
      <c r="P28" s="19" t="s">
        <v>1179</v>
      </c>
      <c r="Q28" s="19" t="s">
        <v>1108</v>
      </c>
      <c r="R28" s="19" t="s">
        <v>1180</v>
      </c>
    </row>
    <row r="29" spans="2:23" s="19" customFormat="1" ht="27" x14ac:dyDescent="0.15">
      <c r="B29" s="19" t="s">
        <v>824</v>
      </c>
      <c r="C29" s="19" t="s">
        <v>5</v>
      </c>
      <c r="E29" s="19" t="s">
        <v>928</v>
      </c>
      <c r="I29" s="19" t="s">
        <v>787</v>
      </c>
      <c r="K29" s="19" t="s">
        <v>187</v>
      </c>
      <c r="L29" s="19" t="s">
        <v>172</v>
      </c>
      <c r="M29" s="19" t="b">
        <v>0</v>
      </c>
      <c r="P29" s="19" t="s">
        <v>188</v>
      </c>
      <c r="Q29" s="19" t="s">
        <v>189</v>
      </c>
    </row>
    <row r="30" spans="2:23" s="19" customFormat="1" x14ac:dyDescent="0.15">
      <c r="B30" s="19" t="s">
        <v>637</v>
      </c>
      <c r="C30" s="19" t="s">
        <v>639</v>
      </c>
      <c r="F30" s="19" t="s">
        <v>640</v>
      </c>
      <c r="I30" s="19" t="s">
        <v>1176</v>
      </c>
      <c r="J30" s="19" t="s">
        <v>168</v>
      </c>
      <c r="K30" s="19" t="s">
        <v>181</v>
      </c>
      <c r="M30" s="19">
        <v>0</v>
      </c>
    </row>
    <row r="31" spans="2:23" s="19" customFormat="1" ht="40.5" x14ac:dyDescent="0.15">
      <c r="B31" s="19" t="s">
        <v>1130</v>
      </c>
      <c r="C31" s="19" t="s">
        <v>73</v>
      </c>
      <c r="D31" s="19">
        <v>1</v>
      </c>
      <c r="E31" s="19" t="s">
        <v>195</v>
      </c>
      <c r="F31" s="19" t="s">
        <v>74</v>
      </c>
      <c r="H31" s="19" t="s">
        <v>869</v>
      </c>
      <c r="I31" s="19" t="s">
        <v>786</v>
      </c>
      <c r="K31" s="19" t="s">
        <v>181</v>
      </c>
      <c r="L31" s="33" t="s">
        <v>1132</v>
      </c>
      <c r="M31" s="19">
        <v>0</v>
      </c>
      <c r="O31" s="19" t="s">
        <v>184</v>
      </c>
      <c r="P31" s="19" t="s">
        <v>1184</v>
      </c>
      <c r="Q31" s="19" t="s">
        <v>1185</v>
      </c>
      <c r="R31" s="19" t="s">
        <v>190</v>
      </c>
      <c r="S31" s="19" t="s">
        <v>191</v>
      </c>
      <c r="T31" s="19" t="s">
        <v>192</v>
      </c>
      <c r="U31" s="19" t="s">
        <v>193</v>
      </c>
      <c r="V31" s="19" t="s">
        <v>194</v>
      </c>
      <c r="W31" s="33" t="s">
        <v>1131</v>
      </c>
    </row>
    <row r="32" spans="2:23" s="19" customFormat="1" ht="67.5" x14ac:dyDescent="0.15">
      <c r="B32" s="19" t="s">
        <v>638</v>
      </c>
      <c r="C32" s="19" t="s">
        <v>539</v>
      </c>
      <c r="E32" s="19" t="str">
        <f>P32&amp;","&amp;Q32&amp;","&amp;R32&amp;","&amp;S32&amp;","&amp;R32</f>
        <v>昭和52（1977）年以前,昭和53（1978）年～平成3（1991）年,平成4（1992）年～平成12(2000)年,平成13（2001）年以降,平成4（1992）年～平成12(2000)年</v>
      </c>
      <c r="I32" s="19" t="s">
        <v>786</v>
      </c>
      <c r="K32" s="19" t="s">
        <v>181</v>
      </c>
      <c r="L32" s="19" t="s">
        <v>196</v>
      </c>
      <c r="M32" s="19">
        <v>0</v>
      </c>
      <c r="O32" s="19" t="s">
        <v>184</v>
      </c>
      <c r="P32" s="19" t="s">
        <v>1186</v>
      </c>
      <c r="Q32" s="19" t="s">
        <v>927</v>
      </c>
      <c r="R32" s="19" t="s">
        <v>293</v>
      </c>
      <c r="S32" s="19" t="s">
        <v>294</v>
      </c>
      <c r="T32" s="19" t="s">
        <v>981</v>
      </c>
    </row>
    <row r="33" spans="1:25" s="23" customFormat="1" ht="54" x14ac:dyDescent="0.15">
      <c r="A33" s="19"/>
      <c r="B33" s="23" t="s">
        <v>169</v>
      </c>
      <c r="C33" s="23" t="s">
        <v>1187</v>
      </c>
      <c r="E33" s="23" t="s">
        <v>170</v>
      </c>
      <c r="I33" s="23" t="s">
        <v>786</v>
      </c>
      <c r="K33" s="23" t="s">
        <v>181</v>
      </c>
      <c r="L33" s="23" t="s">
        <v>183</v>
      </c>
      <c r="M33" s="23">
        <v>0</v>
      </c>
      <c r="O33" s="23" t="s">
        <v>199</v>
      </c>
      <c r="P33" s="23" t="s">
        <v>776</v>
      </c>
      <c r="Q33" s="23" t="s">
        <v>1059</v>
      </c>
      <c r="R33" s="23" t="s">
        <v>1060</v>
      </c>
      <c r="S33" s="23" t="s">
        <v>981</v>
      </c>
    </row>
    <row r="34" spans="1:25" s="35" customFormat="1" ht="27.75" thickBot="1" x14ac:dyDescent="0.2">
      <c r="B34" s="35" t="s">
        <v>281</v>
      </c>
      <c r="C34" s="35" t="s">
        <v>282</v>
      </c>
      <c r="E34" s="35" t="str">
        <f>P34&amp;","&amp;Q34&amp;","&amp;R34&amp;","&amp;S34&amp;","&amp;R34</f>
        <v>とても配慮した,一定配慮した,少し配慮した,考えなかった,少し配慮した</v>
      </c>
      <c r="I34" s="35" t="s">
        <v>786</v>
      </c>
      <c r="K34" s="35" t="s">
        <v>181</v>
      </c>
      <c r="L34" s="35" t="s">
        <v>196</v>
      </c>
      <c r="M34" s="35">
        <v>0</v>
      </c>
      <c r="O34" s="35" t="s">
        <v>184</v>
      </c>
      <c r="P34" s="35" t="s">
        <v>283</v>
      </c>
      <c r="Q34" s="35" t="s">
        <v>284</v>
      </c>
      <c r="R34" s="35" t="s">
        <v>285</v>
      </c>
      <c r="S34" s="35" t="s">
        <v>286</v>
      </c>
      <c r="T34" s="35" t="s">
        <v>287</v>
      </c>
    </row>
    <row r="35" spans="1:25" s="19" customFormat="1" ht="54.75" thickTop="1" x14ac:dyDescent="0.15">
      <c r="A35" s="19" t="s">
        <v>198</v>
      </c>
      <c r="B35" s="19" t="s">
        <v>791</v>
      </c>
      <c r="C35" s="19" t="s">
        <v>793</v>
      </c>
      <c r="E35" s="19" t="str">
        <f>P35&amp;","&amp;Q35&amp;","&amp;R35</f>
        <v>都市ガス,LPガス,使っていない</v>
      </c>
      <c r="H35" s="19" t="s">
        <v>867</v>
      </c>
      <c r="I35" s="19" t="s">
        <v>786</v>
      </c>
      <c r="K35" s="19" t="s">
        <v>181</v>
      </c>
      <c r="L35" s="19" t="s">
        <v>201</v>
      </c>
      <c r="M35" s="19">
        <v>0</v>
      </c>
      <c r="O35" s="19" t="s">
        <v>184</v>
      </c>
      <c r="P35" s="19" t="s">
        <v>1538</v>
      </c>
      <c r="Q35" s="19" t="s">
        <v>1539</v>
      </c>
      <c r="R35" s="19" t="s">
        <v>1229</v>
      </c>
    </row>
    <row r="36" spans="1:25" s="19" customFormat="1" ht="27" x14ac:dyDescent="0.15">
      <c r="B36" s="19" t="s">
        <v>220</v>
      </c>
      <c r="C36" s="19" t="s">
        <v>221</v>
      </c>
      <c r="E36" s="19" t="str">
        <f>P36&amp;","&amp;Q36</f>
        <v>ガス,電気</v>
      </c>
      <c r="I36" s="19" t="s">
        <v>786</v>
      </c>
      <c r="K36" s="19" t="s">
        <v>181</v>
      </c>
      <c r="L36" s="19" t="s">
        <v>182</v>
      </c>
      <c r="M36" s="19">
        <v>0</v>
      </c>
      <c r="O36" s="19" t="s">
        <v>184</v>
      </c>
      <c r="P36" s="19" t="s">
        <v>1540</v>
      </c>
      <c r="Q36" s="19" t="s">
        <v>1541</v>
      </c>
    </row>
    <row r="37" spans="1:25" s="19" customFormat="1" ht="27" x14ac:dyDescent="0.15">
      <c r="B37" s="19" t="s">
        <v>822</v>
      </c>
      <c r="C37" s="19" t="s">
        <v>792</v>
      </c>
      <c r="D37" s="19">
        <v>1</v>
      </c>
      <c r="E37" s="19" t="str">
        <f>P37&amp;","&amp;Q37&amp;","&amp;R37&amp;","&amp;S37&amp;","&amp;T37&amp;","&amp;U37&amp;"　★5-6は未実装"</f>
        <v>ガス,電気,灯油,薪,地域熱,ない　★5-6は未実装</v>
      </c>
      <c r="H37" s="19" t="s">
        <v>867</v>
      </c>
      <c r="I37" s="19" t="s">
        <v>786</v>
      </c>
      <c r="K37" s="19" t="s">
        <v>181</v>
      </c>
      <c r="L37" s="19" t="s">
        <v>183</v>
      </c>
      <c r="M37" s="19">
        <v>0</v>
      </c>
      <c r="O37" s="19" t="s">
        <v>184</v>
      </c>
      <c r="P37" s="19" t="s">
        <v>1540</v>
      </c>
      <c r="Q37" s="19" t="s">
        <v>1541</v>
      </c>
      <c r="R37" s="19" t="s">
        <v>1542</v>
      </c>
      <c r="S37" s="19" t="s">
        <v>1543</v>
      </c>
      <c r="T37" s="24" t="s">
        <v>1544</v>
      </c>
      <c r="U37" s="24" t="s">
        <v>1545</v>
      </c>
    </row>
    <row r="38" spans="1:25" s="19" customFormat="1" ht="27" x14ac:dyDescent="0.15">
      <c r="B38" s="19" t="s">
        <v>823</v>
      </c>
      <c r="C38" s="19" t="s">
        <v>1486</v>
      </c>
      <c r="D38" s="19">
        <v>1</v>
      </c>
      <c r="E38" s="19" t="str">
        <f>P38&amp;","&amp;Q38&amp;""</f>
        <v>True:している,False:していない</v>
      </c>
      <c r="H38" s="19" t="s">
        <v>867</v>
      </c>
      <c r="I38" s="19" t="s">
        <v>787</v>
      </c>
      <c r="K38" s="19" t="s">
        <v>187</v>
      </c>
      <c r="L38" s="19" t="s">
        <v>172</v>
      </c>
      <c r="M38" s="19" t="b">
        <v>0</v>
      </c>
      <c r="P38" s="19" t="s">
        <v>204</v>
      </c>
      <c r="Q38" s="19" t="s">
        <v>205</v>
      </c>
    </row>
    <row r="39" spans="1:25" s="19" customFormat="1" x14ac:dyDescent="0.15">
      <c r="B39" s="23" t="s">
        <v>818</v>
      </c>
      <c r="C39" s="23" t="s">
        <v>213</v>
      </c>
      <c r="D39" s="23"/>
      <c r="E39" s="23" t="s">
        <v>200</v>
      </c>
      <c r="F39" s="23" t="s">
        <v>222</v>
      </c>
      <c r="G39" s="23"/>
      <c r="H39" s="23"/>
      <c r="I39" s="23"/>
      <c r="J39" s="23"/>
      <c r="K39" s="23" t="s">
        <v>1642</v>
      </c>
      <c r="L39" s="23"/>
      <c r="M39" s="23"/>
      <c r="N39" s="23"/>
      <c r="O39" s="23"/>
      <c r="P39" s="23"/>
      <c r="Q39" s="23"/>
      <c r="R39" s="23"/>
      <c r="S39" s="23"/>
      <c r="T39" s="23"/>
      <c r="U39" s="23"/>
      <c r="V39" s="23"/>
      <c r="W39" s="23"/>
      <c r="X39" s="23"/>
      <c r="Y39" s="23"/>
    </row>
    <row r="40" spans="1:25" s="19" customFormat="1" x14ac:dyDescent="0.15">
      <c r="B40" s="23" t="s">
        <v>1303</v>
      </c>
      <c r="C40" s="23" t="s">
        <v>1304</v>
      </c>
      <c r="D40" s="23"/>
      <c r="E40" s="23" t="s">
        <v>200</v>
      </c>
      <c r="F40" s="23" t="s">
        <v>222</v>
      </c>
      <c r="G40" s="23"/>
      <c r="H40" s="23"/>
      <c r="I40" s="23"/>
      <c r="J40" s="23"/>
      <c r="K40" s="23" t="s">
        <v>1642</v>
      </c>
      <c r="L40" s="23"/>
      <c r="M40" s="23"/>
      <c r="N40" s="23"/>
      <c r="O40" s="23"/>
      <c r="P40" s="23"/>
      <c r="Q40" s="23"/>
      <c r="R40" s="23"/>
      <c r="S40" s="23"/>
      <c r="T40" s="23"/>
      <c r="U40" s="23"/>
      <c r="V40" s="23"/>
      <c r="W40" s="23"/>
      <c r="X40" s="23"/>
      <c r="Y40" s="23"/>
    </row>
    <row r="41" spans="1:25" s="19" customFormat="1" x14ac:dyDescent="0.15">
      <c r="B41" s="23" t="s">
        <v>1076</v>
      </c>
      <c r="C41" s="23" t="s">
        <v>1080</v>
      </c>
      <c r="D41" s="23"/>
      <c r="E41" s="23" t="s">
        <v>200</v>
      </c>
      <c r="F41" s="23" t="s">
        <v>222</v>
      </c>
      <c r="G41" s="23"/>
      <c r="H41" s="23"/>
      <c r="I41" s="23"/>
      <c r="J41" s="23"/>
      <c r="K41" s="23" t="s">
        <v>1642</v>
      </c>
      <c r="L41" s="23"/>
      <c r="M41" s="23"/>
      <c r="N41" s="23"/>
      <c r="O41" s="23"/>
      <c r="P41" s="23"/>
      <c r="Q41" s="23"/>
      <c r="R41" s="23"/>
      <c r="S41" s="23"/>
      <c r="T41" s="23"/>
      <c r="U41" s="23"/>
      <c r="V41" s="23"/>
      <c r="W41" s="23"/>
      <c r="X41" s="23"/>
      <c r="Y41" s="23"/>
    </row>
    <row r="42" spans="1:25" s="19" customFormat="1" x14ac:dyDescent="0.15">
      <c r="B42" s="23" t="s">
        <v>1222</v>
      </c>
      <c r="C42" s="23" t="s">
        <v>1225</v>
      </c>
      <c r="D42" s="23"/>
      <c r="E42" s="23" t="s">
        <v>200</v>
      </c>
      <c r="F42" s="23" t="s">
        <v>222</v>
      </c>
      <c r="G42" s="23"/>
      <c r="H42" s="23"/>
      <c r="I42" s="23"/>
      <c r="J42" s="23"/>
      <c r="K42" s="23" t="s">
        <v>1642</v>
      </c>
      <c r="L42" s="23"/>
      <c r="M42" s="23"/>
      <c r="N42" s="23"/>
      <c r="O42" s="23"/>
      <c r="P42" s="23"/>
      <c r="Q42" s="23"/>
      <c r="R42" s="23"/>
      <c r="S42" s="23"/>
      <c r="T42" s="23"/>
      <c r="U42" s="23"/>
      <c r="V42" s="23"/>
      <c r="W42" s="23"/>
      <c r="X42" s="23"/>
      <c r="Y42" s="23"/>
    </row>
    <row r="43" spans="1:25" s="19" customFormat="1" x14ac:dyDescent="0.15">
      <c r="B43" s="23" t="s">
        <v>1223</v>
      </c>
      <c r="C43" s="23" t="s">
        <v>1226</v>
      </c>
      <c r="D43" s="23"/>
      <c r="E43" s="23" t="s">
        <v>200</v>
      </c>
      <c r="F43" s="23" t="s">
        <v>222</v>
      </c>
      <c r="G43" s="23"/>
      <c r="H43" s="23"/>
      <c r="I43" s="23"/>
      <c r="J43" s="23"/>
      <c r="K43" s="23" t="s">
        <v>1642</v>
      </c>
      <c r="L43" s="23"/>
      <c r="M43" s="23"/>
      <c r="N43" s="23"/>
      <c r="O43" s="23"/>
      <c r="P43" s="23"/>
      <c r="Q43" s="23"/>
      <c r="R43" s="23"/>
      <c r="S43" s="23"/>
      <c r="T43" s="23"/>
      <c r="U43" s="23"/>
      <c r="V43" s="23"/>
      <c r="W43" s="23"/>
      <c r="X43" s="23"/>
      <c r="Y43" s="23"/>
    </row>
    <row r="44" spans="1:25" s="19" customFormat="1" x14ac:dyDescent="0.15">
      <c r="B44" s="23" t="s">
        <v>1224</v>
      </c>
      <c r="C44" s="23" t="s">
        <v>1227</v>
      </c>
      <c r="D44" s="23"/>
      <c r="E44" s="23" t="s">
        <v>200</v>
      </c>
      <c r="F44" s="23" t="s">
        <v>222</v>
      </c>
      <c r="G44" s="23"/>
      <c r="H44" s="23"/>
      <c r="I44" s="23"/>
      <c r="J44" s="23"/>
      <c r="K44" s="23" t="s">
        <v>1642</v>
      </c>
      <c r="L44" s="23"/>
      <c r="M44" s="23"/>
      <c r="N44" s="23"/>
      <c r="O44" s="23"/>
      <c r="P44" s="23"/>
      <c r="Q44" s="23"/>
      <c r="R44" s="23"/>
      <c r="S44" s="23"/>
      <c r="T44" s="23"/>
      <c r="U44" s="23"/>
      <c r="V44" s="23"/>
      <c r="W44" s="23"/>
      <c r="X44" s="23"/>
      <c r="Y44" s="23"/>
    </row>
    <row r="45" spans="1:25" s="19" customFormat="1" ht="27" x14ac:dyDescent="0.15">
      <c r="B45" s="19" t="s">
        <v>214</v>
      </c>
      <c r="C45" s="19" t="s">
        <v>217</v>
      </c>
      <c r="D45" s="19">
        <v>1</v>
      </c>
      <c r="E45" s="19" t="s">
        <v>202</v>
      </c>
      <c r="F45" s="19" t="s">
        <v>222</v>
      </c>
      <c r="I45" s="19" t="s">
        <v>1176</v>
      </c>
      <c r="J45" s="19" t="s">
        <v>203</v>
      </c>
      <c r="K45" s="19" t="s">
        <v>181</v>
      </c>
      <c r="M45" s="19">
        <v>-1</v>
      </c>
    </row>
    <row r="46" spans="1:25" s="19" customFormat="1" ht="27" x14ac:dyDescent="0.15">
      <c r="B46" s="19" t="s">
        <v>215</v>
      </c>
      <c r="C46" s="19" t="s">
        <v>218</v>
      </c>
      <c r="D46" s="19">
        <v>1</v>
      </c>
      <c r="E46" s="19" t="s">
        <v>202</v>
      </c>
      <c r="F46" s="19" t="s">
        <v>222</v>
      </c>
      <c r="H46" s="19" t="s">
        <v>867</v>
      </c>
      <c r="I46" s="19" t="s">
        <v>1176</v>
      </c>
      <c r="J46" s="19" t="s">
        <v>203</v>
      </c>
      <c r="K46" s="19" t="s">
        <v>181</v>
      </c>
      <c r="M46" s="19">
        <v>-1</v>
      </c>
    </row>
    <row r="47" spans="1:25" s="19" customFormat="1" ht="27" x14ac:dyDescent="0.15">
      <c r="B47" s="19" t="s">
        <v>216</v>
      </c>
      <c r="C47" s="19" t="s">
        <v>219</v>
      </c>
      <c r="D47" s="19">
        <v>1</v>
      </c>
      <c r="E47" s="19" t="s">
        <v>202</v>
      </c>
      <c r="F47" s="19" t="s">
        <v>222</v>
      </c>
      <c r="I47" s="19" t="s">
        <v>1176</v>
      </c>
      <c r="J47" s="19" t="s">
        <v>203</v>
      </c>
      <c r="K47" s="19" t="s">
        <v>181</v>
      </c>
      <c r="M47" s="19">
        <v>-1</v>
      </c>
    </row>
    <row r="48" spans="1:25" s="19" customFormat="1" x14ac:dyDescent="0.15">
      <c r="B48" s="19" t="s">
        <v>821</v>
      </c>
      <c r="C48" s="19" t="s">
        <v>1073</v>
      </c>
      <c r="D48" s="19">
        <v>1</v>
      </c>
      <c r="F48" s="19" t="s">
        <v>222</v>
      </c>
      <c r="I48" s="19" t="s">
        <v>1176</v>
      </c>
      <c r="J48" s="19" t="s">
        <v>168</v>
      </c>
      <c r="K48" s="19" t="s">
        <v>181</v>
      </c>
      <c r="M48" s="19">
        <v>-1</v>
      </c>
    </row>
    <row r="49" spans="2:23" s="19" customFormat="1" x14ac:dyDescent="0.15">
      <c r="B49" s="19" t="s">
        <v>1071</v>
      </c>
      <c r="C49" s="19" t="s">
        <v>1074</v>
      </c>
      <c r="D49" s="19">
        <v>1</v>
      </c>
      <c r="F49" s="19" t="s">
        <v>222</v>
      </c>
      <c r="H49" s="19" t="s">
        <v>867</v>
      </c>
      <c r="I49" s="19" t="s">
        <v>1176</v>
      </c>
      <c r="J49" s="19" t="s">
        <v>168</v>
      </c>
      <c r="K49" s="19" t="s">
        <v>181</v>
      </c>
      <c r="M49" s="19">
        <v>-1</v>
      </c>
    </row>
    <row r="50" spans="2:23" s="19" customFormat="1" x14ac:dyDescent="0.15">
      <c r="B50" s="19" t="s">
        <v>1072</v>
      </c>
      <c r="C50" s="19" t="s">
        <v>1075</v>
      </c>
      <c r="D50" s="19">
        <v>1</v>
      </c>
      <c r="F50" s="19" t="s">
        <v>222</v>
      </c>
      <c r="I50" s="19" t="s">
        <v>1176</v>
      </c>
      <c r="J50" s="19" t="s">
        <v>168</v>
      </c>
      <c r="K50" s="19" t="s">
        <v>181</v>
      </c>
      <c r="M50" s="19">
        <v>-1</v>
      </c>
    </row>
    <row r="51" spans="2:23" s="19" customFormat="1" x14ac:dyDescent="0.15">
      <c r="B51" s="19" t="s">
        <v>1077</v>
      </c>
      <c r="C51" s="19" t="s">
        <v>291</v>
      </c>
      <c r="D51" s="19">
        <v>1</v>
      </c>
      <c r="F51" s="19" t="s">
        <v>222</v>
      </c>
      <c r="H51" s="19" t="s">
        <v>867</v>
      </c>
      <c r="I51" s="19" t="s">
        <v>1176</v>
      </c>
      <c r="J51" s="19" t="s">
        <v>168</v>
      </c>
      <c r="K51" s="19" t="s">
        <v>181</v>
      </c>
      <c r="M51" s="19">
        <v>-1</v>
      </c>
    </row>
    <row r="52" spans="2:23" s="19" customFormat="1" x14ac:dyDescent="0.15">
      <c r="B52" s="19" t="s">
        <v>1078</v>
      </c>
      <c r="C52" s="19" t="s">
        <v>292</v>
      </c>
      <c r="F52" s="19" t="s">
        <v>222</v>
      </c>
      <c r="I52" s="19" t="s">
        <v>1176</v>
      </c>
      <c r="J52" s="19" t="s">
        <v>168</v>
      </c>
      <c r="K52" s="19" t="s">
        <v>181</v>
      </c>
      <c r="M52" s="19">
        <v>-1</v>
      </c>
    </row>
    <row r="53" spans="2:23" s="19" customFormat="1" x14ac:dyDescent="0.15">
      <c r="B53" s="19" t="s">
        <v>1079</v>
      </c>
      <c r="C53" s="19" t="s">
        <v>1513</v>
      </c>
      <c r="F53" s="19" t="s">
        <v>222</v>
      </c>
      <c r="I53" s="19" t="s">
        <v>1176</v>
      </c>
      <c r="J53" s="19" t="s">
        <v>168</v>
      </c>
      <c r="K53" s="19" t="s">
        <v>181</v>
      </c>
      <c r="M53" s="19">
        <v>-1</v>
      </c>
    </row>
    <row r="54" spans="2:23" s="19" customFormat="1" x14ac:dyDescent="0.15">
      <c r="B54" s="19" t="s">
        <v>819</v>
      </c>
      <c r="C54" s="19" t="s">
        <v>288</v>
      </c>
      <c r="D54" s="19">
        <v>1</v>
      </c>
      <c r="F54" s="19" t="s">
        <v>222</v>
      </c>
      <c r="H54" s="19" t="s">
        <v>867</v>
      </c>
      <c r="I54" s="19" t="s">
        <v>1176</v>
      </c>
      <c r="J54" s="19" t="s">
        <v>168</v>
      </c>
      <c r="K54" s="19" t="s">
        <v>181</v>
      </c>
      <c r="M54" s="19">
        <v>-1</v>
      </c>
    </row>
    <row r="55" spans="2:23" s="19" customFormat="1" x14ac:dyDescent="0.15">
      <c r="B55" s="19" t="s">
        <v>561</v>
      </c>
      <c r="C55" s="19" t="s">
        <v>562</v>
      </c>
      <c r="I55" s="19" t="s">
        <v>786</v>
      </c>
      <c r="K55" s="25" t="s">
        <v>181</v>
      </c>
      <c r="L55" s="25" t="s">
        <v>182</v>
      </c>
      <c r="M55" s="19">
        <v>0</v>
      </c>
      <c r="N55" s="25"/>
      <c r="O55" s="25" t="s">
        <v>1512</v>
      </c>
      <c r="P55" s="19" t="s">
        <v>1588</v>
      </c>
      <c r="Q55" s="19" t="s">
        <v>222</v>
      </c>
    </row>
    <row r="56" spans="2:23" s="19" customFormat="1" x14ac:dyDescent="0.15">
      <c r="B56" s="19" t="s">
        <v>289</v>
      </c>
      <c r="C56" s="19" t="s">
        <v>290</v>
      </c>
      <c r="I56" s="19" t="s">
        <v>786</v>
      </c>
      <c r="K56" s="25" t="s">
        <v>181</v>
      </c>
      <c r="L56" s="25" t="s">
        <v>182</v>
      </c>
      <c r="M56" s="19">
        <v>0</v>
      </c>
      <c r="N56" s="25"/>
      <c r="O56" s="25" t="s">
        <v>1512</v>
      </c>
      <c r="P56" s="19" t="s">
        <v>1588</v>
      </c>
      <c r="Q56" s="19" t="s">
        <v>222</v>
      </c>
    </row>
    <row r="57" spans="2:23" s="19" customFormat="1" ht="27" x14ac:dyDescent="0.15">
      <c r="B57" s="19" t="s">
        <v>557</v>
      </c>
      <c r="C57" s="19" t="s">
        <v>558</v>
      </c>
      <c r="E57" s="19" t="str">
        <f>P57&amp;","&amp;Q57&amp;","&amp;R57</f>
        <v>ガソリン,軽油,使っていない</v>
      </c>
      <c r="I57" s="19" t="s">
        <v>1507</v>
      </c>
      <c r="K57" s="19" t="s">
        <v>181</v>
      </c>
      <c r="L57" s="34" t="s">
        <v>186</v>
      </c>
      <c r="M57" s="19">
        <v>1</v>
      </c>
      <c r="P57" s="19" t="s">
        <v>559</v>
      </c>
      <c r="Q57" s="19" t="s">
        <v>560</v>
      </c>
      <c r="R57" s="19" t="s">
        <v>1229</v>
      </c>
    </row>
    <row r="58" spans="2:23" s="19" customFormat="1" ht="27" x14ac:dyDescent="0.15">
      <c r="B58" s="19" t="s">
        <v>1640</v>
      </c>
      <c r="C58" s="19" t="s">
        <v>1641</v>
      </c>
      <c r="E58" s="19" t="str">
        <f>P58&amp;","&amp;Q58&amp;","&amp;R58&amp;","&amp;S58</f>
        <v>1:選んで下さい,200:1人用,300:1.5人用,400:それ以上</v>
      </c>
      <c r="F58" s="19" t="s">
        <v>1153</v>
      </c>
      <c r="I58" s="19" t="s">
        <v>786</v>
      </c>
      <c r="K58" s="26" t="s">
        <v>181</v>
      </c>
      <c r="L58" s="26" t="s">
        <v>1514</v>
      </c>
      <c r="M58" s="26">
        <v>1</v>
      </c>
      <c r="N58" s="26"/>
      <c r="O58" s="26"/>
      <c r="P58" s="19" t="s">
        <v>375</v>
      </c>
      <c r="Q58" s="19" t="s">
        <v>378</v>
      </c>
      <c r="R58" s="19" t="s">
        <v>377</v>
      </c>
      <c r="S58" s="19" t="s">
        <v>376</v>
      </c>
    </row>
    <row r="59" spans="2:23" s="19" customFormat="1" ht="27" x14ac:dyDescent="0.15">
      <c r="B59" s="19" t="s">
        <v>1637</v>
      </c>
      <c r="C59" s="19" t="s">
        <v>1231</v>
      </c>
      <c r="E59" s="19" t="s">
        <v>929</v>
      </c>
      <c r="F59" s="19" t="s">
        <v>1636</v>
      </c>
      <c r="I59" s="19" t="s">
        <v>786</v>
      </c>
      <c r="K59" s="19" t="s">
        <v>181</v>
      </c>
      <c r="L59" s="19" t="s">
        <v>379</v>
      </c>
      <c r="M59" s="19">
        <v>7</v>
      </c>
      <c r="P59" s="19" t="s">
        <v>1487</v>
      </c>
      <c r="Q59" s="19" t="s">
        <v>1488</v>
      </c>
      <c r="R59" s="19" t="s">
        <v>1489</v>
      </c>
      <c r="S59" s="19" t="s">
        <v>963</v>
      </c>
      <c r="T59" s="19" t="s">
        <v>964</v>
      </c>
    </row>
    <row r="60" spans="2:23" s="19" customFormat="1" ht="27" x14ac:dyDescent="0.15">
      <c r="B60" s="19" t="s">
        <v>1638</v>
      </c>
      <c r="C60" s="19" t="s">
        <v>1639</v>
      </c>
      <c r="D60" s="19">
        <v>1</v>
      </c>
      <c r="E60" s="19" t="s">
        <v>929</v>
      </c>
      <c r="F60" s="19" t="s">
        <v>1636</v>
      </c>
      <c r="H60" s="19" t="s">
        <v>869</v>
      </c>
      <c r="I60" s="19" t="s">
        <v>786</v>
      </c>
      <c r="K60" s="19" t="s">
        <v>181</v>
      </c>
      <c r="L60" s="19" t="s">
        <v>379</v>
      </c>
      <c r="M60" s="19">
        <v>7</v>
      </c>
      <c r="P60" s="19" t="s">
        <v>1487</v>
      </c>
      <c r="Q60" s="19" t="s">
        <v>1488</v>
      </c>
      <c r="R60" s="19" t="s">
        <v>1489</v>
      </c>
      <c r="S60" s="19" t="s">
        <v>963</v>
      </c>
      <c r="T60" s="19" t="s">
        <v>964</v>
      </c>
    </row>
    <row r="61" spans="2:23" s="19" customFormat="1" ht="27" x14ac:dyDescent="0.15">
      <c r="B61" s="19" t="s">
        <v>1188</v>
      </c>
      <c r="C61" s="19" t="s">
        <v>1189</v>
      </c>
      <c r="E61" s="19" t="s">
        <v>381</v>
      </c>
      <c r="F61" s="19" t="s">
        <v>1192</v>
      </c>
      <c r="I61" s="19" t="s">
        <v>786</v>
      </c>
      <c r="K61" s="19" t="s">
        <v>181</v>
      </c>
      <c r="L61" s="19" t="s">
        <v>380</v>
      </c>
      <c r="M61" s="19">
        <v>15</v>
      </c>
      <c r="P61" s="19" t="s">
        <v>965</v>
      </c>
      <c r="Q61" s="19" t="s">
        <v>966</v>
      </c>
      <c r="R61" s="19" t="s">
        <v>967</v>
      </c>
      <c r="S61" s="19" t="s">
        <v>968</v>
      </c>
      <c r="T61" s="19" t="s">
        <v>761</v>
      </c>
      <c r="U61" s="19" t="s">
        <v>762</v>
      </c>
      <c r="V61" s="19" t="s">
        <v>763</v>
      </c>
      <c r="W61" s="19" t="s">
        <v>1645</v>
      </c>
    </row>
    <row r="62" spans="2:23" s="19" customFormat="1" ht="27" x14ac:dyDescent="0.15">
      <c r="B62" s="19" t="s">
        <v>1191</v>
      </c>
      <c r="C62" s="19" t="s">
        <v>1190</v>
      </c>
      <c r="D62" s="19">
        <v>1</v>
      </c>
      <c r="E62" s="19" t="s">
        <v>382</v>
      </c>
      <c r="F62" s="19" t="s">
        <v>1192</v>
      </c>
      <c r="H62" s="19" t="s">
        <v>869</v>
      </c>
      <c r="I62" s="19" t="s">
        <v>786</v>
      </c>
      <c r="K62" s="19" t="s">
        <v>181</v>
      </c>
      <c r="L62" s="19" t="s">
        <v>380</v>
      </c>
      <c r="M62" s="19">
        <v>15</v>
      </c>
      <c r="P62" s="19" t="s">
        <v>965</v>
      </c>
      <c r="Q62" s="19" t="s">
        <v>966</v>
      </c>
      <c r="R62" s="19" t="s">
        <v>967</v>
      </c>
      <c r="S62" s="19" t="s">
        <v>968</v>
      </c>
      <c r="T62" s="19" t="s">
        <v>761</v>
      </c>
      <c r="U62" s="19" t="s">
        <v>762</v>
      </c>
      <c r="V62" s="19" t="s">
        <v>763</v>
      </c>
      <c r="W62" s="19" t="s">
        <v>1645</v>
      </c>
    </row>
    <row r="63" spans="2:23" s="19" customFormat="1" ht="27" x14ac:dyDescent="0.15">
      <c r="B63" s="19" t="s">
        <v>832</v>
      </c>
      <c r="C63" s="19" t="s">
        <v>834</v>
      </c>
      <c r="E63" s="19" t="s">
        <v>382</v>
      </c>
      <c r="F63" s="19" t="s">
        <v>1192</v>
      </c>
      <c r="I63" s="19" t="s">
        <v>786</v>
      </c>
      <c r="K63" s="19" t="s">
        <v>181</v>
      </c>
      <c r="L63" s="19" t="s">
        <v>380</v>
      </c>
      <c r="M63" s="19">
        <v>10</v>
      </c>
      <c r="P63" s="19" t="s">
        <v>965</v>
      </c>
      <c r="Q63" s="19" t="s">
        <v>966</v>
      </c>
      <c r="R63" s="19" t="s">
        <v>967</v>
      </c>
      <c r="S63" s="19" t="s">
        <v>968</v>
      </c>
      <c r="T63" s="19" t="s">
        <v>761</v>
      </c>
      <c r="U63" s="19" t="s">
        <v>762</v>
      </c>
      <c r="V63" s="19" t="s">
        <v>763</v>
      </c>
      <c r="W63" s="19" t="s">
        <v>1645</v>
      </c>
    </row>
    <row r="64" spans="2:23" s="19" customFormat="1" ht="27" x14ac:dyDescent="0.15">
      <c r="B64" s="19" t="s">
        <v>627</v>
      </c>
      <c r="C64" s="19" t="s">
        <v>833</v>
      </c>
      <c r="E64" s="19" t="s">
        <v>384</v>
      </c>
      <c r="F64" s="19" t="s">
        <v>789</v>
      </c>
      <c r="I64" s="19" t="s">
        <v>786</v>
      </c>
      <c r="K64" s="19" t="s">
        <v>181</v>
      </c>
      <c r="L64" s="19" t="s">
        <v>383</v>
      </c>
      <c r="M64" s="19">
        <v>0</v>
      </c>
      <c r="P64" s="19" t="s">
        <v>965</v>
      </c>
      <c r="Q64" s="19" t="s">
        <v>835</v>
      </c>
      <c r="R64" s="19" t="s">
        <v>836</v>
      </c>
      <c r="S64" s="19" t="s">
        <v>1655</v>
      </c>
      <c r="T64" s="19" t="s">
        <v>1656</v>
      </c>
      <c r="U64" s="19" t="s">
        <v>837</v>
      </c>
      <c r="V64" s="19" t="s">
        <v>838</v>
      </c>
    </row>
    <row r="65" spans="1:22" s="19" customFormat="1" ht="27" x14ac:dyDescent="0.15">
      <c r="B65" s="19" t="s">
        <v>1070</v>
      </c>
      <c r="C65" s="19" t="s">
        <v>525</v>
      </c>
      <c r="E65" s="19" t="s">
        <v>385</v>
      </c>
      <c r="I65" s="19" t="s">
        <v>1177</v>
      </c>
      <c r="K65" s="19" t="s">
        <v>179</v>
      </c>
    </row>
    <row r="66" spans="1:22" s="19" customFormat="1" ht="27" x14ac:dyDescent="0.15">
      <c r="B66" s="19" t="s">
        <v>495</v>
      </c>
      <c r="C66" s="19" t="s">
        <v>525</v>
      </c>
      <c r="I66" s="19" t="s">
        <v>1177</v>
      </c>
      <c r="K66" s="19" t="s">
        <v>179</v>
      </c>
    </row>
    <row r="67" spans="1:22" s="19" customFormat="1" ht="27" x14ac:dyDescent="0.15">
      <c r="B67" s="19" t="s">
        <v>496</v>
      </c>
      <c r="C67" s="19" t="s">
        <v>525</v>
      </c>
      <c r="I67" s="19" t="s">
        <v>1177</v>
      </c>
      <c r="K67" s="19" t="s">
        <v>179</v>
      </c>
    </row>
    <row r="68" spans="1:22" s="19" customFormat="1" ht="27" x14ac:dyDescent="0.15">
      <c r="B68" s="19" t="s">
        <v>1149</v>
      </c>
      <c r="C68" s="19" t="s">
        <v>1148</v>
      </c>
      <c r="E68" s="19" t="s">
        <v>928</v>
      </c>
      <c r="H68" s="19" t="s">
        <v>870</v>
      </c>
      <c r="I68" s="19" t="s">
        <v>683</v>
      </c>
      <c r="K68" s="19" t="s">
        <v>187</v>
      </c>
      <c r="L68" s="19" t="s">
        <v>1230</v>
      </c>
      <c r="M68" s="19" t="b">
        <v>0</v>
      </c>
      <c r="P68" s="19" t="s">
        <v>386</v>
      </c>
      <c r="Q68" s="19" t="s">
        <v>387</v>
      </c>
    </row>
    <row r="69" spans="1:22" s="35" customFormat="1" ht="27.75" thickBot="1" x14ac:dyDescent="0.2">
      <c r="B69" s="35" t="s">
        <v>1150</v>
      </c>
      <c r="C69" s="35" t="s">
        <v>524</v>
      </c>
      <c r="E69" s="35" t="s">
        <v>928</v>
      </c>
      <c r="H69" s="35" t="s">
        <v>870</v>
      </c>
      <c r="I69" s="35" t="s">
        <v>683</v>
      </c>
      <c r="K69" s="35" t="s">
        <v>187</v>
      </c>
      <c r="L69" s="35" t="s">
        <v>1230</v>
      </c>
      <c r="M69" s="35" t="b">
        <v>0</v>
      </c>
      <c r="P69" s="35" t="s">
        <v>386</v>
      </c>
      <c r="Q69" s="35" t="s">
        <v>387</v>
      </c>
    </row>
    <row r="70" spans="1:22" s="19" customFormat="1" ht="54.75" thickTop="1" x14ac:dyDescent="0.15">
      <c r="A70" s="19" t="s">
        <v>388</v>
      </c>
      <c r="B70" s="19" t="s">
        <v>72</v>
      </c>
      <c r="C70" s="19" t="s">
        <v>1437</v>
      </c>
      <c r="D70" s="19">
        <v>1</v>
      </c>
      <c r="E70" s="19" t="str">
        <f>P70&amp;","&amp;U70&amp;","&amp;Q70&amp;","&amp;R70&amp;","&amp;S70</f>
        <v>家全体,家全体（セントラル）,半分くらい,一部の部屋,1部屋のみ</v>
      </c>
      <c r="H70" s="19" t="s">
        <v>869</v>
      </c>
      <c r="I70" s="19" t="s">
        <v>786</v>
      </c>
      <c r="K70" s="19" t="s">
        <v>181</v>
      </c>
      <c r="L70" s="19" t="s">
        <v>390</v>
      </c>
      <c r="M70" s="19">
        <v>0</v>
      </c>
      <c r="O70" s="19" t="s">
        <v>184</v>
      </c>
      <c r="P70" s="19" t="s">
        <v>1646</v>
      </c>
      <c r="Q70" s="19" t="s">
        <v>1647</v>
      </c>
      <c r="R70" s="19" t="s">
        <v>1648</v>
      </c>
      <c r="S70" s="19" t="s">
        <v>1649</v>
      </c>
      <c r="T70" s="19" t="s">
        <v>1650</v>
      </c>
      <c r="U70" s="19" t="s">
        <v>389</v>
      </c>
    </row>
    <row r="71" spans="1:22" s="19" customFormat="1" x14ac:dyDescent="0.15">
      <c r="B71" s="19" t="s">
        <v>1193</v>
      </c>
      <c r="C71" s="19" t="s">
        <v>4</v>
      </c>
      <c r="E71" s="19" t="s">
        <v>811</v>
      </c>
      <c r="I71" s="19" t="s">
        <v>684</v>
      </c>
      <c r="K71" s="19" t="s">
        <v>187</v>
      </c>
      <c r="L71" s="19" t="s">
        <v>1230</v>
      </c>
      <c r="M71" s="19" t="b">
        <v>0</v>
      </c>
    </row>
    <row r="72" spans="1:22" s="19" customFormat="1" ht="27" x14ac:dyDescent="0.15">
      <c r="B72" s="19" t="s">
        <v>1195</v>
      </c>
      <c r="C72" s="19" t="s">
        <v>257</v>
      </c>
      <c r="E72" s="19" t="s">
        <v>812</v>
      </c>
      <c r="I72" s="19" t="s">
        <v>684</v>
      </c>
      <c r="K72" s="19" t="s">
        <v>187</v>
      </c>
      <c r="L72" s="19" t="s">
        <v>1230</v>
      </c>
      <c r="M72" s="19" t="b">
        <v>0</v>
      </c>
    </row>
    <row r="73" spans="1:22" s="19" customFormat="1" ht="27" x14ac:dyDescent="0.15">
      <c r="B73" s="19" t="s">
        <v>820</v>
      </c>
      <c r="C73" s="19" t="s">
        <v>252</v>
      </c>
      <c r="E73" s="19" t="s">
        <v>812</v>
      </c>
      <c r="I73" s="19" t="s">
        <v>684</v>
      </c>
      <c r="K73" s="19" t="s">
        <v>187</v>
      </c>
      <c r="L73" s="19" t="s">
        <v>1230</v>
      </c>
      <c r="M73" s="19" t="b">
        <v>0</v>
      </c>
    </row>
    <row r="74" spans="1:22" s="19" customFormat="1" ht="27" x14ac:dyDescent="0.15">
      <c r="B74" s="19" t="s">
        <v>1068</v>
      </c>
      <c r="C74" s="19" t="s">
        <v>256</v>
      </c>
      <c r="E74" s="19" t="s">
        <v>812</v>
      </c>
      <c r="I74" s="19" t="s">
        <v>684</v>
      </c>
      <c r="K74" s="19" t="s">
        <v>187</v>
      </c>
      <c r="L74" s="19" t="s">
        <v>1230</v>
      </c>
      <c r="M74" s="19" t="b">
        <v>0</v>
      </c>
    </row>
    <row r="75" spans="1:22" s="19" customFormat="1" ht="27" x14ac:dyDescent="0.15">
      <c r="B75" s="50" t="s">
        <v>1194</v>
      </c>
      <c r="C75" s="50" t="s">
        <v>228</v>
      </c>
      <c r="E75" s="19" t="s">
        <v>812</v>
      </c>
      <c r="I75" s="19" t="s">
        <v>684</v>
      </c>
      <c r="K75" s="19" t="s">
        <v>187</v>
      </c>
      <c r="L75" s="19" t="s">
        <v>1230</v>
      </c>
      <c r="M75" s="19" t="b">
        <v>0</v>
      </c>
    </row>
    <row r="76" spans="1:22" s="19" customFormat="1" x14ac:dyDescent="0.15">
      <c r="B76" s="50" t="s">
        <v>250</v>
      </c>
      <c r="C76" s="50" t="s">
        <v>249</v>
      </c>
    </row>
    <row r="77" spans="1:22" s="19" customFormat="1" x14ac:dyDescent="0.15">
      <c r="B77" s="50" t="s">
        <v>251</v>
      </c>
      <c r="C77" s="50" t="s">
        <v>253</v>
      </c>
    </row>
    <row r="78" spans="1:22" s="19" customFormat="1" x14ac:dyDescent="0.15">
      <c r="B78" s="50" t="s">
        <v>254</v>
      </c>
      <c r="C78" s="50" t="s">
        <v>255</v>
      </c>
    </row>
    <row r="79" spans="1:22" s="19" customFormat="1" ht="27" x14ac:dyDescent="0.15">
      <c r="B79" s="19" t="s">
        <v>926</v>
      </c>
      <c r="C79" s="19" t="s">
        <v>1146</v>
      </c>
      <c r="E79" s="19" t="s">
        <v>812</v>
      </c>
      <c r="I79" s="19" t="s">
        <v>684</v>
      </c>
      <c r="K79" s="19" t="s">
        <v>187</v>
      </c>
      <c r="L79" s="19" t="s">
        <v>1230</v>
      </c>
      <c r="M79" s="19" t="b">
        <v>0</v>
      </c>
    </row>
    <row r="80" spans="1:22" s="19" customFormat="1" ht="27" x14ac:dyDescent="0.15">
      <c r="B80" s="19" t="s">
        <v>1151</v>
      </c>
      <c r="C80" s="19" t="s">
        <v>788</v>
      </c>
      <c r="E80" s="19" t="s">
        <v>813</v>
      </c>
      <c r="F80" s="19" t="s">
        <v>789</v>
      </c>
      <c r="I80" s="19" t="s">
        <v>786</v>
      </c>
      <c r="K80" s="19" t="s">
        <v>181</v>
      </c>
      <c r="L80" s="19" t="s">
        <v>391</v>
      </c>
      <c r="M80" s="19">
        <v>-1</v>
      </c>
      <c r="N80" s="19" t="s">
        <v>184</v>
      </c>
      <c r="O80" s="19" t="s">
        <v>965</v>
      </c>
      <c r="P80" s="19" t="s">
        <v>1651</v>
      </c>
      <c r="Q80" s="19" t="s">
        <v>1652</v>
      </c>
      <c r="R80" s="19" t="s">
        <v>1653</v>
      </c>
      <c r="S80" s="19" t="s">
        <v>1654</v>
      </c>
      <c r="T80" s="19" t="s">
        <v>1044</v>
      </c>
      <c r="U80" s="19" t="s">
        <v>1655</v>
      </c>
      <c r="V80" s="19" t="s">
        <v>1656</v>
      </c>
    </row>
    <row r="81" spans="2:24" s="19" customFormat="1" ht="27" x14ac:dyDescent="0.15">
      <c r="B81" s="19" t="s">
        <v>1436</v>
      </c>
      <c r="C81" s="19" t="s">
        <v>1111</v>
      </c>
      <c r="D81" s="19">
        <v>1</v>
      </c>
      <c r="E81" s="19" t="s">
        <v>393</v>
      </c>
      <c r="F81" s="19" t="s">
        <v>790</v>
      </c>
      <c r="I81" s="19" t="s">
        <v>786</v>
      </c>
      <c r="K81" s="19" t="s">
        <v>181</v>
      </c>
      <c r="L81" s="19" t="s">
        <v>392</v>
      </c>
      <c r="M81" s="19">
        <v>-1</v>
      </c>
      <c r="N81" s="19" t="s">
        <v>184</v>
      </c>
      <c r="O81" s="19" t="s">
        <v>965</v>
      </c>
      <c r="P81" s="19" t="s">
        <v>1657</v>
      </c>
      <c r="Q81" s="19" t="s">
        <v>1658</v>
      </c>
      <c r="R81" s="19" t="s">
        <v>1659</v>
      </c>
      <c r="S81" s="19" t="s">
        <v>1660</v>
      </c>
      <c r="T81" s="19" t="s">
        <v>1661</v>
      </c>
      <c r="U81" s="19" t="s">
        <v>1662</v>
      </c>
      <c r="V81" s="19" t="s">
        <v>1663</v>
      </c>
      <c r="W81" s="19" t="s">
        <v>1664</v>
      </c>
      <c r="X81" s="19" t="s">
        <v>1665</v>
      </c>
    </row>
    <row r="82" spans="2:24" s="19" customFormat="1" ht="27" x14ac:dyDescent="0.15">
      <c r="B82" s="19" t="s">
        <v>1439</v>
      </c>
      <c r="C82" s="19" t="s">
        <v>1115</v>
      </c>
      <c r="E82" s="19" t="s">
        <v>813</v>
      </c>
      <c r="F82" s="19" t="s">
        <v>789</v>
      </c>
      <c r="I82" s="19" t="s">
        <v>786</v>
      </c>
      <c r="K82" s="19" t="s">
        <v>181</v>
      </c>
      <c r="L82" s="19" t="s">
        <v>391</v>
      </c>
      <c r="M82" s="19">
        <v>-1</v>
      </c>
      <c r="N82" s="19" t="s">
        <v>184</v>
      </c>
      <c r="O82" s="19" t="s">
        <v>965</v>
      </c>
      <c r="P82" s="19" t="s">
        <v>2</v>
      </c>
      <c r="Q82" s="19" t="s">
        <v>1651</v>
      </c>
      <c r="R82" s="19" t="s">
        <v>1652</v>
      </c>
      <c r="S82" s="19" t="s">
        <v>1653</v>
      </c>
      <c r="T82" s="19" t="s">
        <v>1654</v>
      </c>
      <c r="U82" s="19" t="s">
        <v>1655</v>
      </c>
      <c r="V82" s="24" t="s">
        <v>1656</v>
      </c>
    </row>
    <row r="83" spans="2:24" s="19" customFormat="1" ht="27" x14ac:dyDescent="0.15">
      <c r="B83" s="19" t="s">
        <v>1438</v>
      </c>
      <c r="C83" s="19" t="s">
        <v>1155</v>
      </c>
      <c r="D83" s="19">
        <v>1</v>
      </c>
      <c r="E83" s="19" t="s">
        <v>393</v>
      </c>
      <c r="F83" s="19" t="s">
        <v>790</v>
      </c>
      <c r="I83" s="19" t="s">
        <v>786</v>
      </c>
      <c r="K83" s="19" t="s">
        <v>181</v>
      </c>
      <c r="L83" s="19" t="s">
        <v>392</v>
      </c>
      <c r="M83" s="19">
        <v>-1</v>
      </c>
      <c r="N83" s="19" t="s">
        <v>184</v>
      </c>
      <c r="O83" s="19" t="s">
        <v>965</v>
      </c>
      <c r="P83" s="19" t="s">
        <v>1657</v>
      </c>
      <c r="Q83" s="19" t="s">
        <v>1658</v>
      </c>
      <c r="R83" s="19" t="s">
        <v>1659</v>
      </c>
      <c r="S83" s="19" t="s">
        <v>1660</v>
      </c>
      <c r="T83" s="19" t="s">
        <v>1661</v>
      </c>
      <c r="U83" s="19" t="s">
        <v>1662</v>
      </c>
      <c r="V83" s="19" t="s">
        <v>1663</v>
      </c>
      <c r="W83" s="19" t="s">
        <v>1664</v>
      </c>
      <c r="X83" s="19" t="s">
        <v>1665</v>
      </c>
    </row>
    <row r="84" spans="2:24" s="19" customFormat="1" ht="27" x14ac:dyDescent="0.15">
      <c r="B84" s="19" t="s">
        <v>1356</v>
      </c>
      <c r="C84" s="19" t="s">
        <v>407</v>
      </c>
      <c r="D84" s="19">
        <v>1</v>
      </c>
      <c r="E84" s="19" t="s">
        <v>408</v>
      </c>
      <c r="F84" s="19" t="s">
        <v>790</v>
      </c>
      <c r="I84" s="19" t="s">
        <v>786</v>
      </c>
      <c r="K84" s="19" t="s">
        <v>181</v>
      </c>
      <c r="L84" s="33" t="s">
        <v>409</v>
      </c>
      <c r="M84" s="19">
        <v>-1</v>
      </c>
      <c r="N84" s="19" t="s">
        <v>184</v>
      </c>
      <c r="O84" s="19" t="s">
        <v>965</v>
      </c>
      <c r="P84" s="19" t="s">
        <v>1657</v>
      </c>
      <c r="Q84" s="19" t="s">
        <v>1658</v>
      </c>
      <c r="R84" s="19" t="s">
        <v>1659</v>
      </c>
      <c r="S84" s="19" t="s">
        <v>1660</v>
      </c>
      <c r="T84" s="19" t="s">
        <v>1661</v>
      </c>
      <c r="U84" s="19" t="s">
        <v>1662</v>
      </c>
      <c r="V84" s="19" t="s">
        <v>1663</v>
      </c>
      <c r="W84" s="19" t="s">
        <v>1664</v>
      </c>
      <c r="X84" s="19" t="s">
        <v>1665</v>
      </c>
    </row>
    <row r="85" spans="2:24" s="19" customFormat="1" x14ac:dyDescent="0.15">
      <c r="B85" s="19" t="s">
        <v>1152</v>
      </c>
      <c r="C85" s="19" t="s">
        <v>1147</v>
      </c>
      <c r="E85" s="19" t="s">
        <v>816</v>
      </c>
      <c r="I85" s="19" t="s">
        <v>683</v>
      </c>
      <c r="K85" s="19" t="s">
        <v>187</v>
      </c>
      <c r="L85" s="19" t="s">
        <v>1230</v>
      </c>
      <c r="M85" s="19" t="b">
        <v>0</v>
      </c>
    </row>
    <row r="86" spans="2:24" s="19" customFormat="1" ht="27" x14ac:dyDescent="0.15">
      <c r="B86" s="19" t="s">
        <v>1359</v>
      </c>
      <c r="C86" s="19" t="s">
        <v>1468</v>
      </c>
      <c r="D86" s="19">
        <v>1</v>
      </c>
      <c r="E86" s="19" t="str">
        <f>P86&amp;","&amp;Q86&amp;","&amp;R86&amp;","&amp;S86&amp;","&amp;T86</f>
        <v>1：毎日,2：2日に1回,3：週1～2回,4：月1～3回,5：使わない</v>
      </c>
      <c r="I86" s="19" t="s">
        <v>786</v>
      </c>
      <c r="K86" s="19" t="s">
        <v>181</v>
      </c>
      <c r="L86" s="19" t="s">
        <v>390</v>
      </c>
      <c r="M86" s="19">
        <v>0</v>
      </c>
      <c r="O86" s="19" t="s">
        <v>184</v>
      </c>
      <c r="P86" s="19" t="s">
        <v>1574</v>
      </c>
      <c r="Q86" s="19" t="s">
        <v>1575</v>
      </c>
      <c r="R86" s="19" t="s">
        <v>1576</v>
      </c>
      <c r="S86" s="19" t="s">
        <v>1577</v>
      </c>
      <c r="T86" s="19" t="s">
        <v>1232</v>
      </c>
      <c r="U86" s="19" t="s">
        <v>1233</v>
      </c>
    </row>
    <row r="87" spans="2:24" s="19" customFormat="1" ht="27" x14ac:dyDescent="0.15">
      <c r="B87" s="19" t="s">
        <v>1441</v>
      </c>
      <c r="C87" s="19" t="s">
        <v>1440</v>
      </c>
      <c r="D87" s="19">
        <v>1</v>
      </c>
      <c r="E87" s="19" t="s">
        <v>401</v>
      </c>
      <c r="F87" s="19" t="s">
        <v>1444</v>
      </c>
      <c r="I87" s="19" t="s">
        <v>786</v>
      </c>
      <c r="K87" s="19" t="s">
        <v>181</v>
      </c>
      <c r="L87" s="19" t="s">
        <v>390</v>
      </c>
      <c r="M87" s="19">
        <v>0</v>
      </c>
      <c r="O87" s="19" t="s">
        <v>184</v>
      </c>
      <c r="P87" s="19" t="s">
        <v>395</v>
      </c>
      <c r="Q87" s="19" t="s">
        <v>396</v>
      </c>
      <c r="R87" s="19" t="s">
        <v>397</v>
      </c>
      <c r="S87" s="19" t="s">
        <v>398</v>
      </c>
      <c r="T87" s="19" t="s">
        <v>399</v>
      </c>
      <c r="U87" s="19" t="s">
        <v>400</v>
      </c>
    </row>
    <row r="88" spans="2:24" s="19" customFormat="1" x14ac:dyDescent="0.15">
      <c r="B88" s="19" t="s">
        <v>1171</v>
      </c>
      <c r="C88" s="19" t="s">
        <v>1010</v>
      </c>
      <c r="E88" s="19" t="s">
        <v>402</v>
      </c>
      <c r="F88" s="19" t="s">
        <v>803</v>
      </c>
      <c r="I88" s="19" t="s">
        <v>1176</v>
      </c>
      <c r="J88" s="19" t="s">
        <v>404</v>
      </c>
      <c r="K88" s="19" t="s">
        <v>181</v>
      </c>
      <c r="M88" s="19">
        <v>-1</v>
      </c>
    </row>
    <row r="89" spans="2:24" s="19" customFormat="1" x14ac:dyDescent="0.15">
      <c r="B89" s="19" t="s">
        <v>1172</v>
      </c>
      <c r="C89" s="19" t="s">
        <v>1010</v>
      </c>
      <c r="E89" s="19" t="s">
        <v>403</v>
      </c>
      <c r="F89" s="19" t="s">
        <v>803</v>
      </c>
      <c r="I89" s="19" t="s">
        <v>1176</v>
      </c>
      <c r="J89" s="19" t="s">
        <v>404</v>
      </c>
      <c r="K89" s="19" t="s">
        <v>181</v>
      </c>
      <c r="M89" s="19">
        <v>-1</v>
      </c>
    </row>
    <row r="90" spans="2:24" s="19" customFormat="1" ht="27" x14ac:dyDescent="0.15">
      <c r="B90" s="19" t="s">
        <v>982</v>
      </c>
      <c r="C90" s="19" t="s">
        <v>1587</v>
      </c>
      <c r="E90" s="19" t="s">
        <v>405</v>
      </c>
      <c r="F90" s="19" t="s">
        <v>1588</v>
      </c>
      <c r="I90" s="19" t="s">
        <v>1176</v>
      </c>
      <c r="J90" s="19" t="s">
        <v>404</v>
      </c>
      <c r="K90" s="19" t="s">
        <v>181</v>
      </c>
      <c r="M90" s="19">
        <v>-1</v>
      </c>
    </row>
    <row r="91" spans="2:24" s="19" customFormat="1" ht="27" x14ac:dyDescent="0.15">
      <c r="B91" s="19" t="s">
        <v>983</v>
      </c>
      <c r="C91" s="19" t="s">
        <v>1587</v>
      </c>
      <c r="E91" s="19" t="s">
        <v>406</v>
      </c>
      <c r="F91" s="19" t="s">
        <v>1588</v>
      </c>
      <c r="I91" s="19" t="s">
        <v>1176</v>
      </c>
      <c r="J91" s="19" t="s">
        <v>404</v>
      </c>
      <c r="K91" s="19" t="s">
        <v>181</v>
      </c>
      <c r="M91" s="19">
        <v>-1</v>
      </c>
    </row>
    <row r="92" spans="2:24" s="19" customFormat="1" ht="27" x14ac:dyDescent="0.15">
      <c r="B92" s="19" t="s">
        <v>1442</v>
      </c>
      <c r="C92" s="19" t="s">
        <v>1443</v>
      </c>
      <c r="E92" s="19" t="s">
        <v>817</v>
      </c>
      <c r="F92" s="19" t="s">
        <v>1444</v>
      </c>
      <c r="I92" s="19" t="s">
        <v>786</v>
      </c>
      <c r="K92" s="19" t="s">
        <v>181</v>
      </c>
      <c r="L92" s="33" t="s">
        <v>411</v>
      </c>
      <c r="M92" s="19">
        <v>-1</v>
      </c>
      <c r="N92" s="19" t="s">
        <v>184</v>
      </c>
      <c r="O92" s="19" t="s">
        <v>410</v>
      </c>
      <c r="P92" s="19" t="s">
        <v>395</v>
      </c>
      <c r="Q92" s="19" t="s">
        <v>396</v>
      </c>
      <c r="R92" s="19" t="s">
        <v>397</v>
      </c>
      <c r="S92" s="19" t="s">
        <v>398</v>
      </c>
      <c r="T92" s="19" t="s">
        <v>399</v>
      </c>
      <c r="U92" s="19" t="s">
        <v>400</v>
      </c>
    </row>
    <row r="93" spans="2:24" s="19" customFormat="1" x14ac:dyDescent="0.15">
      <c r="B93" s="19" t="s">
        <v>1524</v>
      </c>
      <c r="C93" s="19" t="s">
        <v>412</v>
      </c>
      <c r="E93" s="19" t="s">
        <v>413</v>
      </c>
      <c r="I93" s="19" t="s">
        <v>394</v>
      </c>
      <c r="K93" s="19" t="s">
        <v>179</v>
      </c>
    </row>
    <row r="94" spans="2:24" s="19" customFormat="1" x14ac:dyDescent="0.15">
      <c r="B94" s="19" t="s">
        <v>1525</v>
      </c>
      <c r="C94" s="19" t="s">
        <v>412</v>
      </c>
      <c r="E94" s="19" t="s">
        <v>414</v>
      </c>
      <c r="I94" s="19" t="s">
        <v>394</v>
      </c>
      <c r="K94" s="19" t="s">
        <v>179</v>
      </c>
    </row>
    <row r="95" spans="2:24" s="19" customFormat="1" x14ac:dyDescent="0.15">
      <c r="B95" s="19" t="s">
        <v>1526</v>
      </c>
      <c r="C95" s="19" t="s">
        <v>412</v>
      </c>
      <c r="E95" s="19" t="s">
        <v>415</v>
      </c>
      <c r="I95" s="19" t="s">
        <v>394</v>
      </c>
      <c r="K95" s="19" t="s">
        <v>179</v>
      </c>
    </row>
    <row r="96" spans="2:24" s="19" customFormat="1" x14ac:dyDescent="0.15">
      <c r="B96" s="19" t="s">
        <v>421</v>
      </c>
      <c r="C96" s="19" t="s">
        <v>412</v>
      </c>
      <c r="E96" s="19" t="s">
        <v>423</v>
      </c>
      <c r="I96" s="19" t="s">
        <v>394</v>
      </c>
      <c r="K96" s="19" t="s">
        <v>179</v>
      </c>
    </row>
    <row r="97" spans="1:21" s="19" customFormat="1" x14ac:dyDescent="0.15">
      <c r="B97" s="19" t="s">
        <v>422</v>
      </c>
      <c r="C97" s="19" t="s">
        <v>412</v>
      </c>
      <c r="E97" s="19" t="s">
        <v>424</v>
      </c>
      <c r="I97" s="19" t="s">
        <v>394</v>
      </c>
      <c r="K97" s="19" t="s">
        <v>179</v>
      </c>
    </row>
    <row r="98" spans="1:21" s="19" customFormat="1" ht="27" x14ac:dyDescent="0.15">
      <c r="B98" s="19" t="s">
        <v>1527</v>
      </c>
      <c r="C98" s="19" t="s">
        <v>1528</v>
      </c>
      <c r="E98" s="19" t="s">
        <v>413</v>
      </c>
      <c r="I98" s="19" t="s">
        <v>786</v>
      </c>
      <c r="K98" s="19" t="s">
        <v>181</v>
      </c>
      <c r="L98" s="19" t="s">
        <v>390</v>
      </c>
      <c r="M98" s="19">
        <v>0</v>
      </c>
      <c r="O98" s="19" t="s">
        <v>184</v>
      </c>
      <c r="P98" s="19" t="s">
        <v>1574</v>
      </c>
      <c r="Q98" s="19" t="s">
        <v>1426</v>
      </c>
      <c r="R98" s="19" t="s">
        <v>1425</v>
      </c>
      <c r="S98" s="19" t="s">
        <v>1424</v>
      </c>
      <c r="T98" s="19" t="s">
        <v>1423</v>
      </c>
      <c r="U98" s="19" t="s">
        <v>1422</v>
      </c>
    </row>
    <row r="99" spans="1:21" s="19" customFormat="1" ht="27" x14ac:dyDescent="0.15">
      <c r="B99" s="19" t="s">
        <v>1529</v>
      </c>
      <c r="C99" s="19" t="s">
        <v>1528</v>
      </c>
      <c r="E99" s="19" t="s">
        <v>414</v>
      </c>
      <c r="I99" s="19" t="s">
        <v>786</v>
      </c>
      <c r="K99" s="19" t="s">
        <v>181</v>
      </c>
      <c r="L99" s="19" t="s">
        <v>390</v>
      </c>
      <c r="M99" s="19">
        <v>0</v>
      </c>
      <c r="O99" s="19" t="s">
        <v>184</v>
      </c>
      <c r="P99" s="19" t="s">
        <v>1574</v>
      </c>
      <c r="Q99" s="19" t="s">
        <v>1426</v>
      </c>
      <c r="R99" s="19" t="s">
        <v>1425</v>
      </c>
      <c r="S99" s="19" t="s">
        <v>1424</v>
      </c>
      <c r="T99" s="19" t="s">
        <v>1423</v>
      </c>
      <c r="U99" s="19" t="s">
        <v>1422</v>
      </c>
    </row>
    <row r="100" spans="1:21" s="19" customFormat="1" ht="27" x14ac:dyDescent="0.15">
      <c r="B100" s="19" t="s">
        <v>1530</v>
      </c>
      <c r="C100" s="19" t="s">
        <v>1528</v>
      </c>
      <c r="E100" s="19" t="s">
        <v>415</v>
      </c>
      <c r="I100" s="19" t="s">
        <v>786</v>
      </c>
      <c r="K100" s="19" t="s">
        <v>181</v>
      </c>
      <c r="L100" s="19" t="s">
        <v>390</v>
      </c>
      <c r="M100" s="19">
        <v>0</v>
      </c>
      <c r="O100" s="19" t="s">
        <v>184</v>
      </c>
      <c r="P100" s="19" t="s">
        <v>1574</v>
      </c>
      <c r="Q100" s="19" t="s">
        <v>1426</v>
      </c>
      <c r="R100" s="19" t="s">
        <v>1425</v>
      </c>
      <c r="S100" s="19" t="s">
        <v>1424</v>
      </c>
      <c r="T100" s="19" t="s">
        <v>1423</v>
      </c>
      <c r="U100" s="19" t="s">
        <v>1422</v>
      </c>
    </row>
    <row r="101" spans="1:21" s="19" customFormat="1" ht="27" x14ac:dyDescent="0.15">
      <c r="B101" s="19" t="s">
        <v>425</v>
      </c>
      <c r="C101" s="19" t="s">
        <v>1528</v>
      </c>
      <c r="E101" s="19" t="s">
        <v>423</v>
      </c>
      <c r="I101" s="19" t="s">
        <v>786</v>
      </c>
      <c r="K101" s="19" t="s">
        <v>181</v>
      </c>
      <c r="L101" s="19" t="s">
        <v>390</v>
      </c>
      <c r="M101" s="19">
        <v>0</v>
      </c>
      <c r="O101" s="19" t="s">
        <v>184</v>
      </c>
      <c r="P101" s="19" t="s">
        <v>1574</v>
      </c>
      <c r="Q101" s="19" t="s">
        <v>1426</v>
      </c>
      <c r="R101" s="19" t="s">
        <v>1425</v>
      </c>
      <c r="S101" s="19" t="s">
        <v>1424</v>
      </c>
      <c r="T101" s="19" t="s">
        <v>1423</v>
      </c>
      <c r="U101" s="19" t="s">
        <v>1422</v>
      </c>
    </row>
    <row r="102" spans="1:21" s="19" customFormat="1" ht="27" x14ac:dyDescent="0.15">
      <c r="B102" s="19" t="s">
        <v>426</v>
      </c>
      <c r="C102" s="19" t="s">
        <v>1528</v>
      </c>
      <c r="E102" s="19" t="s">
        <v>424</v>
      </c>
      <c r="I102" s="19" t="s">
        <v>786</v>
      </c>
      <c r="K102" s="19" t="s">
        <v>181</v>
      </c>
      <c r="L102" s="19" t="s">
        <v>390</v>
      </c>
      <c r="M102" s="19">
        <v>0</v>
      </c>
      <c r="O102" s="19" t="s">
        <v>184</v>
      </c>
      <c r="P102" s="19" t="s">
        <v>1574</v>
      </c>
      <c r="Q102" s="19" t="s">
        <v>1426</v>
      </c>
      <c r="R102" s="19" t="s">
        <v>1425</v>
      </c>
      <c r="S102" s="19" t="s">
        <v>1424</v>
      </c>
      <c r="T102" s="19" t="s">
        <v>1423</v>
      </c>
      <c r="U102" s="19" t="s">
        <v>1422</v>
      </c>
    </row>
    <row r="103" spans="1:21" s="19" customFormat="1" ht="27" x14ac:dyDescent="0.15">
      <c r="B103" s="19" t="s">
        <v>1537</v>
      </c>
      <c r="C103" s="19" t="s">
        <v>969</v>
      </c>
      <c r="I103" s="19" t="s">
        <v>394</v>
      </c>
      <c r="K103" s="19" t="s">
        <v>179</v>
      </c>
    </row>
    <row r="104" spans="1:21" s="19" customFormat="1" x14ac:dyDescent="0.15">
      <c r="B104" s="19" t="s">
        <v>416</v>
      </c>
      <c r="C104" s="19" t="s">
        <v>427</v>
      </c>
      <c r="E104" s="19" t="s">
        <v>413</v>
      </c>
      <c r="F104" s="19" t="s">
        <v>428</v>
      </c>
      <c r="I104" s="19" t="s">
        <v>1176</v>
      </c>
      <c r="J104" s="19" t="s">
        <v>168</v>
      </c>
      <c r="K104" s="19" t="s">
        <v>181</v>
      </c>
    </row>
    <row r="105" spans="1:21" s="19" customFormat="1" x14ac:dyDescent="0.15">
      <c r="B105" s="19" t="s">
        <v>417</v>
      </c>
      <c r="C105" s="19" t="s">
        <v>427</v>
      </c>
      <c r="E105" s="19" t="s">
        <v>414</v>
      </c>
      <c r="F105" s="19" t="s">
        <v>428</v>
      </c>
      <c r="I105" s="19" t="s">
        <v>1176</v>
      </c>
      <c r="J105" s="19" t="s">
        <v>168</v>
      </c>
      <c r="K105" s="19" t="s">
        <v>181</v>
      </c>
    </row>
    <row r="106" spans="1:21" s="19" customFormat="1" x14ac:dyDescent="0.15">
      <c r="B106" s="19" t="s">
        <v>418</v>
      </c>
      <c r="C106" s="19" t="s">
        <v>427</v>
      </c>
      <c r="E106" s="19" t="s">
        <v>415</v>
      </c>
      <c r="F106" s="19" t="s">
        <v>428</v>
      </c>
      <c r="I106" s="19" t="s">
        <v>1176</v>
      </c>
      <c r="J106" s="19" t="s">
        <v>168</v>
      </c>
      <c r="K106" s="19" t="s">
        <v>181</v>
      </c>
    </row>
    <row r="107" spans="1:21" s="19" customFormat="1" x14ac:dyDescent="0.15">
      <c r="B107" s="19" t="s">
        <v>419</v>
      </c>
      <c r="C107" s="19" t="s">
        <v>427</v>
      </c>
      <c r="E107" s="19" t="s">
        <v>423</v>
      </c>
      <c r="F107" s="19" t="s">
        <v>428</v>
      </c>
      <c r="I107" s="19" t="s">
        <v>1176</v>
      </c>
      <c r="J107" s="19" t="s">
        <v>168</v>
      </c>
      <c r="K107" s="19" t="s">
        <v>181</v>
      </c>
    </row>
    <row r="108" spans="1:21" s="19" customFormat="1" x14ac:dyDescent="0.15">
      <c r="B108" s="19" t="s">
        <v>420</v>
      </c>
      <c r="C108" s="19" t="s">
        <v>427</v>
      </c>
      <c r="E108" s="19" t="s">
        <v>424</v>
      </c>
      <c r="F108" s="19" t="s">
        <v>428</v>
      </c>
      <c r="I108" s="19" t="s">
        <v>1176</v>
      </c>
      <c r="J108" s="19" t="s">
        <v>168</v>
      </c>
      <c r="K108" s="19" t="s">
        <v>181</v>
      </c>
    </row>
    <row r="109" spans="1:21" s="35" customFormat="1" ht="54.75" thickBot="1" x14ac:dyDescent="0.2">
      <c r="B109" s="35" t="s">
        <v>707</v>
      </c>
      <c r="C109" s="35" t="s">
        <v>1598</v>
      </c>
      <c r="E109" s="35" t="s">
        <v>429</v>
      </c>
      <c r="I109" s="35" t="s">
        <v>786</v>
      </c>
      <c r="K109" s="35" t="s">
        <v>181</v>
      </c>
      <c r="L109" s="35" t="s">
        <v>390</v>
      </c>
      <c r="M109" s="35">
        <v>0</v>
      </c>
      <c r="O109" s="35" t="s">
        <v>184</v>
      </c>
      <c r="P109" s="35" t="s">
        <v>1531</v>
      </c>
      <c r="Q109" s="35" t="s">
        <v>1532</v>
      </c>
      <c r="R109" s="35" t="s">
        <v>1533</v>
      </c>
      <c r="S109" s="35" t="s">
        <v>1534</v>
      </c>
      <c r="T109" s="35" t="s">
        <v>1535</v>
      </c>
      <c r="U109" s="35" t="s">
        <v>1536</v>
      </c>
    </row>
    <row r="110" spans="1:21" s="19" customFormat="1" ht="54.75" thickTop="1" x14ac:dyDescent="0.15">
      <c r="A110" s="19" t="s">
        <v>1506</v>
      </c>
      <c r="B110" s="19" t="s">
        <v>1491</v>
      </c>
      <c r="C110" s="19" t="s">
        <v>1495</v>
      </c>
      <c r="E110" s="19" t="s">
        <v>1496</v>
      </c>
      <c r="I110" s="19" t="s">
        <v>1507</v>
      </c>
      <c r="K110" s="19" t="s">
        <v>1492</v>
      </c>
      <c r="L110" s="19" t="s">
        <v>172</v>
      </c>
      <c r="M110" s="19" t="b">
        <v>1</v>
      </c>
      <c r="P110" s="19" t="s">
        <v>1494</v>
      </c>
      <c r="Q110" s="19" t="s">
        <v>1493</v>
      </c>
    </row>
    <row r="111" spans="1:21" s="19" customFormat="1" x14ac:dyDescent="0.15">
      <c r="B111" s="22" t="s">
        <v>1643</v>
      </c>
      <c r="C111" s="22" t="s">
        <v>1644</v>
      </c>
      <c r="D111" s="22"/>
      <c r="E111" s="19" t="s">
        <v>165</v>
      </c>
      <c r="I111" s="19" t="s">
        <v>1247</v>
      </c>
      <c r="K111" s="19" t="s">
        <v>179</v>
      </c>
    </row>
    <row r="112" spans="1:21" s="19" customFormat="1" x14ac:dyDescent="0.15">
      <c r="B112" s="19" t="s">
        <v>1497</v>
      </c>
      <c r="C112" s="19" t="s">
        <v>1499</v>
      </c>
      <c r="E112" s="19" t="s">
        <v>1511</v>
      </c>
      <c r="I112" s="19" t="s">
        <v>1247</v>
      </c>
      <c r="K112" s="19" t="s">
        <v>181</v>
      </c>
      <c r="M112" s="19">
        <v>-1</v>
      </c>
    </row>
    <row r="113" spans="1:25" s="19" customFormat="1" x14ac:dyDescent="0.15">
      <c r="B113" s="19" t="s">
        <v>1498</v>
      </c>
      <c r="C113" s="19" t="s">
        <v>1500</v>
      </c>
      <c r="I113" s="19" t="s">
        <v>1247</v>
      </c>
      <c r="K113" s="19" t="s">
        <v>179</v>
      </c>
    </row>
    <row r="114" spans="1:25" s="19" customFormat="1" x14ac:dyDescent="0.15">
      <c r="B114" s="19" t="s">
        <v>1501</v>
      </c>
      <c r="C114" s="19" t="s">
        <v>1505</v>
      </c>
      <c r="I114" s="19" t="s">
        <v>1247</v>
      </c>
      <c r="K114" s="19" t="s">
        <v>179</v>
      </c>
    </row>
    <row r="115" spans="1:25" s="19" customFormat="1" x14ac:dyDescent="0.15">
      <c r="B115" s="19" t="s">
        <v>1502</v>
      </c>
      <c r="C115" s="19" t="s">
        <v>1503</v>
      </c>
      <c r="E115" s="19" t="s">
        <v>1504</v>
      </c>
      <c r="I115" s="19" t="s">
        <v>1507</v>
      </c>
      <c r="K115" s="19" t="s">
        <v>181</v>
      </c>
      <c r="M115" s="19">
        <v>3</v>
      </c>
      <c r="P115" s="19" t="s">
        <v>1508</v>
      </c>
      <c r="Q115" s="19" t="s">
        <v>1510</v>
      </c>
      <c r="R115" s="19" t="s">
        <v>1509</v>
      </c>
    </row>
    <row r="116" spans="1:25" s="19" customFormat="1" ht="27" x14ac:dyDescent="0.15">
      <c r="A116" s="19" t="s">
        <v>970</v>
      </c>
      <c r="B116" s="19" t="s">
        <v>1063</v>
      </c>
      <c r="C116" s="19" t="s">
        <v>783</v>
      </c>
      <c r="E116" s="19" t="s">
        <v>432</v>
      </c>
      <c r="I116" s="19" t="s">
        <v>537</v>
      </c>
      <c r="K116" s="19" t="s">
        <v>179</v>
      </c>
    </row>
    <row r="117" spans="1:25" s="35" customFormat="1" ht="27.75" thickBot="1" x14ac:dyDescent="0.2">
      <c r="B117" s="35" t="s">
        <v>493</v>
      </c>
      <c r="C117" s="35" t="s">
        <v>494</v>
      </c>
      <c r="E117" s="35" t="s">
        <v>433</v>
      </c>
      <c r="I117" s="35" t="s">
        <v>537</v>
      </c>
      <c r="J117" s="35">
        <f>4.5*0.9*0.9</f>
        <v>3.645</v>
      </c>
      <c r="K117" s="35" t="s">
        <v>179</v>
      </c>
    </row>
    <row r="118" spans="1:25" s="19" customFormat="1" ht="27.75" thickTop="1" x14ac:dyDescent="0.15">
      <c r="A118" s="19" t="s">
        <v>800</v>
      </c>
      <c r="B118" s="19" t="s">
        <v>1064</v>
      </c>
      <c r="C118" s="19" t="s">
        <v>784</v>
      </c>
      <c r="E118" s="19" t="s">
        <v>442</v>
      </c>
      <c r="F118" s="19" t="s">
        <v>785</v>
      </c>
      <c r="I118" s="19" t="s">
        <v>786</v>
      </c>
      <c r="K118" s="19" t="s">
        <v>181</v>
      </c>
      <c r="L118" s="19" t="s">
        <v>437</v>
      </c>
      <c r="M118" s="19">
        <v>0</v>
      </c>
      <c r="O118" s="19" t="s">
        <v>184</v>
      </c>
      <c r="P118" s="19" t="s">
        <v>497</v>
      </c>
      <c r="Q118" s="19" t="s">
        <v>498</v>
      </c>
      <c r="R118" s="19" t="s">
        <v>499</v>
      </c>
      <c r="S118" s="19" t="s">
        <v>500</v>
      </c>
      <c r="T118" s="19" t="s">
        <v>501</v>
      </c>
      <c r="U118" s="19" t="s">
        <v>502</v>
      </c>
      <c r="V118" s="19" t="s">
        <v>503</v>
      </c>
      <c r="W118" s="19" t="s">
        <v>504</v>
      </c>
      <c r="X118" s="19" t="s">
        <v>505</v>
      </c>
      <c r="Y118" s="19" t="s">
        <v>436</v>
      </c>
    </row>
    <row r="119" spans="1:25" s="19" customFormat="1" ht="27" x14ac:dyDescent="0.15">
      <c r="B119" s="19" t="s">
        <v>1065</v>
      </c>
      <c r="C119" s="19" t="s">
        <v>784</v>
      </c>
      <c r="E119" s="19" t="s">
        <v>457</v>
      </c>
      <c r="F119" s="19" t="s">
        <v>785</v>
      </c>
      <c r="I119" s="19" t="s">
        <v>786</v>
      </c>
      <c r="K119" s="19" t="s">
        <v>181</v>
      </c>
      <c r="L119" s="19" t="s">
        <v>435</v>
      </c>
      <c r="M119" s="19">
        <v>0</v>
      </c>
      <c r="O119" s="19" t="s">
        <v>184</v>
      </c>
      <c r="P119" s="19" t="s">
        <v>497</v>
      </c>
      <c r="Q119" s="19" t="s">
        <v>498</v>
      </c>
      <c r="R119" s="19" t="s">
        <v>499</v>
      </c>
      <c r="S119" s="19" t="s">
        <v>500</v>
      </c>
      <c r="T119" s="19" t="s">
        <v>501</v>
      </c>
      <c r="U119" s="19" t="s">
        <v>502</v>
      </c>
      <c r="V119" s="19" t="s">
        <v>503</v>
      </c>
      <c r="W119" s="19" t="s">
        <v>504</v>
      </c>
      <c r="X119" s="19" t="s">
        <v>505</v>
      </c>
    </row>
    <row r="120" spans="1:25" s="19" customFormat="1" ht="27" x14ac:dyDescent="0.15">
      <c r="B120" s="19" t="s">
        <v>1066</v>
      </c>
      <c r="C120" s="19" t="s">
        <v>784</v>
      </c>
      <c r="E120" s="19" t="s">
        <v>458</v>
      </c>
      <c r="F120" s="19" t="s">
        <v>785</v>
      </c>
      <c r="I120" s="19" t="s">
        <v>786</v>
      </c>
      <c r="K120" s="19" t="s">
        <v>181</v>
      </c>
      <c r="L120" s="19" t="s">
        <v>435</v>
      </c>
      <c r="M120" s="19">
        <v>0</v>
      </c>
      <c r="O120" s="19" t="s">
        <v>184</v>
      </c>
      <c r="P120" s="19" t="s">
        <v>497</v>
      </c>
      <c r="Q120" s="19" t="s">
        <v>498</v>
      </c>
      <c r="R120" s="19" t="s">
        <v>499</v>
      </c>
      <c r="S120" s="19" t="s">
        <v>500</v>
      </c>
      <c r="T120" s="19" t="s">
        <v>501</v>
      </c>
      <c r="U120" s="19" t="s">
        <v>502</v>
      </c>
      <c r="V120" s="19" t="s">
        <v>503</v>
      </c>
      <c r="W120" s="19" t="s">
        <v>504</v>
      </c>
      <c r="X120" s="19" t="s">
        <v>505</v>
      </c>
    </row>
    <row r="121" spans="1:25" s="19" customFormat="1" ht="27" x14ac:dyDescent="0.15">
      <c r="B121" s="19" t="s">
        <v>527</v>
      </c>
      <c r="C121" s="19" t="s">
        <v>526</v>
      </c>
      <c r="I121" s="19" t="s">
        <v>787</v>
      </c>
      <c r="K121" s="19" t="s">
        <v>187</v>
      </c>
      <c r="L121" s="19" t="s">
        <v>1230</v>
      </c>
      <c r="M121" s="19" t="b">
        <v>0</v>
      </c>
      <c r="P121" s="19" t="s">
        <v>438</v>
      </c>
      <c r="Q121" s="19" t="s">
        <v>439</v>
      </c>
    </row>
    <row r="122" spans="1:25" s="19" customFormat="1" x14ac:dyDescent="0.15">
      <c r="B122" s="19" t="s">
        <v>528</v>
      </c>
      <c r="C122" s="19" t="s">
        <v>526</v>
      </c>
      <c r="I122" s="19" t="s">
        <v>787</v>
      </c>
      <c r="K122" s="19" t="s">
        <v>187</v>
      </c>
      <c r="L122" s="19" t="s">
        <v>1230</v>
      </c>
      <c r="M122" s="19" t="b">
        <v>0</v>
      </c>
    </row>
    <row r="123" spans="1:25" s="19" customFormat="1" x14ac:dyDescent="0.15">
      <c r="B123" s="19" t="s">
        <v>529</v>
      </c>
      <c r="C123" s="19" t="s">
        <v>526</v>
      </c>
      <c r="I123" s="19" t="s">
        <v>787</v>
      </c>
      <c r="K123" s="19" t="s">
        <v>187</v>
      </c>
      <c r="L123" s="19" t="s">
        <v>1230</v>
      </c>
      <c r="M123" s="19" t="b">
        <v>0</v>
      </c>
    </row>
    <row r="124" spans="1:25" s="19" customFormat="1" ht="27" x14ac:dyDescent="0.15">
      <c r="B124" s="19" t="s">
        <v>532</v>
      </c>
      <c r="C124" s="19" t="s">
        <v>535</v>
      </c>
      <c r="E124" s="19" t="s">
        <v>443</v>
      </c>
      <c r="I124" s="19" t="s">
        <v>786</v>
      </c>
      <c r="K124" s="19" t="s">
        <v>181</v>
      </c>
      <c r="L124" s="19" t="s">
        <v>390</v>
      </c>
      <c r="M124" s="19">
        <v>0</v>
      </c>
      <c r="P124" s="27" t="s">
        <v>530</v>
      </c>
      <c r="Q124" s="19" t="s">
        <v>531</v>
      </c>
      <c r="R124" s="19" t="s">
        <v>225</v>
      </c>
      <c r="S124" s="19" t="s">
        <v>224</v>
      </c>
      <c r="T124" s="19" t="s">
        <v>226</v>
      </c>
      <c r="U124" s="19" t="s">
        <v>227</v>
      </c>
      <c r="V124" s="19" t="s">
        <v>886</v>
      </c>
    </row>
    <row r="125" spans="1:25" s="19" customFormat="1" ht="27" x14ac:dyDescent="0.15">
      <c r="B125" s="19" t="s">
        <v>533</v>
      </c>
      <c r="C125" s="19" t="s">
        <v>535</v>
      </c>
      <c r="E125" s="19" t="s">
        <v>443</v>
      </c>
      <c r="I125" s="19" t="s">
        <v>786</v>
      </c>
      <c r="K125" s="19" t="s">
        <v>181</v>
      </c>
      <c r="L125" s="19" t="s">
        <v>390</v>
      </c>
      <c r="M125" s="19">
        <v>0</v>
      </c>
      <c r="P125" s="27" t="s">
        <v>530</v>
      </c>
      <c r="Q125" s="19" t="s">
        <v>531</v>
      </c>
      <c r="R125" s="19" t="s">
        <v>225</v>
      </c>
      <c r="S125" s="19" t="s">
        <v>224</v>
      </c>
      <c r="T125" s="19" t="s">
        <v>226</v>
      </c>
      <c r="U125" s="19" t="s">
        <v>227</v>
      </c>
      <c r="V125" s="19" t="s">
        <v>886</v>
      </c>
    </row>
    <row r="126" spans="1:25" s="19" customFormat="1" ht="27" x14ac:dyDescent="0.15">
      <c r="B126" s="19" t="s">
        <v>534</v>
      </c>
      <c r="C126" s="19" t="s">
        <v>535</v>
      </c>
      <c r="E126" s="19" t="s">
        <v>443</v>
      </c>
      <c r="I126" s="19" t="s">
        <v>786</v>
      </c>
      <c r="K126" s="19" t="s">
        <v>181</v>
      </c>
      <c r="L126" s="19" t="s">
        <v>390</v>
      </c>
      <c r="M126" s="19">
        <v>0</v>
      </c>
      <c r="P126" s="27" t="s">
        <v>530</v>
      </c>
      <c r="Q126" s="19" t="s">
        <v>531</v>
      </c>
      <c r="R126" s="19" t="s">
        <v>225</v>
      </c>
      <c r="S126" s="19" t="s">
        <v>224</v>
      </c>
      <c r="T126" s="19" t="s">
        <v>226</v>
      </c>
      <c r="U126" s="19" t="s">
        <v>227</v>
      </c>
      <c r="V126" s="19" t="s">
        <v>886</v>
      </c>
    </row>
    <row r="127" spans="1:25" s="28" customFormat="1" ht="27" x14ac:dyDescent="0.15">
      <c r="B127" s="28" t="s">
        <v>1067</v>
      </c>
      <c r="C127" s="28" t="s">
        <v>788</v>
      </c>
      <c r="E127" s="28" t="s">
        <v>440</v>
      </c>
      <c r="F127" s="28" t="s">
        <v>789</v>
      </c>
      <c r="I127" s="28" t="s">
        <v>786</v>
      </c>
      <c r="K127" s="19" t="s">
        <v>181</v>
      </c>
      <c r="L127" s="33" t="s">
        <v>444</v>
      </c>
      <c r="M127" s="28">
        <v>-1</v>
      </c>
      <c r="N127" s="19" t="s">
        <v>184</v>
      </c>
      <c r="P127" s="28" t="s">
        <v>965</v>
      </c>
      <c r="Q127" s="28" t="s">
        <v>1651</v>
      </c>
      <c r="R127" s="28" t="s">
        <v>1652</v>
      </c>
      <c r="S127" s="28" t="s">
        <v>1653</v>
      </c>
      <c r="T127" s="28" t="s">
        <v>1654</v>
      </c>
      <c r="U127" s="28" t="s">
        <v>1045</v>
      </c>
      <c r="V127" s="28" t="s">
        <v>1655</v>
      </c>
      <c r="W127" s="28" t="s">
        <v>1656</v>
      </c>
    </row>
    <row r="128" spans="1:25" s="28" customFormat="1" ht="27" x14ac:dyDescent="0.15">
      <c r="B128" s="28" t="s">
        <v>269</v>
      </c>
      <c r="C128" s="28" t="s">
        <v>788</v>
      </c>
      <c r="E128" s="28" t="s">
        <v>440</v>
      </c>
      <c r="F128" s="28" t="s">
        <v>789</v>
      </c>
      <c r="I128" s="28" t="s">
        <v>786</v>
      </c>
      <c r="K128" s="19" t="s">
        <v>181</v>
      </c>
      <c r="L128" s="33" t="s">
        <v>444</v>
      </c>
      <c r="M128" s="28">
        <v>-1</v>
      </c>
      <c r="N128" s="19" t="s">
        <v>184</v>
      </c>
      <c r="P128" s="28" t="s">
        <v>965</v>
      </c>
      <c r="Q128" s="28" t="s">
        <v>1651</v>
      </c>
      <c r="R128" s="28" t="s">
        <v>1652</v>
      </c>
      <c r="S128" s="28" t="s">
        <v>1653</v>
      </c>
      <c r="T128" s="28" t="s">
        <v>1654</v>
      </c>
      <c r="U128" s="28" t="s">
        <v>1045</v>
      </c>
      <c r="V128" s="28" t="s">
        <v>1655</v>
      </c>
      <c r="W128" s="28" t="s">
        <v>1656</v>
      </c>
    </row>
    <row r="129" spans="2:25" s="28" customFormat="1" ht="27" x14ac:dyDescent="0.15">
      <c r="B129" s="28" t="s">
        <v>270</v>
      </c>
      <c r="C129" s="28" t="s">
        <v>788</v>
      </c>
      <c r="E129" s="28" t="s">
        <v>440</v>
      </c>
      <c r="F129" s="28" t="s">
        <v>789</v>
      </c>
      <c r="I129" s="28" t="s">
        <v>786</v>
      </c>
      <c r="K129" s="19" t="s">
        <v>181</v>
      </c>
      <c r="L129" s="33" t="s">
        <v>444</v>
      </c>
      <c r="M129" s="28">
        <v>-1</v>
      </c>
      <c r="N129" s="19" t="s">
        <v>184</v>
      </c>
      <c r="P129" s="28" t="s">
        <v>965</v>
      </c>
      <c r="Q129" s="28" t="s">
        <v>1651</v>
      </c>
      <c r="R129" s="28" t="s">
        <v>1652</v>
      </c>
      <c r="S129" s="28" t="s">
        <v>1653</v>
      </c>
      <c r="T129" s="28" t="s">
        <v>1654</v>
      </c>
      <c r="U129" s="28" t="s">
        <v>1045</v>
      </c>
      <c r="V129" s="28" t="s">
        <v>1655</v>
      </c>
      <c r="W129" s="28" t="s">
        <v>1656</v>
      </c>
    </row>
    <row r="130" spans="2:25" s="19" customFormat="1" ht="27" x14ac:dyDescent="0.15">
      <c r="B130" s="19" t="s">
        <v>271</v>
      </c>
      <c r="C130" s="19" t="s">
        <v>1111</v>
      </c>
      <c r="E130" s="19" t="s">
        <v>393</v>
      </c>
      <c r="F130" s="19" t="s">
        <v>790</v>
      </c>
      <c r="I130" s="19" t="s">
        <v>786</v>
      </c>
      <c r="K130" s="19" t="s">
        <v>181</v>
      </c>
      <c r="L130" s="33" t="s">
        <v>409</v>
      </c>
      <c r="M130" s="28">
        <v>-1</v>
      </c>
      <c r="N130" s="19" t="s">
        <v>184</v>
      </c>
      <c r="P130" s="19" t="s">
        <v>965</v>
      </c>
      <c r="Q130" s="19" t="s">
        <v>1657</v>
      </c>
      <c r="R130" s="19" t="s">
        <v>1658</v>
      </c>
      <c r="S130" s="19" t="s">
        <v>1659</v>
      </c>
      <c r="T130" s="19" t="s">
        <v>1660</v>
      </c>
      <c r="U130" s="19" t="s">
        <v>1661</v>
      </c>
      <c r="V130" s="19" t="s">
        <v>1662</v>
      </c>
      <c r="W130" s="19" t="s">
        <v>1663</v>
      </c>
      <c r="X130" s="19" t="s">
        <v>1664</v>
      </c>
      <c r="Y130" s="19" t="s">
        <v>1665</v>
      </c>
    </row>
    <row r="131" spans="2:25" s="19" customFormat="1" ht="27" x14ac:dyDescent="0.15">
      <c r="B131" s="19" t="s">
        <v>272</v>
      </c>
      <c r="C131" s="19" t="s">
        <v>1111</v>
      </c>
      <c r="E131" s="19" t="s">
        <v>393</v>
      </c>
      <c r="F131" s="19" t="s">
        <v>790</v>
      </c>
      <c r="I131" s="19" t="s">
        <v>786</v>
      </c>
      <c r="K131" s="19" t="s">
        <v>181</v>
      </c>
      <c r="L131" s="33" t="s">
        <v>409</v>
      </c>
      <c r="M131" s="28">
        <v>-1</v>
      </c>
      <c r="N131" s="19" t="s">
        <v>184</v>
      </c>
      <c r="P131" s="19" t="s">
        <v>965</v>
      </c>
      <c r="Q131" s="19" t="s">
        <v>1657</v>
      </c>
      <c r="R131" s="19" t="s">
        <v>1658</v>
      </c>
      <c r="S131" s="19" t="s">
        <v>1659</v>
      </c>
      <c r="T131" s="19" t="s">
        <v>1660</v>
      </c>
      <c r="U131" s="19" t="s">
        <v>1661</v>
      </c>
      <c r="V131" s="19" t="s">
        <v>1662</v>
      </c>
      <c r="W131" s="19" t="s">
        <v>1663</v>
      </c>
      <c r="X131" s="19" t="s">
        <v>1664</v>
      </c>
      <c r="Y131" s="19" t="s">
        <v>1665</v>
      </c>
    </row>
    <row r="132" spans="2:25" s="19" customFormat="1" ht="27" x14ac:dyDescent="0.15">
      <c r="B132" s="19" t="s">
        <v>273</v>
      </c>
      <c r="C132" s="19" t="s">
        <v>1111</v>
      </c>
      <c r="E132" s="19" t="s">
        <v>393</v>
      </c>
      <c r="F132" s="19" t="s">
        <v>790</v>
      </c>
      <c r="I132" s="19" t="s">
        <v>786</v>
      </c>
      <c r="K132" s="19" t="s">
        <v>181</v>
      </c>
      <c r="L132" s="33" t="s">
        <v>409</v>
      </c>
      <c r="M132" s="28">
        <v>-1</v>
      </c>
      <c r="N132" s="19" t="s">
        <v>184</v>
      </c>
      <c r="P132" s="19" t="s">
        <v>965</v>
      </c>
      <c r="Q132" s="19" t="s">
        <v>1657</v>
      </c>
      <c r="R132" s="19" t="s">
        <v>1658</v>
      </c>
      <c r="S132" s="19" t="s">
        <v>1659</v>
      </c>
      <c r="T132" s="19" t="s">
        <v>1660</v>
      </c>
      <c r="U132" s="19" t="s">
        <v>1661</v>
      </c>
      <c r="V132" s="19" t="s">
        <v>1662</v>
      </c>
      <c r="W132" s="19" t="s">
        <v>1663</v>
      </c>
      <c r="X132" s="19" t="s">
        <v>1664</v>
      </c>
      <c r="Y132" s="19" t="s">
        <v>1665</v>
      </c>
    </row>
    <row r="133" spans="2:25" s="19" customFormat="1" ht="27" x14ac:dyDescent="0.15">
      <c r="B133" s="19" t="s">
        <v>1112</v>
      </c>
      <c r="C133" s="19" t="s">
        <v>1115</v>
      </c>
      <c r="E133" s="19" t="s">
        <v>441</v>
      </c>
      <c r="F133" s="19" t="s">
        <v>789</v>
      </c>
      <c r="I133" s="19" t="s">
        <v>786</v>
      </c>
      <c r="K133" s="19" t="s">
        <v>181</v>
      </c>
      <c r="L133" s="33" t="s">
        <v>411</v>
      </c>
      <c r="M133" s="28">
        <v>-1</v>
      </c>
      <c r="N133" s="19" t="s">
        <v>184</v>
      </c>
      <c r="P133" s="19" t="s">
        <v>965</v>
      </c>
      <c r="Q133" s="19" t="s">
        <v>2</v>
      </c>
      <c r="R133" s="19" t="s">
        <v>1651</v>
      </c>
      <c r="S133" s="19" t="s">
        <v>1652</v>
      </c>
      <c r="T133" s="19" t="s">
        <v>1653</v>
      </c>
      <c r="U133" s="19" t="s">
        <v>1654</v>
      </c>
      <c r="V133" s="19" t="s">
        <v>1655</v>
      </c>
    </row>
    <row r="134" spans="2:25" s="19" customFormat="1" ht="27" x14ac:dyDescent="0.15">
      <c r="B134" s="19" t="s">
        <v>1113</v>
      </c>
      <c r="C134" s="19" t="s">
        <v>1115</v>
      </c>
      <c r="E134" s="19" t="s">
        <v>441</v>
      </c>
      <c r="F134" s="19" t="s">
        <v>789</v>
      </c>
      <c r="I134" s="19" t="s">
        <v>786</v>
      </c>
      <c r="K134" s="19" t="s">
        <v>181</v>
      </c>
      <c r="L134" s="33" t="s">
        <v>411</v>
      </c>
      <c r="M134" s="28">
        <v>-1</v>
      </c>
      <c r="N134" s="19" t="s">
        <v>184</v>
      </c>
      <c r="P134" s="19" t="s">
        <v>965</v>
      </c>
      <c r="Q134" s="19" t="s">
        <v>2</v>
      </c>
      <c r="R134" s="19" t="s">
        <v>1651</v>
      </c>
      <c r="S134" s="19" t="s">
        <v>1652</v>
      </c>
      <c r="T134" s="19" t="s">
        <v>1653</v>
      </c>
      <c r="U134" s="19" t="s">
        <v>1654</v>
      </c>
      <c r="V134" s="19" t="s">
        <v>1655</v>
      </c>
    </row>
    <row r="135" spans="2:25" s="19" customFormat="1" ht="27" x14ac:dyDescent="0.15">
      <c r="B135" s="19" t="s">
        <v>1114</v>
      </c>
      <c r="C135" s="19" t="s">
        <v>1115</v>
      </c>
      <c r="E135" s="19" t="s">
        <v>441</v>
      </c>
      <c r="F135" s="19" t="s">
        <v>789</v>
      </c>
      <c r="I135" s="19" t="s">
        <v>786</v>
      </c>
      <c r="K135" s="19" t="s">
        <v>181</v>
      </c>
      <c r="L135" s="33" t="s">
        <v>411</v>
      </c>
      <c r="M135" s="28">
        <v>-1</v>
      </c>
      <c r="N135" s="19" t="s">
        <v>184</v>
      </c>
      <c r="P135" s="19" t="s">
        <v>965</v>
      </c>
      <c r="Q135" s="19" t="s">
        <v>2</v>
      </c>
      <c r="R135" s="19" t="s">
        <v>1651</v>
      </c>
      <c r="S135" s="19" t="s">
        <v>1652</v>
      </c>
      <c r="T135" s="19" t="s">
        <v>1653</v>
      </c>
      <c r="U135" s="19" t="s">
        <v>1654</v>
      </c>
      <c r="V135" s="19" t="s">
        <v>1655</v>
      </c>
    </row>
    <row r="136" spans="2:25" s="19" customFormat="1" ht="27" x14ac:dyDescent="0.15">
      <c r="B136" s="19" t="s">
        <v>1154</v>
      </c>
      <c r="C136" s="19" t="s">
        <v>1155</v>
      </c>
      <c r="E136" s="19" t="s">
        <v>393</v>
      </c>
      <c r="F136" s="19" t="s">
        <v>790</v>
      </c>
      <c r="I136" s="19" t="s">
        <v>786</v>
      </c>
      <c r="K136" s="19" t="s">
        <v>181</v>
      </c>
      <c r="L136" s="33" t="s">
        <v>409</v>
      </c>
      <c r="M136" s="28">
        <v>-1</v>
      </c>
      <c r="N136" s="19" t="s">
        <v>184</v>
      </c>
      <c r="P136" s="19" t="s">
        <v>965</v>
      </c>
      <c r="Q136" s="19" t="s">
        <v>1657</v>
      </c>
      <c r="R136" s="19" t="s">
        <v>1658</v>
      </c>
      <c r="S136" s="19" t="s">
        <v>1659</v>
      </c>
      <c r="T136" s="19" t="s">
        <v>1660</v>
      </c>
      <c r="U136" s="19" t="s">
        <v>1661</v>
      </c>
      <c r="V136" s="19" t="s">
        <v>1662</v>
      </c>
      <c r="W136" s="19" t="s">
        <v>1663</v>
      </c>
      <c r="X136" s="19" t="s">
        <v>1664</v>
      </c>
      <c r="Y136" s="19" t="s">
        <v>1665</v>
      </c>
    </row>
    <row r="137" spans="2:25" s="19" customFormat="1" ht="27" x14ac:dyDescent="0.15">
      <c r="B137" s="19" t="s">
        <v>1156</v>
      </c>
      <c r="C137" s="19" t="s">
        <v>1155</v>
      </c>
      <c r="E137" s="19" t="s">
        <v>393</v>
      </c>
      <c r="F137" s="19" t="s">
        <v>790</v>
      </c>
      <c r="I137" s="19" t="s">
        <v>786</v>
      </c>
      <c r="K137" s="19" t="s">
        <v>181</v>
      </c>
      <c r="L137" s="33" t="s">
        <v>409</v>
      </c>
      <c r="M137" s="28">
        <v>-1</v>
      </c>
      <c r="N137" s="19" t="s">
        <v>184</v>
      </c>
      <c r="P137" s="19" t="s">
        <v>965</v>
      </c>
      <c r="Q137" s="19" t="s">
        <v>1657</v>
      </c>
      <c r="R137" s="19" t="s">
        <v>1658</v>
      </c>
      <c r="S137" s="19" t="s">
        <v>1659</v>
      </c>
      <c r="T137" s="19" t="s">
        <v>1660</v>
      </c>
      <c r="U137" s="19" t="s">
        <v>1661</v>
      </c>
      <c r="V137" s="19" t="s">
        <v>1662</v>
      </c>
      <c r="W137" s="19" t="s">
        <v>1663</v>
      </c>
      <c r="X137" s="19" t="s">
        <v>1664</v>
      </c>
      <c r="Y137" s="19" t="s">
        <v>1665</v>
      </c>
    </row>
    <row r="138" spans="2:25" s="19" customFormat="1" ht="27" x14ac:dyDescent="0.15">
      <c r="B138" s="19" t="s">
        <v>1157</v>
      </c>
      <c r="C138" s="19" t="s">
        <v>1155</v>
      </c>
      <c r="E138" s="19" t="s">
        <v>393</v>
      </c>
      <c r="F138" s="19" t="s">
        <v>790</v>
      </c>
      <c r="I138" s="19" t="s">
        <v>786</v>
      </c>
      <c r="K138" s="19" t="s">
        <v>181</v>
      </c>
      <c r="L138" s="33" t="s">
        <v>409</v>
      </c>
      <c r="M138" s="28">
        <v>-1</v>
      </c>
      <c r="N138" s="19" t="s">
        <v>184</v>
      </c>
      <c r="P138" s="19" t="s">
        <v>965</v>
      </c>
      <c r="Q138" s="19" t="s">
        <v>1657</v>
      </c>
      <c r="R138" s="19" t="s">
        <v>1658</v>
      </c>
      <c r="S138" s="19" t="s">
        <v>1659</v>
      </c>
      <c r="T138" s="19" t="s">
        <v>1660</v>
      </c>
      <c r="U138" s="19" t="s">
        <v>1661</v>
      </c>
      <c r="V138" s="19" t="s">
        <v>1662</v>
      </c>
      <c r="W138" s="19" t="s">
        <v>1663</v>
      </c>
      <c r="X138" s="19" t="s">
        <v>1664</v>
      </c>
      <c r="Y138" s="19" t="s">
        <v>1665</v>
      </c>
    </row>
    <row r="139" spans="2:25" s="19" customFormat="1" ht="27" x14ac:dyDescent="0.15">
      <c r="B139" s="19" t="s">
        <v>680</v>
      </c>
      <c r="C139" s="19" t="s">
        <v>1299</v>
      </c>
      <c r="E139" s="19" t="s">
        <v>445</v>
      </c>
      <c r="F139" s="19" t="s">
        <v>1300</v>
      </c>
      <c r="I139" s="19" t="s">
        <v>786</v>
      </c>
      <c r="K139" s="19" t="s">
        <v>181</v>
      </c>
      <c r="L139" s="19" t="s">
        <v>447</v>
      </c>
      <c r="M139" s="19">
        <v>0</v>
      </c>
      <c r="O139" s="19" t="s">
        <v>184</v>
      </c>
      <c r="P139" s="19" t="s">
        <v>536</v>
      </c>
      <c r="Q139" s="19" t="s">
        <v>576</v>
      </c>
      <c r="R139" s="19" t="s">
        <v>577</v>
      </c>
      <c r="S139" s="19" t="s">
        <v>578</v>
      </c>
      <c r="T139" s="19" t="s">
        <v>579</v>
      </c>
      <c r="U139" s="19" t="s">
        <v>580</v>
      </c>
      <c r="V139" s="19" t="s">
        <v>581</v>
      </c>
      <c r="W139" s="19" t="s">
        <v>582</v>
      </c>
      <c r="X139" s="19" t="s">
        <v>583</v>
      </c>
      <c r="Y139" s="19" t="s">
        <v>446</v>
      </c>
    </row>
    <row r="140" spans="2:25" s="19" customFormat="1" ht="27" x14ac:dyDescent="0.15">
      <c r="B140" s="19" t="s">
        <v>681</v>
      </c>
      <c r="C140" s="19" t="s">
        <v>1299</v>
      </c>
      <c r="E140" s="19" t="s">
        <v>445</v>
      </c>
      <c r="F140" s="19" t="s">
        <v>1300</v>
      </c>
      <c r="I140" s="19" t="s">
        <v>786</v>
      </c>
      <c r="K140" s="19" t="s">
        <v>181</v>
      </c>
      <c r="L140" s="19" t="s">
        <v>447</v>
      </c>
      <c r="M140" s="19">
        <v>0</v>
      </c>
      <c r="O140" s="19" t="s">
        <v>184</v>
      </c>
      <c r="P140" s="19" t="s">
        <v>536</v>
      </c>
      <c r="Q140" s="19" t="s">
        <v>576</v>
      </c>
      <c r="R140" s="19" t="s">
        <v>577</v>
      </c>
      <c r="S140" s="19" t="s">
        <v>578</v>
      </c>
      <c r="T140" s="19" t="s">
        <v>579</v>
      </c>
      <c r="U140" s="19" t="s">
        <v>580</v>
      </c>
      <c r="V140" s="19" t="s">
        <v>581</v>
      </c>
      <c r="W140" s="19" t="s">
        <v>582</v>
      </c>
      <c r="X140" s="19" t="s">
        <v>583</v>
      </c>
      <c r="Y140" s="19" t="s">
        <v>446</v>
      </c>
    </row>
    <row r="141" spans="2:25" s="19" customFormat="1" ht="27" x14ac:dyDescent="0.15">
      <c r="B141" s="19" t="s">
        <v>682</v>
      </c>
      <c r="C141" s="19" t="s">
        <v>1299</v>
      </c>
      <c r="E141" s="19" t="s">
        <v>445</v>
      </c>
      <c r="F141" s="19" t="s">
        <v>1300</v>
      </c>
      <c r="I141" s="19" t="s">
        <v>786</v>
      </c>
      <c r="K141" s="19" t="s">
        <v>181</v>
      </c>
      <c r="L141" s="19" t="s">
        <v>447</v>
      </c>
      <c r="M141" s="19">
        <v>0</v>
      </c>
      <c r="O141" s="19" t="s">
        <v>184</v>
      </c>
      <c r="P141" s="19" t="s">
        <v>536</v>
      </c>
      <c r="Q141" s="19" t="s">
        <v>576</v>
      </c>
      <c r="R141" s="19" t="s">
        <v>577</v>
      </c>
      <c r="S141" s="19" t="s">
        <v>578</v>
      </c>
      <c r="T141" s="19" t="s">
        <v>579</v>
      </c>
      <c r="U141" s="19" t="s">
        <v>580</v>
      </c>
      <c r="V141" s="19" t="s">
        <v>581</v>
      </c>
      <c r="W141" s="19" t="s">
        <v>582</v>
      </c>
      <c r="X141" s="19" t="s">
        <v>583</v>
      </c>
      <c r="Y141" s="19" t="s">
        <v>446</v>
      </c>
    </row>
    <row r="142" spans="2:25" s="19" customFormat="1" x14ac:dyDescent="0.15">
      <c r="B142" s="19" t="s">
        <v>1158</v>
      </c>
      <c r="C142" s="19" t="s">
        <v>802</v>
      </c>
      <c r="F142" s="19" t="s">
        <v>803</v>
      </c>
      <c r="I142" s="19" t="s">
        <v>1176</v>
      </c>
      <c r="J142" s="19" t="s">
        <v>168</v>
      </c>
      <c r="K142" s="19" t="s">
        <v>181</v>
      </c>
      <c r="M142" s="19">
        <v>-1</v>
      </c>
    </row>
    <row r="143" spans="2:25" s="19" customFormat="1" x14ac:dyDescent="0.15">
      <c r="B143" s="19" t="s">
        <v>1159</v>
      </c>
      <c r="C143" s="19" t="s">
        <v>802</v>
      </c>
      <c r="F143" s="19" t="s">
        <v>803</v>
      </c>
      <c r="I143" s="19" t="s">
        <v>1176</v>
      </c>
      <c r="J143" s="19" t="s">
        <v>168</v>
      </c>
      <c r="K143" s="19" t="s">
        <v>181</v>
      </c>
      <c r="M143" s="19">
        <v>-1</v>
      </c>
    </row>
    <row r="144" spans="2:25" s="19" customFormat="1" x14ac:dyDescent="0.15">
      <c r="B144" s="19" t="s">
        <v>1160</v>
      </c>
      <c r="C144" s="19" t="s">
        <v>802</v>
      </c>
      <c r="F144" s="19" t="s">
        <v>803</v>
      </c>
      <c r="I144" s="19" t="s">
        <v>1176</v>
      </c>
      <c r="J144" s="19" t="s">
        <v>168</v>
      </c>
      <c r="K144" s="19" t="s">
        <v>181</v>
      </c>
      <c r="M144" s="19">
        <v>-1</v>
      </c>
    </row>
    <row r="145" spans="1:24" s="23" customFormat="1" x14ac:dyDescent="0.15">
      <c r="A145" s="19"/>
      <c r="B145" s="23" t="s">
        <v>1161</v>
      </c>
      <c r="C145" s="23" t="s">
        <v>1162</v>
      </c>
      <c r="E145" s="23" t="s">
        <v>434</v>
      </c>
      <c r="I145" s="23" t="s">
        <v>1176</v>
      </c>
      <c r="K145" s="23" t="s">
        <v>181</v>
      </c>
      <c r="M145" s="23">
        <v>0</v>
      </c>
    </row>
    <row r="146" spans="1:24" s="23" customFormat="1" x14ac:dyDescent="0.15">
      <c r="A146" s="19"/>
      <c r="B146" s="23" t="s">
        <v>1163</v>
      </c>
      <c r="C146" s="23" t="s">
        <v>1162</v>
      </c>
      <c r="I146" s="23" t="s">
        <v>1176</v>
      </c>
      <c r="K146" s="23" t="s">
        <v>181</v>
      </c>
      <c r="M146" s="23">
        <v>0</v>
      </c>
    </row>
    <row r="147" spans="1:24" s="23" customFormat="1" x14ac:dyDescent="0.15">
      <c r="A147" s="19"/>
      <c r="B147" s="23" t="s">
        <v>1164</v>
      </c>
      <c r="C147" s="23" t="s">
        <v>1162</v>
      </c>
      <c r="I147" s="23" t="s">
        <v>1176</v>
      </c>
      <c r="K147" s="23" t="s">
        <v>181</v>
      </c>
      <c r="M147" s="23">
        <v>0</v>
      </c>
    </row>
    <row r="148" spans="1:24" s="23" customFormat="1" x14ac:dyDescent="0.15">
      <c r="A148" s="19"/>
      <c r="B148" s="23" t="s">
        <v>1165</v>
      </c>
      <c r="C148" s="23" t="s">
        <v>1166</v>
      </c>
      <c r="I148" s="23" t="s">
        <v>1176</v>
      </c>
      <c r="K148" s="23" t="s">
        <v>181</v>
      </c>
      <c r="M148" s="23">
        <v>0</v>
      </c>
    </row>
    <row r="149" spans="1:24" s="23" customFormat="1" x14ac:dyDescent="0.15">
      <c r="A149" s="19"/>
      <c r="B149" s="23" t="s">
        <v>1167</v>
      </c>
      <c r="C149" s="23" t="s">
        <v>1166</v>
      </c>
      <c r="I149" s="23" t="s">
        <v>1176</v>
      </c>
      <c r="K149" s="23" t="s">
        <v>181</v>
      </c>
      <c r="M149" s="23">
        <v>0</v>
      </c>
    </row>
    <row r="150" spans="1:24" s="23" customFormat="1" x14ac:dyDescent="0.15">
      <c r="A150" s="19"/>
      <c r="B150" s="23" t="s">
        <v>1168</v>
      </c>
      <c r="C150" s="23" t="s">
        <v>1166</v>
      </c>
      <c r="I150" s="23" t="s">
        <v>1176</v>
      </c>
      <c r="K150" s="23" t="s">
        <v>181</v>
      </c>
      <c r="M150" s="23">
        <v>0</v>
      </c>
    </row>
    <row r="151" spans="1:24" s="19" customFormat="1" ht="27" x14ac:dyDescent="0.15">
      <c r="B151" s="19" t="s">
        <v>794</v>
      </c>
      <c r="C151" s="19" t="s">
        <v>1169</v>
      </c>
      <c r="F151" s="19" t="s">
        <v>801</v>
      </c>
      <c r="I151" s="19" t="s">
        <v>786</v>
      </c>
      <c r="K151" s="19" t="s">
        <v>181</v>
      </c>
      <c r="L151" s="19" t="s">
        <v>448</v>
      </c>
      <c r="M151" s="19">
        <v>0</v>
      </c>
      <c r="O151" s="19" t="s">
        <v>184</v>
      </c>
      <c r="P151" s="19" t="s">
        <v>586</v>
      </c>
      <c r="Q151" s="19" t="s">
        <v>587</v>
      </c>
      <c r="R151" s="19" t="s">
        <v>995</v>
      </c>
      <c r="S151" s="19" t="s">
        <v>996</v>
      </c>
      <c r="T151" s="19" t="s">
        <v>997</v>
      </c>
      <c r="U151" s="19" t="s">
        <v>998</v>
      </c>
      <c r="V151" s="19" t="s">
        <v>999</v>
      </c>
      <c r="W151" s="19" t="s">
        <v>1000</v>
      </c>
      <c r="X151" s="19" t="s">
        <v>1001</v>
      </c>
    </row>
    <row r="152" spans="1:24" s="19" customFormat="1" ht="27" x14ac:dyDescent="0.15">
      <c r="B152" s="19" t="s">
        <v>795</v>
      </c>
      <c r="C152" s="19" t="s">
        <v>1169</v>
      </c>
      <c r="F152" s="19" t="s">
        <v>801</v>
      </c>
      <c r="I152" s="19" t="s">
        <v>786</v>
      </c>
      <c r="K152" s="19" t="s">
        <v>181</v>
      </c>
      <c r="L152" s="19" t="s">
        <v>448</v>
      </c>
      <c r="M152" s="19">
        <v>0</v>
      </c>
      <c r="O152" s="19" t="s">
        <v>184</v>
      </c>
      <c r="P152" s="19" t="s">
        <v>586</v>
      </c>
      <c r="Q152" s="19" t="s">
        <v>587</v>
      </c>
      <c r="R152" s="19" t="s">
        <v>995</v>
      </c>
      <c r="S152" s="19" t="s">
        <v>996</v>
      </c>
      <c r="T152" s="19" t="s">
        <v>997</v>
      </c>
      <c r="U152" s="19" t="s">
        <v>998</v>
      </c>
      <c r="V152" s="19" t="s">
        <v>999</v>
      </c>
      <c r="W152" s="19" t="s">
        <v>1000</v>
      </c>
      <c r="X152" s="19" t="s">
        <v>1001</v>
      </c>
    </row>
    <row r="153" spans="1:24" s="19" customFormat="1" ht="27" x14ac:dyDescent="0.15">
      <c r="B153" s="19" t="s">
        <v>796</v>
      </c>
      <c r="C153" s="19" t="s">
        <v>1169</v>
      </c>
      <c r="F153" s="19" t="s">
        <v>801</v>
      </c>
      <c r="I153" s="19" t="s">
        <v>786</v>
      </c>
      <c r="K153" s="19" t="s">
        <v>181</v>
      </c>
      <c r="L153" s="19" t="s">
        <v>448</v>
      </c>
      <c r="M153" s="19">
        <v>0</v>
      </c>
      <c r="O153" s="19" t="s">
        <v>184</v>
      </c>
      <c r="P153" s="19" t="s">
        <v>586</v>
      </c>
      <c r="Q153" s="19" t="s">
        <v>587</v>
      </c>
      <c r="R153" s="19" t="s">
        <v>995</v>
      </c>
      <c r="S153" s="19" t="s">
        <v>996</v>
      </c>
      <c r="T153" s="19" t="s">
        <v>997</v>
      </c>
      <c r="U153" s="19" t="s">
        <v>998</v>
      </c>
      <c r="V153" s="19" t="s">
        <v>999</v>
      </c>
      <c r="W153" s="19" t="s">
        <v>1000</v>
      </c>
      <c r="X153" s="19" t="s">
        <v>1001</v>
      </c>
    </row>
    <row r="154" spans="1:24" s="19" customFormat="1" ht="27" x14ac:dyDescent="0.15">
      <c r="B154" s="19" t="s">
        <v>797</v>
      </c>
      <c r="C154" s="19" t="s">
        <v>1170</v>
      </c>
      <c r="F154" s="19" t="s">
        <v>801</v>
      </c>
      <c r="I154" s="19" t="s">
        <v>786</v>
      </c>
      <c r="K154" s="19" t="s">
        <v>181</v>
      </c>
      <c r="L154" s="19" t="s">
        <v>449</v>
      </c>
      <c r="M154" s="19">
        <v>0</v>
      </c>
      <c r="O154" s="19" t="s">
        <v>184</v>
      </c>
      <c r="P154" s="19" t="s">
        <v>999</v>
      </c>
      <c r="Q154" s="19" t="s">
        <v>1000</v>
      </c>
      <c r="R154" s="19" t="s">
        <v>1001</v>
      </c>
      <c r="S154" s="19" t="s">
        <v>1002</v>
      </c>
      <c r="T154" s="19" t="s">
        <v>1003</v>
      </c>
      <c r="U154" s="19" t="s">
        <v>1004</v>
      </c>
      <c r="V154" s="19" t="s">
        <v>1005</v>
      </c>
    </row>
    <row r="155" spans="1:24" s="19" customFormat="1" ht="27" x14ac:dyDescent="0.15">
      <c r="B155" s="19" t="s">
        <v>798</v>
      </c>
      <c r="C155" s="19" t="s">
        <v>1170</v>
      </c>
      <c r="F155" s="19" t="s">
        <v>801</v>
      </c>
      <c r="I155" s="19" t="s">
        <v>786</v>
      </c>
      <c r="K155" s="19" t="s">
        <v>181</v>
      </c>
      <c r="L155" s="19" t="s">
        <v>449</v>
      </c>
      <c r="M155" s="19">
        <v>0</v>
      </c>
      <c r="O155" s="19" t="s">
        <v>184</v>
      </c>
      <c r="P155" s="19" t="s">
        <v>999</v>
      </c>
      <c r="Q155" s="19" t="s">
        <v>1000</v>
      </c>
      <c r="R155" s="19" t="s">
        <v>1001</v>
      </c>
      <c r="S155" s="19" t="s">
        <v>1002</v>
      </c>
      <c r="T155" s="19" t="s">
        <v>1003</v>
      </c>
      <c r="U155" s="19" t="s">
        <v>1004</v>
      </c>
      <c r="V155" s="19" t="s">
        <v>1005</v>
      </c>
    </row>
    <row r="156" spans="1:24" s="19" customFormat="1" ht="27" x14ac:dyDescent="0.15">
      <c r="B156" s="19" t="s">
        <v>799</v>
      </c>
      <c r="C156" s="19" t="s">
        <v>1170</v>
      </c>
      <c r="F156" s="19" t="s">
        <v>801</v>
      </c>
      <c r="I156" s="19" t="s">
        <v>786</v>
      </c>
      <c r="K156" s="19" t="s">
        <v>181</v>
      </c>
      <c r="L156" s="19" t="s">
        <v>449</v>
      </c>
      <c r="M156" s="19">
        <v>0</v>
      </c>
      <c r="O156" s="19" t="s">
        <v>184</v>
      </c>
      <c r="P156" s="19" t="s">
        <v>999</v>
      </c>
      <c r="Q156" s="19" t="s">
        <v>1000</v>
      </c>
      <c r="R156" s="19" t="s">
        <v>1001</v>
      </c>
      <c r="S156" s="19" t="s">
        <v>1002</v>
      </c>
      <c r="T156" s="19" t="s">
        <v>1003</v>
      </c>
      <c r="U156" s="19" t="s">
        <v>1004</v>
      </c>
      <c r="V156" s="19" t="s">
        <v>1005</v>
      </c>
    </row>
    <row r="157" spans="1:24" s="19" customFormat="1" ht="27" x14ac:dyDescent="0.15">
      <c r="B157" s="19" t="s">
        <v>585</v>
      </c>
      <c r="C157" s="19" t="s">
        <v>1298</v>
      </c>
      <c r="I157" s="19" t="s">
        <v>787</v>
      </c>
      <c r="K157" s="19" t="s">
        <v>187</v>
      </c>
      <c r="L157" s="19" t="s">
        <v>1230</v>
      </c>
      <c r="M157" s="19" t="b">
        <v>0</v>
      </c>
      <c r="P157" s="19" t="s">
        <v>188</v>
      </c>
      <c r="Q157" s="19" t="s">
        <v>189</v>
      </c>
    </row>
    <row r="158" spans="1:24" s="19" customFormat="1" ht="27" x14ac:dyDescent="0.15">
      <c r="B158" s="19" t="s">
        <v>1006</v>
      </c>
      <c r="C158" s="19" t="s">
        <v>1298</v>
      </c>
      <c r="I158" s="19" t="s">
        <v>787</v>
      </c>
      <c r="K158" s="19" t="s">
        <v>187</v>
      </c>
      <c r="L158" s="19" t="s">
        <v>1230</v>
      </c>
      <c r="M158" s="19" t="b">
        <v>0</v>
      </c>
      <c r="P158" s="19" t="s">
        <v>188</v>
      </c>
      <c r="Q158" s="19" t="s">
        <v>189</v>
      </c>
    </row>
    <row r="159" spans="1:24" s="19" customFormat="1" ht="27" x14ac:dyDescent="0.15">
      <c r="B159" s="19" t="s">
        <v>1007</v>
      </c>
      <c r="C159" s="19" t="s">
        <v>1298</v>
      </c>
      <c r="I159" s="19" t="s">
        <v>787</v>
      </c>
      <c r="K159" s="19" t="s">
        <v>187</v>
      </c>
      <c r="L159" s="19" t="s">
        <v>1230</v>
      </c>
      <c r="M159" s="19" t="b">
        <v>0</v>
      </c>
      <c r="P159" s="19" t="s">
        <v>188</v>
      </c>
      <c r="Q159" s="19" t="s">
        <v>189</v>
      </c>
    </row>
    <row r="160" spans="1:24" s="19" customFormat="1" ht="27" x14ac:dyDescent="0.15">
      <c r="B160" s="19" t="s">
        <v>584</v>
      </c>
      <c r="C160" s="19" t="s">
        <v>1297</v>
      </c>
      <c r="I160" s="19" t="s">
        <v>787</v>
      </c>
      <c r="K160" s="19" t="s">
        <v>187</v>
      </c>
      <c r="L160" s="19" t="s">
        <v>1230</v>
      </c>
      <c r="M160" s="19" t="b">
        <v>0</v>
      </c>
      <c r="P160" s="19" t="s">
        <v>188</v>
      </c>
      <c r="Q160" s="19" t="s">
        <v>189</v>
      </c>
    </row>
    <row r="161" spans="2:20" s="19" customFormat="1" ht="27" x14ac:dyDescent="0.15">
      <c r="B161" s="19" t="s">
        <v>1008</v>
      </c>
      <c r="C161" s="19" t="s">
        <v>1297</v>
      </c>
      <c r="I161" s="19" t="s">
        <v>787</v>
      </c>
      <c r="K161" s="19" t="s">
        <v>187</v>
      </c>
      <c r="L161" s="19" t="s">
        <v>1230</v>
      </c>
      <c r="M161" s="19" t="b">
        <v>0</v>
      </c>
      <c r="P161" s="19" t="s">
        <v>188</v>
      </c>
      <c r="Q161" s="19" t="s">
        <v>189</v>
      </c>
    </row>
    <row r="162" spans="2:20" s="19" customFormat="1" ht="27" x14ac:dyDescent="0.15">
      <c r="B162" s="19" t="s">
        <v>1009</v>
      </c>
      <c r="C162" s="19" t="s">
        <v>1297</v>
      </c>
      <c r="I162" s="19" t="s">
        <v>787</v>
      </c>
      <c r="K162" s="19" t="s">
        <v>187</v>
      </c>
      <c r="L162" s="19" t="s">
        <v>1230</v>
      </c>
      <c r="M162" s="19" t="b">
        <v>0</v>
      </c>
      <c r="P162" s="19" t="s">
        <v>188</v>
      </c>
      <c r="Q162" s="19" t="s">
        <v>189</v>
      </c>
    </row>
    <row r="163" spans="2:20" s="19" customFormat="1" ht="54" x14ac:dyDescent="0.15">
      <c r="B163" s="19" t="s">
        <v>661</v>
      </c>
      <c r="C163" s="19" t="s">
        <v>506</v>
      </c>
      <c r="E163" s="19" t="s">
        <v>450</v>
      </c>
      <c r="F163" s="19" t="s">
        <v>507</v>
      </c>
      <c r="I163" s="19" t="s">
        <v>786</v>
      </c>
      <c r="K163" s="19" t="s">
        <v>181</v>
      </c>
      <c r="L163" s="19" t="s">
        <v>447</v>
      </c>
      <c r="M163" s="19">
        <v>0</v>
      </c>
      <c r="O163" s="19" t="s">
        <v>184</v>
      </c>
      <c r="P163" s="19" t="s">
        <v>514</v>
      </c>
      <c r="Q163" s="19" t="s">
        <v>513</v>
      </c>
      <c r="R163" s="27" t="s">
        <v>512</v>
      </c>
      <c r="S163" s="27" t="s">
        <v>515</v>
      </c>
      <c r="T163" s="27" t="s">
        <v>516</v>
      </c>
    </row>
    <row r="164" spans="2:20" s="19" customFormat="1" ht="54" x14ac:dyDescent="0.15">
      <c r="B164" s="19" t="s">
        <v>1301</v>
      </c>
      <c r="C164" s="19" t="s">
        <v>506</v>
      </c>
      <c r="E164" s="19" t="s">
        <v>450</v>
      </c>
      <c r="F164" s="19" t="s">
        <v>507</v>
      </c>
      <c r="I164" s="19" t="s">
        <v>786</v>
      </c>
      <c r="K164" s="19" t="s">
        <v>181</v>
      </c>
      <c r="L164" s="19" t="s">
        <v>447</v>
      </c>
      <c r="M164" s="19">
        <v>0</v>
      </c>
      <c r="O164" s="19" t="s">
        <v>184</v>
      </c>
      <c r="P164" s="19" t="s">
        <v>514</v>
      </c>
      <c r="Q164" s="19" t="s">
        <v>513</v>
      </c>
      <c r="R164" s="27" t="s">
        <v>512</v>
      </c>
      <c r="S164" s="27" t="s">
        <v>515</v>
      </c>
      <c r="T164" s="27" t="s">
        <v>516</v>
      </c>
    </row>
    <row r="165" spans="2:20" s="19" customFormat="1" ht="54" x14ac:dyDescent="0.15">
      <c r="B165" s="19" t="s">
        <v>1302</v>
      </c>
      <c r="C165" s="19" t="s">
        <v>506</v>
      </c>
      <c r="E165" s="19" t="s">
        <v>450</v>
      </c>
      <c r="F165" s="19" t="s">
        <v>507</v>
      </c>
      <c r="I165" s="19" t="s">
        <v>786</v>
      </c>
      <c r="K165" s="19" t="s">
        <v>181</v>
      </c>
      <c r="L165" s="19" t="s">
        <v>447</v>
      </c>
      <c r="M165" s="19">
        <v>0</v>
      </c>
      <c r="O165" s="19" t="s">
        <v>184</v>
      </c>
      <c r="P165" s="19" t="s">
        <v>514</v>
      </c>
      <c r="Q165" s="19" t="s">
        <v>513</v>
      </c>
      <c r="R165" s="27" t="s">
        <v>512</v>
      </c>
      <c r="S165" s="27" t="s">
        <v>515</v>
      </c>
      <c r="T165" s="27" t="s">
        <v>516</v>
      </c>
    </row>
    <row r="166" spans="2:20" s="19" customFormat="1" ht="27" x14ac:dyDescent="0.15">
      <c r="B166" s="19" t="s">
        <v>663</v>
      </c>
      <c r="C166" s="19" t="s">
        <v>666</v>
      </c>
      <c r="I166" s="19" t="s">
        <v>787</v>
      </c>
      <c r="K166" s="19" t="s">
        <v>187</v>
      </c>
      <c r="L166" s="19" t="s">
        <v>1230</v>
      </c>
      <c r="M166" s="19" t="b">
        <v>0</v>
      </c>
      <c r="P166" s="19" t="s">
        <v>188</v>
      </c>
      <c r="Q166" s="19" t="s">
        <v>189</v>
      </c>
      <c r="R166" s="27"/>
      <c r="S166" s="27"/>
      <c r="T166" s="27"/>
    </row>
    <row r="167" spans="2:20" s="19" customFormat="1" ht="27" x14ac:dyDescent="0.15">
      <c r="B167" s="19" t="s">
        <v>664</v>
      </c>
      <c r="C167" s="19" t="s">
        <v>666</v>
      </c>
      <c r="I167" s="19" t="s">
        <v>787</v>
      </c>
      <c r="K167" s="19" t="s">
        <v>187</v>
      </c>
      <c r="L167" s="19" t="s">
        <v>1230</v>
      </c>
      <c r="M167" s="19" t="b">
        <v>0</v>
      </c>
      <c r="P167" s="19" t="s">
        <v>188</v>
      </c>
      <c r="Q167" s="19" t="s">
        <v>189</v>
      </c>
      <c r="R167" s="27"/>
      <c r="S167" s="27"/>
      <c r="T167" s="27"/>
    </row>
    <row r="168" spans="2:20" s="19" customFormat="1" ht="27" x14ac:dyDescent="0.15">
      <c r="B168" s="19" t="s">
        <v>665</v>
      </c>
      <c r="C168" s="19" t="s">
        <v>666</v>
      </c>
      <c r="I168" s="19" t="s">
        <v>787</v>
      </c>
      <c r="K168" s="19" t="s">
        <v>187</v>
      </c>
      <c r="L168" s="19" t="s">
        <v>1230</v>
      </c>
      <c r="M168" s="19" t="b">
        <v>0</v>
      </c>
      <c r="P168" s="19" t="s">
        <v>188</v>
      </c>
      <c r="Q168" s="19" t="s">
        <v>189</v>
      </c>
      <c r="R168" s="27"/>
      <c r="S168" s="27"/>
      <c r="T168" s="27"/>
    </row>
    <row r="169" spans="2:20" s="19" customFormat="1" ht="27" x14ac:dyDescent="0.15">
      <c r="B169" s="19" t="s">
        <v>667</v>
      </c>
      <c r="C169" s="19" t="s">
        <v>668</v>
      </c>
      <c r="I169" s="19" t="s">
        <v>787</v>
      </c>
      <c r="K169" s="19" t="s">
        <v>187</v>
      </c>
      <c r="L169" s="19" t="s">
        <v>1230</v>
      </c>
      <c r="M169" s="19" t="b">
        <v>0</v>
      </c>
      <c r="P169" s="19" t="s">
        <v>188</v>
      </c>
      <c r="Q169" s="19" t="s">
        <v>189</v>
      </c>
      <c r="R169" s="27"/>
      <c r="S169" s="27"/>
      <c r="T169" s="27"/>
    </row>
    <row r="170" spans="2:20" s="19" customFormat="1" ht="27" x14ac:dyDescent="0.15">
      <c r="B170" s="19" t="s">
        <v>523</v>
      </c>
      <c r="C170" s="19" t="s">
        <v>668</v>
      </c>
      <c r="I170" s="19" t="s">
        <v>787</v>
      </c>
      <c r="K170" s="19" t="s">
        <v>187</v>
      </c>
      <c r="L170" s="19" t="s">
        <v>1230</v>
      </c>
      <c r="M170" s="19" t="b">
        <v>0</v>
      </c>
      <c r="P170" s="19" t="s">
        <v>188</v>
      </c>
      <c r="Q170" s="19" t="s">
        <v>189</v>
      </c>
      <c r="R170" s="27"/>
      <c r="S170" s="27"/>
      <c r="T170" s="27"/>
    </row>
    <row r="171" spans="2:20" s="19" customFormat="1" ht="27" x14ac:dyDescent="0.15">
      <c r="B171" s="19" t="s">
        <v>660</v>
      </c>
      <c r="C171" s="19" t="s">
        <v>668</v>
      </c>
      <c r="I171" s="19" t="s">
        <v>787</v>
      </c>
      <c r="K171" s="19" t="s">
        <v>187</v>
      </c>
      <c r="L171" s="19" t="s">
        <v>1230</v>
      </c>
      <c r="M171" s="19" t="b">
        <v>0</v>
      </c>
      <c r="P171" s="19" t="s">
        <v>188</v>
      </c>
      <c r="Q171" s="19" t="s">
        <v>189</v>
      </c>
      <c r="R171" s="27"/>
      <c r="S171" s="27"/>
      <c r="T171" s="27"/>
    </row>
    <row r="172" spans="2:20" s="19" customFormat="1" ht="27" x14ac:dyDescent="0.15">
      <c r="B172" s="19" t="s">
        <v>662</v>
      </c>
      <c r="C172" s="19" t="s">
        <v>508</v>
      </c>
      <c r="E172" s="19" t="s">
        <v>451</v>
      </c>
      <c r="I172" s="19" t="s">
        <v>786</v>
      </c>
      <c r="K172" s="19" t="s">
        <v>181</v>
      </c>
      <c r="L172" s="19" t="s">
        <v>196</v>
      </c>
      <c r="M172" s="19">
        <v>0</v>
      </c>
      <c r="O172" s="19" t="s">
        <v>184</v>
      </c>
      <c r="P172" s="19" t="s">
        <v>509</v>
      </c>
      <c r="Q172" s="19" t="s">
        <v>510</v>
      </c>
      <c r="R172" s="19" t="s">
        <v>511</v>
      </c>
      <c r="S172" s="19" t="s">
        <v>613</v>
      </c>
      <c r="T172" s="19" t="s">
        <v>452</v>
      </c>
    </row>
    <row r="173" spans="2:20" s="19" customFormat="1" ht="27" x14ac:dyDescent="0.15">
      <c r="B173" s="19" t="s">
        <v>669</v>
      </c>
      <c r="C173" s="19" t="s">
        <v>517</v>
      </c>
      <c r="I173" s="19" t="s">
        <v>786</v>
      </c>
      <c r="K173" s="19" t="s">
        <v>181</v>
      </c>
      <c r="L173" s="19" t="s">
        <v>196</v>
      </c>
      <c r="M173" s="19">
        <v>0</v>
      </c>
      <c r="O173" s="19" t="s">
        <v>184</v>
      </c>
      <c r="P173" s="19" t="s">
        <v>518</v>
      </c>
      <c r="Q173" s="19" t="s">
        <v>519</v>
      </c>
      <c r="R173" s="27" t="s">
        <v>520</v>
      </c>
      <c r="S173" s="27" t="s">
        <v>521</v>
      </c>
      <c r="T173" s="27" t="s">
        <v>522</v>
      </c>
    </row>
    <row r="174" spans="2:20" s="19" customFormat="1" ht="27" x14ac:dyDescent="0.15">
      <c r="B174" s="19" t="s">
        <v>670</v>
      </c>
      <c r="C174" s="19" t="s">
        <v>517</v>
      </c>
      <c r="I174" s="19" t="s">
        <v>786</v>
      </c>
      <c r="K174" s="19" t="s">
        <v>181</v>
      </c>
      <c r="L174" s="19" t="s">
        <v>196</v>
      </c>
      <c r="M174" s="19">
        <v>0</v>
      </c>
      <c r="O174" s="19" t="s">
        <v>184</v>
      </c>
      <c r="P174" s="19" t="s">
        <v>518</v>
      </c>
      <c r="Q174" s="19" t="s">
        <v>519</v>
      </c>
      <c r="R174" s="27" t="s">
        <v>520</v>
      </c>
      <c r="S174" s="27" t="s">
        <v>521</v>
      </c>
      <c r="T174" s="27" t="s">
        <v>522</v>
      </c>
    </row>
    <row r="175" spans="2:20" s="19" customFormat="1" ht="27" x14ac:dyDescent="0.15">
      <c r="B175" s="19" t="s">
        <v>671</v>
      </c>
      <c r="C175" s="19" t="s">
        <v>517</v>
      </c>
      <c r="I175" s="19" t="s">
        <v>786</v>
      </c>
      <c r="K175" s="19" t="s">
        <v>181</v>
      </c>
      <c r="L175" s="19" t="s">
        <v>196</v>
      </c>
      <c r="M175" s="19">
        <v>0</v>
      </c>
      <c r="O175" s="19" t="s">
        <v>184</v>
      </c>
      <c r="P175" s="19" t="s">
        <v>518</v>
      </c>
      <c r="Q175" s="19" t="s">
        <v>519</v>
      </c>
      <c r="R175" s="27" t="s">
        <v>520</v>
      </c>
      <c r="S175" s="27" t="s">
        <v>521</v>
      </c>
      <c r="T175" s="27" t="s">
        <v>522</v>
      </c>
    </row>
    <row r="176" spans="2:20" s="19" customFormat="1" ht="27" x14ac:dyDescent="0.15">
      <c r="B176" s="19" t="s">
        <v>731</v>
      </c>
      <c r="C176" s="19" t="s">
        <v>1523</v>
      </c>
      <c r="I176" s="19" t="s">
        <v>787</v>
      </c>
      <c r="K176" s="19" t="s">
        <v>187</v>
      </c>
      <c r="L176" s="19" t="s">
        <v>1230</v>
      </c>
      <c r="M176" s="19" t="b">
        <v>0</v>
      </c>
      <c r="P176" s="19" t="s">
        <v>188</v>
      </c>
      <c r="Q176" s="19" t="s">
        <v>189</v>
      </c>
      <c r="R176" s="27"/>
      <c r="S176" s="27"/>
      <c r="T176" s="27"/>
    </row>
    <row r="177" spans="1:20" s="19" customFormat="1" ht="27" x14ac:dyDescent="0.15">
      <c r="B177" s="19" t="s">
        <v>732</v>
      </c>
      <c r="C177" s="19" t="s">
        <v>1523</v>
      </c>
      <c r="I177" s="19" t="s">
        <v>787</v>
      </c>
      <c r="K177" s="19" t="s">
        <v>187</v>
      </c>
      <c r="L177" s="19" t="s">
        <v>1230</v>
      </c>
      <c r="M177" s="19" t="b">
        <v>0</v>
      </c>
      <c r="P177" s="19" t="s">
        <v>188</v>
      </c>
      <c r="Q177" s="19" t="s">
        <v>189</v>
      </c>
      <c r="R177" s="27"/>
      <c r="S177" s="27"/>
      <c r="T177" s="27"/>
    </row>
    <row r="178" spans="1:20" s="19" customFormat="1" ht="27" x14ac:dyDescent="0.15">
      <c r="B178" s="19" t="s">
        <v>733</v>
      </c>
      <c r="C178" s="19" t="s">
        <v>1523</v>
      </c>
      <c r="I178" s="19" t="s">
        <v>787</v>
      </c>
      <c r="K178" s="19" t="s">
        <v>187</v>
      </c>
      <c r="L178" s="19" t="s">
        <v>1230</v>
      </c>
      <c r="M178" s="19" t="b">
        <v>0</v>
      </c>
      <c r="P178" s="19" t="s">
        <v>188</v>
      </c>
      <c r="Q178" s="19" t="s">
        <v>189</v>
      </c>
      <c r="R178" s="27"/>
      <c r="S178" s="27"/>
      <c r="T178" s="27"/>
    </row>
    <row r="179" spans="1:20" s="19" customFormat="1" ht="27" x14ac:dyDescent="0.15">
      <c r="B179" s="19" t="s">
        <v>825</v>
      </c>
      <c r="C179" s="19" t="s">
        <v>831</v>
      </c>
      <c r="E179" s="19" t="s">
        <v>453</v>
      </c>
      <c r="I179" s="19" t="s">
        <v>786</v>
      </c>
      <c r="K179" s="19" t="s">
        <v>181</v>
      </c>
      <c r="L179" s="19" t="s">
        <v>201</v>
      </c>
      <c r="M179" s="19">
        <v>0</v>
      </c>
      <c r="O179" s="19" t="s">
        <v>184</v>
      </c>
      <c r="P179" s="19" t="s">
        <v>830</v>
      </c>
      <c r="Q179" s="19" t="s">
        <v>828</v>
      </c>
      <c r="R179" s="19" t="s">
        <v>829</v>
      </c>
    </row>
    <row r="180" spans="1:20" s="19" customFormat="1" ht="27" x14ac:dyDescent="0.15">
      <c r="B180" s="19" t="s">
        <v>826</v>
      </c>
      <c r="C180" s="19" t="s">
        <v>831</v>
      </c>
      <c r="I180" s="19" t="s">
        <v>786</v>
      </c>
      <c r="K180" s="19" t="s">
        <v>181</v>
      </c>
      <c r="L180" s="19" t="s">
        <v>201</v>
      </c>
      <c r="M180" s="19">
        <v>0</v>
      </c>
      <c r="O180" s="19" t="s">
        <v>184</v>
      </c>
      <c r="P180" s="19" t="s">
        <v>830</v>
      </c>
      <c r="Q180" s="19" t="s">
        <v>828</v>
      </c>
      <c r="R180" s="19" t="s">
        <v>829</v>
      </c>
    </row>
    <row r="181" spans="1:20" s="35" customFormat="1" ht="27.75" thickBot="1" x14ac:dyDescent="0.2">
      <c r="B181" s="35" t="s">
        <v>827</v>
      </c>
      <c r="C181" s="35" t="s">
        <v>831</v>
      </c>
      <c r="I181" s="35" t="s">
        <v>786</v>
      </c>
      <c r="K181" s="35" t="s">
        <v>181</v>
      </c>
      <c r="L181" s="35" t="s">
        <v>201</v>
      </c>
      <c r="M181" s="35">
        <v>0</v>
      </c>
      <c r="O181" s="35" t="s">
        <v>184</v>
      </c>
      <c r="P181" s="35" t="s">
        <v>830</v>
      </c>
      <c r="Q181" s="35" t="s">
        <v>828</v>
      </c>
      <c r="R181" s="35" t="s">
        <v>829</v>
      </c>
    </row>
    <row r="182" spans="1:20" s="19" customFormat="1" ht="27.75" thickTop="1" x14ac:dyDescent="0.15">
      <c r="A182" s="19" t="s">
        <v>1546</v>
      </c>
      <c r="B182" s="19" t="s">
        <v>1173</v>
      </c>
      <c r="C182" s="19" t="s">
        <v>1011</v>
      </c>
      <c r="E182" s="19" t="s">
        <v>814</v>
      </c>
      <c r="F182" s="19" t="s">
        <v>456</v>
      </c>
      <c r="I182" s="19" t="s">
        <v>1176</v>
      </c>
      <c r="J182" s="19" t="s">
        <v>168</v>
      </c>
      <c r="K182" s="19" t="s">
        <v>181</v>
      </c>
      <c r="M182" s="19">
        <v>-1</v>
      </c>
    </row>
    <row r="183" spans="1:20" s="19" customFormat="1" ht="27" x14ac:dyDescent="0.15">
      <c r="B183" s="19" t="s">
        <v>1174</v>
      </c>
      <c r="C183" s="19" t="s">
        <v>1011</v>
      </c>
      <c r="E183" s="19" t="s">
        <v>815</v>
      </c>
      <c r="F183" s="19" t="s">
        <v>456</v>
      </c>
      <c r="I183" s="19" t="s">
        <v>1176</v>
      </c>
      <c r="J183" s="19" t="s">
        <v>168</v>
      </c>
      <c r="K183" s="19" t="s">
        <v>181</v>
      </c>
      <c r="M183" s="19">
        <v>-1</v>
      </c>
    </row>
    <row r="184" spans="1:20" s="19" customFormat="1" ht="27" x14ac:dyDescent="0.15">
      <c r="B184" s="19" t="s">
        <v>1012</v>
      </c>
      <c r="C184" s="19" t="s">
        <v>538</v>
      </c>
      <c r="E184" s="19" t="s">
        <v>814</v>
      </c>
      <c r="I184" s="19" t="s">
        <v>787</v>
      </c>
      <c r="K184" s="19" t="s">
        <v>1492</v>
      </c>
      <c r="L184" s="19" t="s">
        <v>1230</v>
      </c>
      <c r="M184" s="19" t="b">
        <v>0</v>
      </c>
      <c r="P184" s="19" t="s">
        <v>454</v>
      </c>
      <c r="Q184" s="19" t="s">
        <v>455</v>
      </c>
    </row>
    <row r="185" spans="1:20" s="19" customFormat="1" ht="27" x14ac:dyDescent="0.15">
      <c r="B185" s="19" t="s">
        <v>1578</v>
      </c>
      <c r="C185" s="19" t="s">
        <v>538</v>
      </c>
      <c r="E185" s="19" t="s">
        <v>815</v>
      </c>
      <c r="I185" s="19" t="s">
        <v>787</v>
      </c>
      <c r="K185" s="19" t="s">
        <v>1492</v>
      </c>
      <c r="L185" s="19" t="s">
        <v>1230</v>
      </c>
      <c r="M185" s="19" t="b">
        <v>0</v>
      </c>
      <c r="P185" s="19" t="s">
        <v>454</v>
      </c>
      <c r="Q185" s="19" t="s">
        <v>455</v>
      </c>
    </row>
    <row r="186" spans="1:20" s="19" customFormat="1" ht="27" x14ac:dyDescent="0.15">
      <c r="B186" s="19" t="s">
        <v>1579</v>
      </c>
      <c r="C186" s="19" t="s">
        <v>1581</v>
      </c>
      <c r="E186" s="19" t="s">
        <v>814</v>
      </c>
      <c r="I186" s="19" t="s">
        <v>786</v>
      </c>
      <c r="K186" s="19" t="s">
        <v>181</v>
      </c>
      <c r="L186" s="19" t="s">
        <v>196</v>
      </c>
      <c r="M186" s="19">
        <v>0</v>
      </c>
      <c r="O186" s="19" t="s">
        <v>184</v>
      </c>
      <c r="P186" s="19" t="s">
        <v>1582</v>
      </c>
      <c r="Q186" s="19" t="s">
        <v>1583</v>
      </c>
      <c r="R186" s="19" t="s">
        <v>1584</v>
      </c>
      <c r="S186" s="19" t="s">
        <v>1585</v>
      </c>
      <c r="T186" s="19" t="s">
        <v>1586</v>
      </c>
    </row>
    <row r="187" spans="1:20" s="19" customFormat="1" ht="27" x14ac:dyDescent="0.15">
      <c r="B187" s="19" t="s">
        <v>1580</v>
      </c>
      <c r="C187" s="19" t="s">
        <v>1581</v>
      </c>
      <c r="E187" s="19" t="s">
        <v>815</v>
      </c>
      <c r="I187" s="19" t="s">
        <v>786</v>
      </c>
      <c r="K187" s="19" t="s">
        <v>181</v>
      </c>
      <c r="L187" s="19" t="s">
        <v>196</v>
      </c>
      <c r="M187" s="19">
        <v>0</v>
      </c>
      <c r="O187" s="19" t="s">
        <v>184</v>
      </c>
      <c r="P187" s="19" t="s">
        <v>1582</v>
      </c>
      <c r="Q187" s="19" t="s">
        <v>1583</v>
      </c>
      <c r="R187" s="19" t="s">
        <v>1584</v>
      </c>
      <c r="S187" s="19" t="s">
        <v>1585</v>
      </c>
      <c r="T187" s="19" t="s">
        <v>1586</v>
      </c>
    </row>
    <row r="188" spans="1:20" s="19" customFormat="1" ht="27" x14ac:dyDescent="0.15">
      <c r="B188" s="19" t="s">
        <v>1589</v>
      </c>
      <c r="C188" s="19" t="s">
        <v>1591</v>
      </c>
      <c r="E188" s="19" t="s">
        <v>814</v>
      </c>
      <c r="I188" s="19" t="s">
        <v>787</v>
      </c>
      <c r="K188" s="19" t="s">
        <v>1492</v>
      </c>
      <c r="L188" s="19" t="s">
        <v>1230</v>
      </c>
      <c r="M188" s="19" t="b">
        <v>0</v>
      </c>
      <c r="P188" s="19" t="s">
        <v>188</v>
      </c>
      <c r="Q188" s="19" t="s">
        <v>189</v>
      </c>
    </row>
    <row r="189" spans="1:20" s="19" customFormat="1" ht="27" x14ac:dyDescent="0.15">
      <c r="B189" s="19" t="s">
        <v>1590</v>
      </c>
      <c r="C189" s="19" t="s">
        <v>1591</v>
      </c>
      <c r="E189" s="19" t="s">
        <v>815</v>
      </c>
      <c r="I189" s="19" t="s">
        <v>787</v>
      </c>
      <c r="K189" s="19" t="s">
        <v>1492</v>
      </c>
      <c r="L189" s="19" t="s">
        <v>1230</v>
      </c>
      <c r="M189" s="19" t="b">
        <v>0</v>
      </c>
      <c r="P189" s="19" t="s">
        <v>188</v>
      </c>
      <c r="Q189" s="19" t="s">
        <v>189</v>
      </c>
    </row>
    <row r="190" spans="1:20" s="19" customFormat="1" ht="27" x14ac:dyDescent="0.15">
      <c r="B190" s="19" t="s">
        <v>1592</v>
      </c>
      <c r="C190" s="19" t="s">
        <v>1594</v>
      </c>
      <c r="E190" s="19" t="s">
        <v>814</v>
      </c>
      <c r="I190" s="19" t="s">
        <v>786</v>
      </c>
      <c r="K190" s="19" t="s">
        <v>181</v>
      </c>
      <c r="L190" s="19" t="s">
        <v>183</v>
      </c>
      <c r="M190" s="19">
        <v>0</v>
      </c>
      <c r="O190" s="19" t="s">
        <v>184</v>
      </c>
      <c r="P190" s="19" t="s">
        <v>1596</v>
      </c>
      <c r="Q190" s="19" t="s">
        <v>1595</v>
      </c>
      <c r="R190" s="19" t="s">
        <v>612</v>
      </c>
      <c r="S190" s="19" t="s">
        <v>613</v>
      </c>
    </row>
    <row r="191" spans="1:20" s="19" customFormat="1" ht="27" x14ac:dyDescent="0.15">
      <c r="B191" s="19" t="s">
        <v>1593</v>
      </c>
      <c r="C191" s="19" t="s">
        <v>1594</v>
      </c>
      <c r="E191" s="19" t="s">
        <v>815</v>
      </c>
      <c r="I191" s="19" t="s">
        <v>786</v>
      </c>
      <c r="J191" s="19" t="s">
        <v>614</v>
      </c>
      <c r="K191" s="19" t="s">
        <v>181</v>
      </c>
      <c r="L191" s="19" t="s">
        <v>183</v>
      </c>
      <c r="M191" s="19">
        <v>0</v>
      </c>
      <c r="O191" s="19" t="s">
        <v>184</v>
      </c>
      <c r="P191" s="19" t="s">
        <v>1596</v>
      </c>
      <c r="Q191" s="19" t="s">
        <v>1595</v>
      </c>
      <c r="R191" s="19" t="s">
        <v>612</v>
      </c>
      <c r="S191" s="19" t="s">
        <v>613</v>
      </c>
    </row>
    <row r="192" spans="1:20" s="29" customFormat="1" x14ac:dyDescent="0.15">
      <c r="A192" s="19"/>
      <c r="B192" s="29" t="s">
        <v>1171</v>
      </c>
      <c r="C192" s="29" t="s">
        <v>701</v>
      </c>
    </row>
    <row r="193" spans="1:22" s="29" customFormat="1" x14ac:dyDescent="0.15">
      <c r="A193" s="19"/>
      <c r="B193" s="29" t="s">
        <v>1172</v>
      </c>
      <c r="C193" s="29" t="s">
        <v>701</v>
      </c>
    </row>
    <row r="194" spans="1:22" s="29" customFormat="1" x14ac:dyDescent="0.15">
      <c r="A194" s="19"/>
      <c r="B194" s="29" t="s">
        <v>982</v>
      </c>
      <c r="C194" s="29" t="s">
        <v>702</v>
      </c>
    </row>
    <row r="195" spans="1:22" s="36" customFormat="1" ht="14.25" thickBot="1" x14ac:dyDescent="0.2">
      <c r="A195" s="35"/>
      <c r="B195" s="36" t="s">
        <v>983</v>
      </c>
      <c r="C195" s="36" t="s">
        <v>702</v>
      </c>
    </row>
    <row r="196" spans="1:22" s="19" customFormat="1" ht="14.25" thickTop="1" x14ac:dyDescent="0.15">
      <c r="A196" s="19" t="s">
        <v>1547</v>
      </c>
      <c r="B196" s="19" t="s">
        <v>984</v>
      </c>
      <c r="C196" s="19" t="s">
        <v>615</v>
      </c>
      <c r="E196" s="19" t="s">
        <v>459</v>
      </c>
      <c r="I196" s="19" t="s">
        <v>394</v>
      </c>
      <c r="K196" s="19" t="s">
        <v>179</v>
      </c>
    </row>
    <row r="197" spans="1:22" s="19" customFormat="1" x14ac:dyDescent="0.15">
      <c r="B197" s="19" t="s">
        <v>985</v>
      </c>
      <c r="C197" s="19" t="s">
        <v>615</v>
      </c>
      <c r="E197" s="19" t="s">
        <v>460</v>
      </c>
      <c r="I197" s="19" t="s">
        <v>394</v>
      </c>
      <c r="K197" s="19" t="s">
        <v>179</v>
      </c>
    </row>
    <row r="198" spans="1:22" s="19" customFormat="1" x14ac:dyDescent="0.15">
      <c r="B198" s="19" t="s">
        <v>986</v>
      </c>
      <c r="C198" s="19" t="s">
        <v>615</v>
      </c>
      <c r="E198" s="19" t="s">
        <v>461</v>
      </c>
      <c r="I198" s="19" t="s">
        <v>394</v>
      </c>
      <c r="K198" s="19" t="s">
        <v>179</v>
      </c>
    </row>
    <row r="199" spans="1:22" s="19" customFormat="1" x14ac:dyDescent="0.15">
      <c r="B199" s="19" t="s">
        <v>542</v>
      </c>
      <c r="C199" s="19" t="s">
        <v>615</v>
      </c>
      <c r="E199" s="19" t="s">
        <v>462</v>
      </c>
      <c r="I199" s="19" t="s">
        <v>394</v>
      </c>
      <c r="K199" s="19" t="s">
        <v>179</v>
      </c>
    </row>
    <row r="200" spans="1:22" s="19" customFormat="1" x14ac:dyDescent="0.15">
      <c r="B200" s="19" t="s">
        <v>543</v>
      </c>
      <c r="C200" s="19" t="s">
        <v>615</v>
      </c>
      <c r="E200" s="19" t="s">
        <v>463</v>
      </c>
      <c r="I200" s="19" t="s">
        <v>394</v>
      </c>
      <c r="K200" s="19" t="s">
        <v>179</v>
      </c>
    </row>
    <row r="201" spans="1:22" s="19" customFormat="1" x14ac:dyDescent="0.15">
      <c r="B201" s="19" t="s">
        <v>544</v>
      </c>
      <c r="C201" s="19" t="s">
        <v>615</v>
      </c>
      <c r="E201" s="19" t="s">
        <v>464</v>
      </c>
      <c r="I201" s="19" t="s">
        <v>394</v>
      </c>
      <c r="K201" s="19" t="s">
        <v>179</v>
      </c>
    </row>
    <row r="202" spans="1:22" s="19" customFormat="1" ht="40.5" x14ac:dyDescent="0.15">
      <c r="B202" s="19" t="s">
        <v>621</v>
      </c>
      <c r="C202" s="19" t="s">
        <v>616</v>
      </c>
      <c r="I202" s="19" t="s">
        <v>786</v>
      </c>
      <c r="K202" s="19" t="s">
        <v>181</v>
      </c>
      <c r="L202" s="19" t="s">
        <v>379</v>
      </c>
      <c r="M202" s="19">
        <v>0</v>
      </c>
      <c r="O202" s="19" t="s">
        <v>184</v>
      </c>
      <c r="P202" s="19" t="s">
        <v>617</v>
      </c>
      <c r="Q202" s="19" t="s">
        <v>618</v>
      </c>
      <c r="R202" s="19" t="s">
        <v>619</v>
      </c>
      <c r="S202" s="19" t="s">
        <v>573</v>
      </c>
      <c r="T202" s="19" t="s">
        <v>574</v>
      </c>
      <c r="U202" s="19" t="s">
        <v>575</v>
      </c>
      <c r="V202" s="19" t="s">
        <v>754</v>
      </c>
    </row>
    <row r="203" spans="1:22" s="19" customFormat="1" ht="40.5" x14ac:dyDescent="0.15">
      <c r="B203" s="19" t="s">
        <v>622</v>
      </c>
      <c r="C203" s="19" t="s">
        <v>616</v>
      </c>
      <c r="I203" s="19" t="s">
        <v>786</v>
      </c>
      <c r="K203" s="19" t="s">
        <v>181</v>
      </c>
      <c r="L203" s="19" t="s">
        <v>379</v>
      </c>
      <c r="M203" s="19">
        <v>0</v>
      </c>
      <c r="O203" s="19" t="s">
        <v>184</v>
      </c>
      <c r="P203" s="19" t="s">
        <v>617</v>
      </c>
      <c r="Q203" s="19" t="s">
        <v>618</v>
      </c>
      <c r="R203" s="19" t="s">
        <v>619</v>
      </c>
      <c r="S203" s="19" t="s">
        <v>573</v>
      </c>
      <c r="T203" s="19" t="s">
        <v>574</v>
      </c>
      <c r="U203" s="19" t="s">
        <v>575</v>
      </c>
      <c r="V203" s="19" t="s">
        <v>754</v>
      </c>
    </row>
    <row r="204" spans="1:22" s="19" customFormat="1" ht="40.5" x14ac:dyDescent="0.15">
      <c r="B204" s="19" t="s">
        <v>623</v>
      </c>
      <c r="C204" s="19" t="s">
        <v>616</v>
      </c>
      <c r="I204" s="19" t="s">
        <v>786</v>
      </c>
      <c r="K204" s="19" t="s">
        <v>181</v>
      </c>
      <c r="L204" s="19" t="s">
        <v>379</v>
      </c>
      <c r="M204" s="19">
        <v>0</v>
      </c>
      <c r="O204" s="19" t="s">
        <v>184</v>
      </c>
      <c r="P204" s="19" t="s">
        <v>617</v>
      </c>
      <c r="Q204" s="19" t="s">
        <v>618</v>
      </c>
      <c r="R204" s="19" t="s">
        <v>619</v>
      </c>
      <c r="S204" s="19" t="s">
        <v>573</v>
      </c>
      <c r="T204" s="19" t="s">
        <v>574</v>
      </c>
      <c r="U204" s="19" t="s">
        <v>575</v>
      </c>
      <c r="V204" s="19" t="s">
        <v>754</v>
      </c>
    </row>
    <row r="205" spans="1:22" s="19" customFormat="1" ht="40.5" x14ac:dyDescent="0.15">
      <c r="B205" s="19" t="s">
        <v>624</v>
      </c>
      <c r="C205" s="19" t="s">
        <v>616</v>
      </c>
      <c r="I205" s="19" t="s">
        <v>786</v>
      </c>
      <c r="K205" s="19" t="s">
        <v>181</v>
      </c>
      <c r="L205" s="19" t="s">
        <v>379</v>
      </c>
      <c r="M205" s="19">
        <v>0</v>
      </c>
      <c r="O205" s="19" t="s">
        <v>184</v>
      </c>
      <c r="P205" s="19" t="s">
        <v>617</v>
      </c>
      <c r="Q205" s="19" t="s">
        <v>618</v>
      </c>
      <c r="R205" s="19" t="s">
        <v>619</v>
      </c>
      <c r="S205" s="19" t="s">
        <v>573</v>
      </c>
      <c r="T205" s="19" t="s">
        <v>574</v>
      </c>
      <c r="U205" s="19" t="s">
        <v>575</v>
      </c>
      <c r="V205" s="19" t="s">
        <v>754</v>
      </c>
    </row>
    <row r="206" spans="1:22" s="19" customFormat="1" ht="40.5" x14ac:dyDescent="0.15">
      <c r="B206" s="19" t="s">
        <v>625</v>
      </c>
      <c r="C206" s="19" t="s">
        <v>616</v>
      </c>
      <c r="I206" s="19" t="s">
        <v>786</v>
      </c>
      <c r="K206" s="19" t="s">
        <v>181</v>
      </c>
      <c r="L206" s="19" t="s">
        <v>379</v>
      </c>
      <c r="M206" s="19">
        <v>0</v>
      </c>
      <c r="O206" s="19" t="s">
        <v>184</v>
      </c>
      <c r="P206" s="19" t="s">
        <v>617</v>
      </c>
      <c r="Q206" s="19" t="s">
        <v>618</v>
      </c>
      <c r="R206" s="19" t="s">
        <v>619</v>
      </c>
      <c r="S206" s="19" t="s">
        <v>573</v>
      </c>
      <c r="T206" s="19" t="s">
        <v>574</v>
      </c>
      <c r="U206" s="19" t="s">
        <v>575</v>
      </c>
      <c r="V206" s="19" t="s">
        <v>754</v>
      </c>
    </row>
    <row r="207" spans="1:22" s="19" customFormat="1" ht="40.5" x14ac:dyDescent="0.15">
      <c r="B207" s="19" t="s">
        <v>626</v>
      </c>
      <c r="C207" s="19" t="s">
        <v>616</v>
      </c>
      <c r="I207" s="19" t="s">
        <v>786</v>
      </c>
      <c r="K207" s="19" t="s">
        <v>181</v>
      </c>
      <c r="L207" s="19" t="s">
        <v>379</v>
      </c>
      <c r="M207" s="19">
        <v>0</v>
      </c>
      <c r="O207" s="19" t="s">
        <v>184</v>
      </c>
      <c r="P207" s="19" t="s">
        <v>617</v>
      </c>
      <c r="Q207" s="19" t="s">
        <v>618</v>
      </c>
      <c r="R207" s="19" t="s">
        <v>619</v>
      </c>
      <c r="S207" s="19" t="s">
        <v>573</v>
      </c>
      <c r="T207" s="19" t="s">
        <v>574</v>
      </c>
      <c r="U207" s="19" t="s">
        <v>575</v>
      </c>
      <c r="V207" s="19" t="s">
        <v>754</v>
      </c>
    </row>
    <row r="208" spans="1:22" s="19" customFormat="1" x14ac:dyDescent="0.15">
      <c r="B208" s="19" t="s">
        <v>987</v>
      </c>
      <c r="C208" s="19" t="s">
        <v>545</v>
      </c>
      <c r="F208" s="19" t="s">
        <v>541</v>
      </c>
      <c r="I208" s="19" t="s">
        <v>1176</v>
      </c>
      <c r="J208" s="19" t="s">
        <v>168</v>
      </c>
      <c r="K208" s="19" t="s">
        <v>181</v>
      </c>
      <c r="M208" s="19">
        <v>0</v>
      </c>
    </row>
    <row r="209" spans="1:22" s="19" customFormat="1" x14ac:dyDescent="0.15">
      <c r="B209" s="19" t="s">
        <v>989</v>
      </c>
      <c r="C209" s="19" t="s">
        <v>988</v>
      </c>
      <c r="F209" s="19" t="s">
        <v>541</v>
      </c>
      <c r="I209" s="19" t="s">
        <v>1176</v>
      </c>
      <c r="J209" s="19" t="s">
        <v>168</v>
      </c>
      <c r="K209" s="19" t="s">
        <v>181</v>
      </c>
      <c r="M209" s="19">
        <v>0</v>
      </c>
    </row>
    <row r="210" spans="1:22" s="19" customFormat="1" x14ac:dyDescent="0.15">
      <c r="B210" s="19" t="s">
        <v>990</v>
      </c>
      <c r="C210" s="19" t="s">
        <v>988</v>
      </c>
      <c r="F210" s="19" t="s">
        <v>541</v>
      </c>
      <c r="I210" s="19" t="s">
        <v>1176</v>
      </c>
      <c r="J210" s="19" t="s">
        <v>168</v>
      </c>
      <c r="K210" s="19" t="s">
        <v>181</v>
      </c>
      <c r="M210" s="19">
        <v>0</v>
      </c>
    </row>
    <row r="211" spans="1:22" s="19" customFormat="1" x14ac:dyDescent="0.15">
      <c r="B211" s="19" t="s">
        <v>546</v>
      </c>
      <c r="C211" s="19" t="s">
        <v>988</v>
      </c>
      <c r="F211" s="19" t="s">
        <v>541</v>
      </c>
      <c r="I211" s="19" t="s">
        <v>1176</v>
      </c>
      <c r="J211" s="19" t="s">
        <v>168</v>
      </c>
      <c r="K211" s="19" t="s">
        <v>181</v>
      </c>
      <c r="M211" s="19">
        <v>0</v>
      </c>
    </row>
    <row r="212" spans="1:22" s="19" customFormat="1" x14ac:dyDescent="0.15">
      <c r="B212" s="19" t="s">
        <v>547</v>
      </c>
      <c r="C212" s="19" t="s">
        <v>988</v>
      </c>
      <c r="F212" s="19" t="s">
        <v>541</v>
      </c>
      <c r="I212" s="19" t="s">
        <v>1176</v>
      </c>
      <c r="J212" s="19" t="s">
        <v>168</v>
      </c>
      <c r="K212" s="19" t="s">
        <v>181</v>
      </c>
      <c r="M212" s="19">
        <v>0</v>
      </c>
    </row>
    <row r="213" spans="1:22" s="19" customFormat="1" x14ac:dyDescent="0.15">
      <c r="B213" s="19" t="s">
        <v>548</v>
      </c>
      <c r="C213" s="19" t="s">
        <v>988</v>
      </c>
      <c r="F213" s="19" t="s">
        <v>541</v>
      </c>
      <c r="I213" s="19" t="s">
        <v>1176</v>
      </c>
      <c r="J213" s="19" t="s">
        <v>168</v>
      </c>
      <c r="K213" s="19" t="s">
        <v>181</v>
      </c>
      <c r="M213" s="19">
        <v>0</v>
      </c>
    </row>
    <row r="214" spans="1:22" s="19" customFormat="1" ht="27" x14ac:dyDescent="0.15">
      <c r="B214" s="19" t="s">
        <v>991</v>
      </c>
      <c r="C214" s="19" t="s">
        <v>994</v>
      </c>
      <c r="E214" s="19" t="s">
        <v>470</v>
      </c>
      <c r="F214" s="19" t="s">
        <v>790</v>
      </c>
      <c r="I214" s="19" t="s">
        <v>786</v>
      </c>
      <c r="K214" s="19" t="s">
        <v>181</v>
      </c>
      <c r="L214" s="19" t="s">
        <v>392</v>
      </c>
      <c r="M214" s="19">
        <v>0</v>
      </c>
      <c r="O214" s="19" t="s">
        <v>184</v>
      </c>
      <c r="P214" s="19" t="s">
        <v>465</v>
      </c>
      <c r="Q214" s="19" t="s">
        <v>466</v>
      </c>
      <c r="R214" s="19" t="s">
        <v>467</v>
      </c>
      <c r="S214" s="19" t="s">
        <v>468</v>
      </c>
      <c r="T214" s="19" t="s">
        <v>469</v>
      </c>
      <c r="U214" s="19" t="s">
        <v>674</v>
      </c>
    </row>
    <row r="215" spans="1:22" s="19" customFormat="1" ht="27" x14ac:dyDescent="0.15">
      <c r="B215" s="19" t="s">
        <v>992</v>
      </c>
      <c r="C215" s="19" t="s">
        <v>994</v>
      </c>
      <c r="F215" s="19" t="s">
        <v>790</v>
      </c>
      <c r="I215" s="19" t="s">
        <v>786</v>
      </c>
      <c r="K215" s="19" t="s">
        <v>181</v>
      </c>
      <c r="L215" s="19" t="s">
        <v>392</v>
      </c>
      <c r="M215" s="19">
        <v>0</v>
      </c>
      <c r="O215" s="19" t="s">
        <v>184</v>
      </c>
      <c r="P215" s="19" t="s">
        <v>465</v>
      </c>
      <c r="Q215" s="19" t="s">
        <v>466</v>
      </c>
      <c r="R215" s="19" t="s">
        <v>467</v>
      </c>
      <c r="S215" s="19" t="s">
        <v>468</v>
      </c>
      <c r="T215" s="19" t="s">
        <v>469</v>
      </c>
      <c r="U215" s="19" t="s">
        <v>674</v>
      </c>
    </row>
    <row r="216" spans="1:22" s="19" customFormat="1" ht="27" x14ac:dyDescent="0.15">
      <c r="B216" s="19" t="s">
        <v>993</v>
      </c>
      <c r="C216" s="19" t="s">
        <v>994</v>
      </c>
      <c r="F216" s="19" t="s">
        <v>790</v>
      </c>
      <c r="I216" s="19" t="s">
        <v>786</v>
      </c>
      <c r="K216" s="19" t="s">
        <v>181</v>
      </c>
      <c r="L216" s="19" t="s">
        <v>392</v>
      </c>
      <c r="M216" s="19">
        <v>0</v>
      </c>
      <c r="O216" s="19" t="s">
        <v>184</v>
      </c>
      <c r="P216" s="19" t="s">
        <v>465</v>
      </c>
      <c r="Q216" s="19" t="s">
        <v>466</v>
      </c>
      <c r="R216" s="19" t="s">
        <v>467</v>
      </c>
      <c r="S216" s="19" t="s">
        <v>468</v>
      </c>
      <c r="T216" s="19" t="s">
        <v>469</v>
      </c>
      <c r="U216" s="19" t="s">
        <v>674</v>
      </c>
    </row>
    <row r="217" spans="1:22" s="19" customFormat="1" ht="27" x14ac:dyDescent="0.15">
      <c r="B217" s="19" t="s">
        <v>549</v>
      </c>
      <c r="C217" s="19" t="s">
        <v>994</v>
      </c>
      <c r="F217" s="19" t="s">
        <v>790</v>
      </c>
      <c r="I217" s="19" t="s">
        <v>786</v>
      </c>
      <c r="K217" s="19" t="s">
        <v>181</v>
      </c>
      <c r="L217" s="19" t="s">
        <v>392</v>
      </c>
      <c r="M217" s="19">
        <v>0</v>
      </c>
      <c r="O217" s="19" t="s">
        <v>184</v>
      </c>
      <c r="P217" s="19" t="s">
        <v>465</v>
      </c>
      <c r="Q217" s="19" t="s">
        <v>466</v>
      </c>
      <c r="R217" s="19" t="s">
        <v>467</v>
      </c>
      <c r="S217" s="19" t="s">
        <v>468</v>
      </c>
      <c r="T217" s="19" t="s">
        <v>469</v>
      </c>
      <c r="U217" s="19" t="s">
        <v>674</v>
      </c>
    </row>
    <row r="218" spans="1:22" s="19" customFormat="1" ht="27" x14ac:dyDescent="0.15">
      <c r="B218" s="19" t="s">
        <v>550</v>
      </c>
      <c r="C218" s="19" t="s">
        <v>994</v>
      </c>
      <c r="F218" s="19" t="s">
        <v>790</v>
      </c>
      <c r="I218" s="19" t="s">
        <v>786</v>
      </c>
      <c r="K218" s="19" t="s">
        <v>181</v>
      </c>
      <c r="L218" s="19" t="s">
        <v>392</v>
      </c>
      <c r="M218" s="19">
        <v>0</v>
      </c>
      <c r="O218" s="19" t="s">
        <v>184</v>
      </c>
      <c r="P218" s="19" t="s">
        <v>465</v>
      </c>
      <c r="Q218" s="19" t="s">
        <v>466</v>
      </c>
      <c r="R218" s="19" t="s">
        <v>467</v>
      </c>
      <c r="S218" s="19" t="s">
        <v>468</v>
      </c>
      <c r="T218" s="19" t="s">
        <v>469</v>
      </c>
      <c r="U218" s="19" t="s">
        <v>674</v>
      </c>
    </row>
    <row r="219" spans="1:22" s="35" customFormat="1" ht="27.75" thickBot="1" x14ac:dyDescent="0.2">
      <c r="B219" s="35" t="s">
        <v>551</v>
      </c>
      <c r="C219" s="35" t="s">
        <v>994</v>
      </c>
      <c r="F219" s="35" t="s">
        <v>790</v>
      </c>
      <c r="I219" s="35" t="s">
        <v>786</v>
      </c>
      <c r="K219" s="35" t="s">
        <v>181</v>
      </c>
      <c r="L219" s="35" t="s">
        <v>392</v>
      </c>
      <c r="M219" s="35">
        <v>0</v>
      </c>
      <c r="O219" s="35" t="s">
        <v>184</v>
      </c>
      <c r="P219" s="35" t="s">
        <v>465</v>
      </c>
      <c r="Q219" s="35" t="s">
        <v>466</v>
      </c>
      <c r="R219" s="35" t="s">
        <v>467</v>
      </c>
      <c r="S219" s="35" t="s">
        <v>468</v>
      </c>
      <c r="T219" s="35" t="s">
        <v>469</v>
      </c>
      <c r="U219" s="35" t="s">
        <v>674</v>
      </c>
    </row>
    <row r="220" spans="1:22" s="19" customFormat="1" ht="27.75" thickTop="1" x14ac:dyDescent="0.15">
      <c r="A220" s="19" t="s">
        <v>1548</v>
      </c>
      <c r="B220" s="19" t="s">
        <v>627</v>
      </c>
      <c r="C220" s="19" t="s">
        <v>679</v>
      </c>
      <c r="F220" s="19" t="s">
        <v>790</v>
      </c>
      <c r="I220" s="19" t="s">
        <v>786</v>
      </c>
      <c r="K220" s="19" t="s">
        <v>179</v>
      </c>
      <c r="L220" s="33" t="s">
        <v>409</v>
      </c>
      <c r="M220" s="19">
        <v>-1</v>
      </c>
      <c r="N220" s="19" t="s">
        <v>184</v>
      </c>
      <c r="P220" s="19" t="s">
        <v>674</v>
      </c>
      <c r="Q220" s="19" t="s">
        <v>1238</v>
      </c>
      <c r="R220" s="19" t="s">
        <v>675</v>
      </c>
      <c r="S220" s="19" t="s">
        <v>676</v>
      </c>
      <c r="T220" s="19" t="s">
        <v>1660</v>
      </c>
      <c r="U220" s="19" t="s">
        <v>677</v>
      </c>
      <c r="V220" s="19" t="s">
        <v>678</v>
      </c>
    </row>
    <row r="221" spans="1:22" s="19" customFormat="1" ht="40.5" x14ac:dyDescent="0.15">
      <c r="B221" s="19" t="s">
        <v>18</v>
      </c>
      <c r="C221" s="19" t="s">
        <v>11</v>
      </c>
      <c r="E221" s="19" t="str">
        <f>P221&amp;","&amp;Q221&amp;","&amp;R221&amp;","&amp;S221&amp;","&amp;T221</f>
        <v>1:電気温水器,2:エコキュート,3:ガス給湯器,4:ガス給湯器（エコジョーズ）,5：灯油ボイラー</v>
      </c>
      <c r="I221" s="19" t="s">
        <v>786</v>
      </c>
      <c r="K221" s="19" t="s">
        <v>179</v>
      </c>
      <c r="L221" s="19" t="s">
        <v>390</v>
      </c>
      <c r="M221" s="19">
        <v>0</v>
      </c>
      <c r="O221" s="19" t="s">
        <v>184</v>
      </c>
      <c r="P221" s="19" t="s">
        <v>12</v>
      </c>
      <c r="Q221" s="19" t="s">
        <v>13</v>
      </c>
      <c r="R221" s="19" t="s">
        <v>14</v>
      </c>
      <c r="S221" s="19" t="s">
        <v>15</v>
      </c>
      <c r="T221" s="19" t="s">
        <v>16</v>
      </c>
      <c r="U221" s="19" t="s">
        <v>17</v>
      </c>
    </row>
    <row r="222" spans="1:22" s="19" customFormat="1" ht="27" x14ac:dyDescent="0.15">
      <c r="B222" s="19" t="s">
        <v>1559</v>
      </c>
      <c r="C222" s="19" t="s">
        <v>1560</v>
      </c>
      <c r="I222" s="19" t="s">
        <v>787</v>
      </c>
      <c r="K222" s="19" t="s">
        <v>187</v>
      </c>
      <c r="L222" s="19" t="s">
        <v>1230</v>
      </c>
      <c r="M222" s="19" t="b">
        <v>0</v>
      </c>
      <c r="P222" s="19" t="s">
        <v>188</v>
      </c>
      <c r="Q222" s="19" t="s">
        <v>189</v>
      </c>
    </row>
    <row r="223" spans="1:22" s="19" customFormat="1" ht="27" x14ac:dyDescent="0.15">
      <c r="B223" s="19" t="s">
        <v>1573</v>
      </c>
      <c r="C223" s="19" t="s">
        <v>1561</v>
      </c>
      <c r="I223" s="19" t="s">
        <v>787</v>
      </c>
      <c r="K223" s="19" t="s">
        <v>187</v>
      </c>
      <c r="L223" s="19" t="s">
        <v>1230</v>
      </c>
      <c r="M223" s="19" t="b">
        <v>0</v>
      </c>
      <c r="P223" s="19" t="s">
        <v>188</v>
      </c>
      <c r="Q223" s="19" t="s">
        <v>189</v>
      </c>
    </row>
    <row r="224" spans="1:22" s="19" customFormat="1" ht="27" x14ac:dyDescent="0.15">
      <c r="B224" s="19" t="s">
        <v>672</v>
      </c>
      <c r="C224" s="19" t="s">
        <v>1562</v>
      </c>
      <c r="I224" s="19" t="s">
        <v>787</v>
      </c>
      <c r="K224" s="19" t="s">
        <v>187</v>
      </c>
      <c r="L224" s="19" t="s">
        <v>1230</v>
      </c>
      <c r="M224" s="19" t="b">
        <v>0</v>
      </c>
      <c r="P224" s="19" t="s">
        <v>188</v>
      </c>
      <c r="Q224" s="19" t="s">
        <v>189</v>
      </c>
    </row>
    <row r="225" spans="1:22" s="35" customFormat="1" ht="27.75" thickBot="1" x14ac:dyDescent="0.2">
      <c r="B225" s="35" t="s">
        <v>1572</v>
      </c>
      <c r="C225" s="35" t="s">
        <v>1563</v>
      </c>
      <c r="I225" s="35" t="s">
        <v>787</v>
      </c>
      <c r="K225" s="35" t="s">
        <v>187</v>
      </c>
      <c r="L225" s="35" t="s">
        <v>1230</v>
      </c>
      <c r="M225" s="35" t="b">
        <v>0</v>
      </c>
      <c r="P225" s="35" t="s">
        <v>188</v>
      </c>
      <c r="Q225" s="35" t="s">
        <v>189</v>
      </c>
    </row>
    <row r="226" spans="1:22" s="19" customFormat="1" ht="27.75" thickTop="1" x14ac:dyDescent="0.15">
      <c r="A226" s="19" t="s">
        <v>1357</v>
      </c>
      <c r="B226" s="19" t="s">
        <v>673</v>
      </c>
      <c r="C226" s="19" t="s">
        <v>1564</v>
      </c>
      <c r="I226" s="19" t="s">
        <v>787</v>
      </c>
      <c r="K226" s="19" t="s">
        <v>187</v>
      </c>
      <c r="L226" s="19" t="s">
        <v>1230</v>
      </c>
      <c r="M226" s="19" t="b">
        <v>0</v>
      </c>
      <c r="P226" s="19" t="s">
        <v>188</v>
      </c>
      <c r="Q226" s="19" t="s">
        <v>189</v>
      </c>
    </row>
    <row r="227" spans="1:22" s="19" customFormat="1" ht="27" x14ac:dyDescent="0.15">
      <c r="B227" s="19" t="s">
        <v>1565</v>
      </c>
      <c r="C227" s="19" t="s">
        <v>1566</v>
      </c>
      <c r="I227" s="19" t="s">
        <v>787</v>
      </c>
      <c r="K227" s="19" t="s">
        <v>187</v>
      </c>
      <c r="L227" s="19" t="s">
        <v>1230</v>
      </c>
      <c r="M227" s="19" t="b">
        <v>0</v>
      </c>
      <c r="P227" s="19" t="s">
        <v>188</v>
      </c>
      <c r="Q227" s="19" t="s">
        <v>189</v>
      </c>
    </row>
    <row r="228" spans="1:22" s="19" customFormat="1" ht="27" x14ac:dyDescent="0.15">
      <c r="B228" s="19" t="s">
        <v>1567</v>
      </c>
      <c r="C228" s="19" t="s">
        <v>1568</v>
      </c>
      <c r="I228" s="19" t="s">
        <v>787</v>
      </c>
      <c r="K228" s="19" t="s">
        <v>187</v>
      </c>
      <c r="L228" s="19" t="s">
        <v>1230</v>
      </c>
      <c r="M228" s="19" t="b">
        <v>0</v>
      </c>
      <c r="P228" s="19" t="s">
        <v>188</v>
      </c>
      <c r="Q228" s="19" t="s">
        <v>189</v>
      </c>
    </row>
    <row r="229" spans="1:22" s="35" customFormat="1" ht="27.75" thickBot="1" x14ac:dyDescent="0.2">
      <c r="B229" s="35" t="s">
        <v>1569</v>
      </c>
      <c r="C229" s="35" t="s">
        <v>1570</v>
      </c>
      <c r="F229" s="35" t="s">
        <v>1571</v>
      </c>
      <c r="I229" s="35" t="s">
        <v>1176</v>
      </c>
      <c r="J229" s="35" t="s">
        <v>168</v>
      </c>
      <c r="K229" s="35" t="s">
        <v>181</v>
      </c>
      <c r="M229" s="35">
        <v>0</v>
      </c>
    </row>
    <row r="230" spans="1:22" s="19" customFormat="1" ht="27.75" thickTop="1" x14ac:dyDescent="0.15">
      <c r="A230" s="19" t="s">
        <v>1358</v>
      </c>
      <c r="B230" s="19" t="s">
        <v>1234</v>
      </c>
      <c r="C230" s="19" t="s">
        <v>1236</v>
      </c>
      <c r="I230" s="19" t="s">
        <v>787</v>
      </c>
      <c r="K230" s="19" t="s">
        <v>187</v>
      </c>
      <c r="L230" s="19" t="s">
        <v>1230</v>
      </c>
      <c r="M230" s="19" t="b">
        <v>0</v>
      </c>
      <c r="P230" s="19" t="s">
        <v>188</v>
      </c>
      <c r="Q230" s="19" t="s">
        <v>189</v>
      </c>
    </row>
    <row r="231" spans="1:22" s="19" customFormat="1" ht="27" x14ac:dyDescent="0.15">
      <c r="B231" s="19" t="s">
        <v>1235</v>
      </c>
      <c r="C231" s="19" t="s">
        <v>1237</v>
      </c>
      <c r="I231" s="19" t="s">
        <v>787</v>
      </c>
      <c r="K231" s="19" t="s">
        <v>187</v>
      </c>
      <c r="L231" s="19" t="s">
        <v>1230</v>
      </c>
      <c r="M231" s="19" t="b">
        <v>0</v>
      </c>
      <c r="P231" s="19" t="s">
        <v>188</v>
      </c>
      <c r="Q231" s="19" t="s">
        <v>189</v>
      </c>
    </row>
    <row r="232" spans="1:22" s="35" customFormat="1" ht="27.75" thickBot="1" x14ac:dyDescent="0.2">
      <c r="B232" s="35" t="s">
        <v>1246</v>
      </c>
      <c r="C232" s="35" t="s">
        <v>1469</v>
      </c>
      <c r="I232" s="35" t="s">
        <v>786</v>
      </c>
      <c r="K232" s="35" t="s">
        <v>472</v>
      </c>
      <c r="L232" s="35" t="s">
        <v>471</v>
      </c>
      <c r="M232" s="35">
        <v>0</v>
      </c>
      <c r="O232" s="35" t="s">
        <v>184</v>
      </c>
      <c r="P232" s="35" t="s">
        <v>1470</v>
      </c>
      <c r="Q232" s="35" t="s">
        <v>1471</v>
      </c>
      <c r="R232" s="35" t="s">
        <v>1472</v>
      </c>
      <c r="S232" s="35" t="s">
        <v>1473</v>
      </c>
    </row>
    <row r="233" spans="1:22" s="23" customFormat="1" ht="27.75" thickTop="1" x14ac:dyDescent="0.15">
      <c r="A233" s="23" t="s">
        <v>1549</v>
      </c>
      <c r="B233" s="23" t="s">
        <v>1239</v>
      </c>
      <c r="C233" s="23" t="s">
        <v>1240</v>
      </c>
      <c r="E233" s="23" t="s">
        <v>473</v>
      </c>
      <c r="I233" s="23" t="s">
        <v>786</v>
      </c>
      <c r="K233" s="23" t="s">
        <v>181</v>
      </c>
      <c r="L233" s="37" t="s">
        <v>409</v>
      </c>
      <c r="M233" s="23">
        <v>-1</v>
      </c>
      <c r="O233" s="23" t="s">
        <v>184</v>
      </c>
      <c r="P233" s="23" t="s">
        <v>1242</v>
      </c>
      <c r="Q233" s="23" t="s">
        <v>1657</v>
      </c>
      <c r="R233" s="23" t="s">
        <v>1658</v>
      </c>
      <c r="S233" s="23" t="s">
        <v>1660</v>
      </c>
      <c r="T233" s="23" t="s">
        <v>1662</v>
      </c>
      <c r="U233" s="23" t="s">
        <v>1238</v>
      </c>
      <c r="V233" s="23" t="s">
        <v>1665</v>
      </c>
    </row>
    <row r="234" spans="1:22" s="23" customFormat="1" ht="27" x14ac:dyDescent="0.15">
      <c r="B234" s="23" t="s">
        <v>1244</v>
      </c>
      <c r="C234" s="23" t="s">
        <v>1241</v>
      </c>
      <c r="E234" s="23" t="s">
        <v>473</v>
      </c>
      <c r="I234" s="23" t="s">
        <v>786</v>
      </c>
      <c r="K234" s="23" t="s">
        <v>181</v>
      </c>
      <c r="L234" s="37" t="s">
        <v>409</v>
      </c>
      <c r="M234" s="23">
        <v>-1</v>
      </c>
      <c r="O234" s="23" t="s">
        <v>184</v>
      </c>
      <c r="P234" s="23" t="s">
        <v>1242</v>
      </c>
      <c r="Q234" s="23" t="s">
        <v>1657</v>
      </c>
      <c r="R234" s="23" t="s">
        <v>1658</v>
      </c>
      <c r="S234" s="23" t="s">
        <v>1660</v>
      </c>
      <c r="T234" s="23" t="s">
        <v>1662</v>
      </c>
      <c r="U234" s="23" t="s">
        <v>1238</v>
      </c>
      <c r="V234" s="23" t="s">
        <v>1665</v>
      </c>
    </row>
    <row r="235" spans="1:22" s="38" customFormat="1" ht="27.75" thickBot="1" x14ac:dyDescent="0.2">
      <c r="B235" s="38" t="s">
        <v>1245</v>
      </c>
      <c r="C235" s="38" t="s">
        <v>1243</v>
      </c>
      <c r="E235" s="38" t="s">
        <v>473</v>
      </c>
      <c r="I235" s="38" t="s">
        <v>786</v>
      </c>
      <c r="K235" s="38" t="s">
        <v>181</v>
      </c>
      <c r="L235" s="39" t="s">
        <v>409</v>
      </c>
      <c r="M235" s="38">
        <v>-1</v>
      </c>
      <c r="O235" s="38" t="s">
        <v>184</v>
      </c>
      <c r="P235" s="38" t="s">
        <v>1242</v>
      </c>
      <c r="Q235" s="38" t="s">
        <v>1657</v>
      </c>
      <c r="R235" s="38" t="s">
        <v>1658</v>
      </c>
      <c r="S235" s="38" t="s">
        <v>1660</v>
      </c>
      <c r="T235" s="38" t="s">
        <v>1662</v>
      </c>
      <c r="U235" s="38" t="s">
        <v>1238</v>
      </c>
      <c r="V235" s="38" t="s">
        <v>1665</v>
      </c>
    </row>
    <row r="236" spans="1:22" s="19" customFormat="1" ht="14.25" thickTop="1" x14ac:dyDescent="0.15">
      <c r="A236" s="19" t="s">
        <v>1550</v>
      </c>
      <c r="B236" s="19" t="s">
        <v>552</v>
      </c>
      <c r="C236" s="19" t="s">
        <v>1203</v>
      </c>
      <c r="E236" s="19" t="s">
        <v>459</v>
      </c>
      <c r="I236" s="19" t="s">
        <v>394</v>
      </c>
      <c r="K236" s="19" t="s">
        <v>179</v>
      </c>
    </row>
    <row r="237" spans="1:22" s="19" customFormat="1" x14ac:dyDescent="0.15">
      <c r="B237" s="19" t="s">
        <v>1341</v>
      </c>
      <c r="C237" s="19" t="s">
        <v>1203</v>
      </c>
      <c r="E237" s="19" t="s">
        <v>460</v>
      </c>
      <c r="I237" s="19" t="s">
        <v>394</v>
      </c>
      <c r="K237" s="19" t="s">
        <v>179</v>
      </c>
    </row>
    <row r="238" spans="1:22" s="19" customFormat="1" x14ac:dyDescent="0.15">
      <c r="B238" s="19" t="s">
        <v>1342</v>
      </c>
      <c r="C238" s="19" t="s">
        <v>1203</v>
      </c>
      <c r="E238" s="19" t="s">
        <v>461</v>
      </c>
      <c r="I238" s="19" t="s">
        <v>394</v>
      </c>
      <c r="K238" s="19" t="s">
        <v>179</v>
      </c>
    </row>
    <row r="239" spans="1:22" s="19" customFormat="1" ht="40.5" x14ac:dyDescent="0.15">
      <c r="B239" s="19" t="s">
        <v>1261</v>
      </c>
      <c r="C239" s="19" t="s">
        <v>1360</v>
      </c>
      <c r="E239" s="19" t="str">
        <f>P239&amp;","&amp;Q239&amp;","&amp;R239&amp;","&amp;S239&amp;","&amp;T239</f>
        <v>1：デジタル液晶,2：デジタルプラズマ,3：アナログ液晶,4：アナログブラウン管,</v>
      </c>
      <c r="I239" s="19" t="s">
        <v>786</v>
      </c>
      <c r="K239" s="19" t="s">
        <v>181</v>
      </c>
      <c r="L239" s="19" t="s">
        <v>474</v>
      </c>
      <c r="M239" s="19">
        <v>0</v>
      </c>
      <c r="O239" s="19" t="s">
        <v>184</v>
      </c>
      <c r="P239" s="19" t="s">
        <v>1248</v>
      </c>
      <c r="Q239" s="19" t="s">
        <v>1249</v>
      </c>
      <c r="R239" s="19" t="s">
        <v>1250</v>
      </c>
      <c r="S239" s="19" t="s">
        <v>1251</v>
      </c>
    </row>
    <row r="240" spans="1:22" s="19" customFormat="1" ht="40.5" x14ac:dyDescent="0.15">
      <c r="B240" s="19" t="s">
        <v>1262</v>
      </c>
      <c r="C240" s="19" t="s">
        <v>1360</v>
      </c>
      <c r="E240" s="19" t="str">
        <f>P240&amp;","&amp;Q240&amp;","&amp;R240&amp;","&amp;S240&amp;","&amp;T240</f>
        <v>1：デジタル液晶,2：デジタルプラズマ,3：アナログ液晶,4：アナログブラウン管,</v>
      </c>
      <c r="I240" s="19" t="s">
        <v>786</v>
      </c>
      <c r="K240" s="19" t="s">
        <v>181</v>
      </c>
      <c r="L240" s="19" t="s">
        <v>474</v>
      </c>
      <c r="M240" s="19">
        <v>0</v>
      </c>
      <c r="O240" s="19" t="s">
        <v>184</v>
      </c>
      <c r="P240" s="19" t="s">
        <v>1248</v>
      </c>
      <c r="Q240" s="19" t="s">
        <v>1249</v>
      </c>
      <c r="R240" s="19" t="s">
        <v>1250</v>
      </c>
      <c r="S240" s="19" t="s">
        <v>1251</v>
      </c>
    </row>
    <row r="241" spans="1:21" s="19" customFormat="1" ht="40.5" x14ac:dyDescent="0.15">
      <c r="B241" s="19" t="s">
        <v>1263</v>
      </c>
      <c r="C241" s="19" t="s">
        <v>1360</v>
      </c>
      <c r="E241" s="19" t="str">
        <f>P241&amp;","&amp;Q241&amp;","&amp;R241&amp;","&amp;S241&amp;","&amp;T241</f>
        <v>1：デジタル液晶,2：デジタルプラズマ,3：アナログ液晶,4：アナログブラウン管,</v>
      </c>
      <c r="I241" s="19" t="s">
        <v>786</v>
      </c>
      <c r="K241" s="19" t="s">
        <v>181</v>
      </c>
      <c r="L241" s="19" t="s">
        <v>474</v>
      </c>
      <c r="M241" s="19">
        <v>0</v>
      </c>
      <c r="O241" s="19" t="s">
        <v>184</v>
      </c>
      <c r="P241" s="19" t="s">
        <v>1248</v>
      </c>
      <c r="Q241" s="19" t="s">
        <v>1249</v>
      </c>
      <c r="R241" s="19" t="s">
        <v>1250</v>
      </c>
      <c r="S241" s="19" t="s">
        <v>1251</v>
      </c>
    </row>
    <row r="242" spans="1:21" s="19" customFormat="1" ht="27" x14ac:dyDescent="0.15">
      <c r="B242" s="19" t="s">
        <v>1344</v>
      </c>
      <c r="C242" s="19" t="s">
        <v>1343</v>
      </c>
      <c r="E242" s="19" t="s">
        <v>476</v>
      </c>
      <c r="F242" s="19" t="s">
        <v>1355</v>
      </c>
      <c r="I242" s="19" t="s">
        <v>786</v>
      </c>
      <c r="K242" s="19" t="s">
        <v>181</v>
      </c>
      <c r="L242" s="19" t="s">
        <v>475</v>
      </c>
      <c r="M242" s="19">
        <v>0</v>
      </c>
      <c r="O242" s="19" t="s">
        <v>184</v>
      </c>
      <c r="P242" s="19" t="s">
        <v>276</v>
      </c>
      <c r="Q242" s="19" t="s">
        <v>277</v>
      </c>
      <c r="R242" s="19" t="s">
        <v>278</v>
      </c>
      <c r="S242" s="30" t="s">
        <v>279</v>
      </c>
      <c r="T242" s="19" t="s">
        <v>1037</v>
      </c>
    </row>
    <row r="243" spans="1:21" s="19" customFormat="1" ht="27" x14ac:dyDescent="0.15">
      <c r="B243" s="19" t="s">
        <v>1345</v>
      </c>
      <c r="C243" s="19" t="s">
        <v>1343</v>
      </c>
      <c r="F243" s="19" t="s">
        <v>1355</v>
      </c>
      <c r="I243" s="19" t="s">
        <v>786</v>
      </c>
      <c r="K243" s="19" t="s">
        <v>181</v>
      </c>
      <c r="L243" s="19" t="s">
        <v>475</v>
      </c>
      <c r="M243" s="19">
        <v>0</v>
      </c>
      <c r="O243" s="19" t="s">
        <v>184</v>
      </c>
      <c r="P243" s="19" t="s">
        <v>276</v>
      </c>
      <c r="Q243" s="19" t="s">
        <v>277</v>
      </c>
      <c r="R243" s="19" t="s">
        <v>278</v>
      </c>
      <c r="S243" s="30" t="s">
        <v>279</v>
      </c>
      <c r="T243" s="19" t="s">
        <v>1037</v>
      </c>
    </row>
    <row r="244" spans="1:21" s="19" customFormat="1" ht="27" x14ac:dyDescent="0.15">
      <c r="B244" s="19" t="s">
        <v>1346</v>
      </c>
      <c r="C244" s="19" t="s">
        <v>1343</v>
      </c>
      <c r="F244" s="19" t="s">
        <v>1355</v>
      </c>
      <c r="I244" s="19" t="s">
        <v>786</v>
      </c>
      <c r="K244" s="19" t="s">
        <v>181</v>
      </c>
      <c r="L244" s="19" t="s">
        <v>475</v>
      </c>
      <c r="M244" s="19">
        <v>0</v>
      </c>
      <c r="O244" s="19" t="s">
        <v>184</v>
      </c>
      <c r="P244" s="19" t="s">
        <v>276</v>
      </c>
      <c r="Q244" s="19" t="s">
        <v>277</v>
      </c>
      <c r="R244" s="19" t="s">
        <v>278</v>
      </c>
      <c r="S244" s="30" t="s">
        <v>279</v>
      </c>
      <c r="T244" s="19" t="s">
        <v>1037</v>
      </c>
    </row>
    <row r="245" spans="1:21" s="19" customFormat="1" x14ac:dyDescent="0.15">
      <c r="B245" s="19" t="s">
        <v>1347</v>
      </c>
      <c r="C245" s="19" t="s">
        <v>545</v>
      </c>
      <c r="F245" s="19" t="s">
        <v>541</v>
      </c>
      <c r="I245" s="19" t="s">
        <v>1176</v>
      </c>
      <c r="J245" s="19" t="s">
        <v>168</v>
      </c>
      <c r="K245" s="19" t="s">
        <v>181</v>
      </c>
    </row>
    <row r="246" spans="1:21" s="19" customFormat="1" x14ac:dyDescent="0.15">
      <c r="B246" s="19" t="s">
        <v>1349</v>
      </c>
      <c r="C246" s="19" t="s">
        <v>545</v>
      </c>
      <c r="F246" s="19" t="s">
        <v>541</v>
      </c>
      <c r="I246" s="19" t="s">
        <v>1176</v>
      </c>
      <c r="J246" s="19" t="s">
        <v>168</v>
      </c>
      <c r="K246" s="19" t="s">
        <v>181</v>
      </c>
    </row>
    <row r="247" spans="1:21" s="19" customFormat="1" x14ac:dyDescent="0.15">
      <c r="B247" s="19" t="s">
        <v>1350</v>
      </c>
      <c r="C247" s="19" t="s">
        <v>545</v>
      </c>
      <c r="F247" s="19" t="s">
        <v>541</v>
      </c>
      <c r="I247" s="19" t="s">
        <v>1176</v>
      </c>
      <c r="J247" s="19" t="s">
        <v>168</v>
      </c>
      <c r="K247" s="19" t="s">
        <v>181</v>
      </c>
    </row>
    <row r="248" spans="1:21" s="19" customFormat="1" ht="27" x14ac:dyDescent="0.15">
      <c r="B248" s="19" t="s">
        <v>1351</v>
      </c>
      <c r="C248" s="19" t="s">
        <v>1348</v>
      </c>
      <c r="E248" s="19" t="s">
        <v>470</v>
      </c>
      <c r="F248" s="19" t="s">
        <v>1354</v>
      </c>
      <c r="I248" s="19" t="s">
        <v>786</v>
      </c>
      <c r="K248" s="19" t="s">
        <v>181</v>
      </c>
      <c r="L248" s="19" t="s">
        <v>392</v>
      </c>
      <c r="M248" s="19">
        <v>0</v>
      </c>
      <c r="O248" s="19" t="s">
        <v>184</v>
      </c>
      <c r="P248" s="19" t="s">
        <v>465</v>
      </c>
      <c r="Q248" s="19" t="s">
        <v>466</v>
      </c>
      <c r="R248" s="19" t="s">
        <v>467</v>
      </c>
      <c r="S248" s="19" t="s">
        <v>468</v>
      </c>
      <c r="T248" s="19" t="s">
        <v>469</v>
      </c>
      <c r="U248" s="19" t="s">
        <v>674</v>
      </c>
    </row>
    <row r="249" spans="1:21" s="19" customFormat="1" ht="27" x14ac:dyDescent="0.15">
      <c r="B249" s="19" t="s">
        <v>1352</v>
      </c>
      <c r="C249" s="19" t="s">
        <v>1348</v>
      </c>
      <c r="F249" s="19" t="s">
        <v>1354</v>
      </c>
      <c r="I249" s="19" t="s">
        <v>786</v>
      </c>
      <c r="K249" s="19" t="s">
        <v>181</v>
      </c>
      <c r="L249" s="19" t="s">
        <v>392</v>
      </c>
      <c r="M249" s="19">
        <v>0</v>
      </c>
      <c r="O249" s="19" t="s">
        <v>184</v>
      </c>
      <c r="P249" s="19" t="s">
        <v>465</v>
      </c>
      <c r="Q249" s="19" t="s">
        <v>466</v>
      </c>
      <c r="R249" s="19" t="s">
        <v>467</v>
      </c>
      <c r="S249" s="19" t="s">
        <v>468</v>
      </c>
      <c r="T249" s="19" t="s">
        <v>469</v>
      </c>
      <c r="U249" s="19" t="s">
        <v>674</v>
      </c>
    </row>
    <row r="250" spans="1:21" s="19" customFormat="1" ht="27" x14ac:dyDescent="0.15">
      <c r="B250" s="19" t="s">
        <v>1353</v>
      </c>
      <c r="C250" s="19" t="s">
        <v>1348</v>
      </c>
      <c r="F250" s="19" t="s">
        <v>1354</v>
      </c>
      <c r="I250" s="19" t="s">
        <v>786</v>
      </c>
      <c r="K250" s="19" t="s">
        <v>181</v>
      </c>
      <c r="L250" s="19" t="s">
        <v>392</v>
      </c>
      <c r="M250" s="19">
        <v>0</v>
      </c>
      <c r="O250" s="19" t="s">
        <v>184</v>
      </c>
      <c r="P250" s="19" t="s">
        <v>465</v>
      </c>
      <c r="Q250" s="19" t="s">
        <v>466</v>
      </c>
      <c r="R250" s="19" t="s">
        <v>467</v>
      </c>
      <c r="S250" s="19" t="s">
        <v>468</v>
      </c>
      <c r="T250" s="19" t="s">
        <v>469</v>
      </c>
      <c r="U250" s="19" t="s">
        <v>674</v>
      </c>
    </row>
    <row r="251" spans="1:21" s="19" customFormat="1" ht="40.5" x14ac:dyDescent="0.15">
      <c r="B251" s="19" t="s">
        <v>1252</v>
      </c>
      <c r="C251" s="19" t="s">
        <v>1255</v>
      </c>
      <c r="I251" s="19" t="s">
        <v>786</v>
      </c>
      <c r="K251" s="19" t="s">
        <v>181</v>
      </c>
      <c r="L251" s="19" t="s">
        <v>196</v>
      </c>
      <c r="M251" s="19">
        <v>0</v>
      </c>
      <c r="O251" s="19" t="s">
        <v>184</v>
      </c>
      <c r="P251" s="19" t="s">
        <v>1256</v>
      </c>
      <c r="Q251" s="19" t="s">
        <v>1257</v>
      </c>
      <c r="R251" s="19" t="s">
        <v>1258</v>
      </c>
      <c r="S251" s="19" t="s">
        <v>1259</v>
      </c>
      <c r="T251" s="19" t="s">
        <v>1260</v>
      </c>
    </row>
    <row r="252" spans="1:21" s="19" customFormat="1" ht="40.5" x14ac:dyDescent="0.15">
      <c r="B252" s="19" t="s">
        <v>1253</v>
      </c>
      <c r="C252" s="19" t="s">
        <v>1255</v>
      </c>
      <c r="I252" s="19" t="s">
        <v>786</v>
      </c>
      <c r="K252" s="19" t="s">
        <v>181</v>
      </c>
      <c r="L252" s="19" t="s">
        <v>196</v>
      </c>
      <c r="M252" s="19">
        <v>0</v>
      </c>
      <c r="O252" s="19" t="s">
        <v>184</v>
      </c>
      <c r="P252" s="19" t="s">
        <v>1256</v>
      </c>
      <c r="Q252" s="19" t="s">
        <v>1257</v>
      </c>
      <c r="R252" s="19" t="s">
        <v>1258</v>
      </c>
      <c r="S252" s="19" t="s">
        <v>1259</v>
      </c>
      <c r="T252" s="19" t="s">
        <v>1260</v>
      </c>
    </row>
    <row r="253" spans="1:21" s="35" customFormat="1" ht="41.25" thickBot="1" x14ac:dyDescent="0.2">
      <c r="B253" s="35" t="s">
        <v>1254</v>
      </c>
      <c r="C253" s="35" t="s">
        <v>1255</v>
      </c>
      <c r="I253" s="35" t="s">
        <v>786</v>
      </c>
      <c r="K253" s="35" t="s">
        <v>181</v>
      </c>
      <c r="L253" s="35" t="s">
        <v>196</v>
      </c>
      <c r="M253" s="35">
        <v>0</v>
      </c>
      <c r="O253" s="35" t="s">
        <v>184</v>
      </c>
      <c r="P253" s="35" t="s">
        <v>1256</v>
      </c>
      <c r="Q253" s="35" t="s">
        <v>1257</v>
      </c>
      <c r="R253" s="35" t="s">
        <v>1258</v>
      </c>
      <c r="S253" s="35" t="s">
        <v>1259</v>
      </c>
      <c r="T253" s="35" t="s">
        <v>1260</v>
      </c>
    </row>
    <row r="254" spans="1:21" s="19" customFormat="1" ht="27.75" thickTop="1" x14ac:dyDescent="0.15">
      <c r="A254" s="19" t="s">
        <v>1058</v>
      </c>
      <c r="B254" s="19" t="s">
        <v>1677</v>
      </c>
      <c r="C254" s="19" t="s">
        <v>1361</v>
      </c>
      <c r="F254" s="19" t="s">
        <v>790</v>
      </c>
      <c r="I254" s="19" t="s">
        <v>786</v>
      </c>
      <c r="K254" s="19" t="s">
        <v>181</v>
      </c>
      <c r="L254" s="33" t="s">
        <v>694</v>
      </c>
      <c r="M254" s="19">
        <v>0</v>
      </c>
      <c r="N254" s="19" t="s">
        <v>693</v>
      </c>
      <c r="O254" s="19" t="s">
        <v>1264</v>
      </c>
      <c r="P254" s="19" t="s">
        <v>1265</v>
      </c>
      <c r="Q254" s="19" t="s">
        <v>1666</v>
      </c>
      <c r="R254" s="19" t="s">
        <v>1665</v>
      </c>
    </row>
    <row r="255" spans="1:21" s="19" customFormat="1" ht="27" x14ac:dyDescent="0.15">
      <c r="B255" s="19" t="s">
        <v>1678</v>
      </c>
      <c r="C255" s="19" t="s">
        <v>1362</v>
      </c>
      <c r="E255" s="24" t="s">
        <v>477</v>
      </c>
      <c r="F255" s="19" t="s">
        <v>790</v>
      </c>
      <c r="I255" s="19" t="s">
        <v>786</v>
      </c>
      <c r="K255" s="19" t="s">
        <v>181</v>
      </c>
      <c r="L255" s="33" t="s">
        <v>694</v>
      </c>
      <c r="M255" s="19">
        <v>0</v>
      </c>
      <c r="N255" s="19" t="s">
        <v>693</v>
      </c>
      <c r="O255" s="19" t="s">
        <v>1264</v>
      </c>
      <c r="P255" s="19" t="s">
        <v>1265</v>
      </c>
      <c r="Q255" s="19" t="s">
        <v>1666</v>
      </c>
      <c r="R255" s="19" t="s">
        <v>1665</v>
      </c>
    </row>
    <row r="256" spans="1:21" s="19" customFormat="1" ht="27" x14ac:dyDescent="0.15">
      <c r="B256" s="19" t="s">
        <v>1679</v>
      </c>
      <c r="C256" s="19" t="s">
        <v>1428</v>
      </c>
      <c r="I256" s="19" t="s">
        <v>786</v>
      </c>
      <c r="K256" s="19" t="s">
        <v>181</v>
      </c>
      <c r="L256" s="19" t="s">
        <v>201</v>
      </c>
      <c r="M256" s="19">
        <v>0</v>
      </c>
      <c r="O256" s="19" t="s">
        <v>184</v>
      </c>
      <c r="P256" s="19" t="s">
        <v>1427</v>
      </c>
      <c r="Q256" s="19" t="s">
        <v>1667</v>
      </c>
      <c r="R256" s="19" t="s">
        <v>1668</v>
      </c>
    </row>
    <row r="257" spans="1:25" s="19" customFormat="1" ht="27" x14ac:dyDescent="0.15">
      <c r="B257" s="19" t="s">
        <v>1680</v>
      </c>
      <c r="C257" s="19" t="s">
        <v>1363</v>
      </c>
      <c r="I257" s="19" t="s">
        <v>786</v>
      </c>
      <c r="K257" s="19" t="s">
        <v>181</v>
      </c>
      <c r="L257" s="19" t="s">
        <v>183</v>
      </c>
      <c r="M257" s="19">
        <v>0</v>
      </c>
      <c r="O257" s="19" t="s">
        <v>184</v>
      </c>
      <c r="P257" s="19" t="s">
        <v>1669</v>
      </c>
      <c r="Q257" s="19" t="s">
        <v>1670</v>
      </c>
      <c r="R257" s="19" t="s">
        <v>1671</v>
      </c>
      <c r="S257" s="19" t="s">
        <v>1672</v>
      </c>
    </row>
    <row r="258" spans="1:25" s="19" customFormat="1" ht="27" x14ac:dyDescent="0.15">
      <c r="B258" s="19" t="s">
        <v>1049</v>
      </c>
      <c r="C258" s="19" t="s">
        <v>1048</v>
      </c>
      <c r="I258" s="19" t="s">
        <v>786</v>
      </c>
      <c r="K258" s="19" t="s">
        <v>181</v>
      </c>
      <c r="L258" s="19" t="s">
        <v>183</v>
      </c>
      <c r="M258" s="19">
        <v>0</v>
      </c>
      <c r="O258" s="19" t="s">
        <v>184</v>
      </c>
      <c r="P258" s="19" t="s">
        <v>1673</v>
      </c>
      <c r="Q258" s="19" t="s">
        <v>1674</v>
      </c>
      <c r="R258" s="19" t="s">
        <v>1675</v>
      </c>
      <c r="S258" s="19" t="s">
        <v>1676</v>
      </c>
    </row>
    <row r="259" spans="1:25" s="19" customFormat="1" ht="27" x14ac:dyDescent="0.15">
      <c r="B259" s="19" t="s">
        <v>97</v>
      </c>
      <c r="C259" s="19" t="s">
        <v>98</v>
      </c>
      <c r="I259" s="19" t="s">
        <v>787</v>
      </c>
      <c r="K259" s="19" t="s">
        <v>187</v>
      </c>
      <c r="L259" s="19" t="s">
        <v>1230</v>
      </c>
      <c r="M259" s="19" t="b">
        <v>0</v>
      </c>
      <c r="P259" s="19" t="s">
        <v>188</v>
      </c>
      <c r="Q259" s="19" t="s">
        <v>189</v>
      </c>
    </row>
    <row r="260" spans="1:25" s="19" customFormat="1" ht="27" x14ac:dyDescent="0.15">
      <c r="B260" s="19" t="s">
        <v>99</v>
      </c>
      <c r="C260" s="19" t="s">
        <v>100</v>
      </c>
      <c r="I260" s="19" t="s">
        <v>787</v>
      </c>
      <c r="K260" s="19" t="s">
        <v>187</v>
      </c>
      <c r="L260" s="19" t="s">
        <v>1230</v>
      </c>
      <c r="M260" s="19" t="b">
        <v>0</v>
      </c>
      <c r="P260" s="19" t="s">
        <v>188</v>
      </c>
      <c r="Q260" s="19" t="s">
        <v>189</v>
      </c>
    </row>
    <row r="261" spans="1:25" s="35" customFormat="1" ht="27.75" thickBot="1" x14ac:dyDescent="0.2">
      <c r="B261" s="35" t="s">
        <v>1106</v>
      </c>
      <c r="C261" s="35" t="s">
        <v>1107</v>
      </c>
      <c r="I261" s="35" t="s">
        <v>787</v>
      </c>
      <c r="K261" s="35" t="s">
        <v>187</v>
      </c>
      <c r="L261" s="35" t="s">
        <v>1230</v>
      </c>
      <c r="M261" s="35" t="b">
        <v>0</v>
      </c>
      <c r="P261" s="35" t="s">
        <v>188</v>
      </c>
      <c r="Q261" s="35" t="s">
        <v>189</v>
      </c>
    </row>
    <row r="262" spans="1:25" s="19" customFormat="1" ht="27.75" thickTop="1" x14ac:dyDescent="0.15">
      <c r="A262" s="19" t="s">
        <v>1552</v>
      </c>
      <c r="B262" s="19" t="s">
        <v>1109</v>
      </c>
      <c r="C262" s="19" t="s">
        <v>365</v>
      </c>
      <c r="I262" s="19" t="s">
        <v>786</v>
      </c>
      <c r="K262" s="19" t="s">
        <v>181</v>
      </c>
      <c r="L262" s="19" t="s">
        <v>201</v>
      </c>
      <c r="M262" s="19">
        <v>0</v>
      </c>
      <c r="O262" s="19" t="s">
        <v>184</v>
      </c>
      <c r="P262" s="19" t="s">
        <v>685</v>
      </c>
      <c r="Q262" s="19" t="s">
        <v>1521</v>
      </c>
      <c r="R262" s="19" t="s">
        <v>1522</v>
      </c>
    </row>
    <row r="263" spans="1:25" s="19" customFormat="1" ht="27" x14ac:dyDescent="0.15">
      <c r="B263" s="19" t="s">
        <v>940</v>
      </c>
      <c r="C263" s="19" t="s">
        <v>1110</v>
      </c>
      <c r="I263" s="19" t="s">
        <v>786</v>
      </c>
      <c r="K263" s="19" t="s">
        <v>181</v>
      </c>
      <c r="L263" s="19" t="s">
        <v>201</v>
      </c>
      <c r="M263" s="19">
        <v>0</v>
      </c>
      <c r="O263" s="19" t="s">
        <v>184</v>
      </c>
      <c r="P263" s="19" t="s">
        <v>685</v>
      </c>
      <c r="Q263" s="19" t="s">
        <v>1521</v>
      </c>
      <c r="R263" s="19" t="s">
        <v>1522</v>
      </c>
    </row>
    <row r="264" spans="1:25" s="19" customFormat="1" x14ac:dyDescent="0.15">
      <c r="B264" s="19" t="s">
        <v>894</v>
      </c>
      <c r="C264" s="19" t="s">
        <v>897</v>
      </c>
      <c r="E264" s="19" t="s">
        <v>478</v>
      </c>
      <c r="I264" s="19" t="s">
        <v>394</v>
      </c>
      <c r="K264" s="19" t="s">
        <v>179</v>
      </c>
    </row>
    <row r="265" spans="1:25" s="19" customFormat="1" x14ac:dyDescent="0.15">
      <c r="B265" s="19" t="s">
        <v>895</v>
      </c>
      <c r="C265" s="19" t="s">
        <v>897</v>
      </c>
      <c r="E265" s="19" t="s">
        <v>479</v>
      </c>
      <c r="I265" s="19" t="s">
        <v>394</v>
      </c>
      <c r="K265" s="19" t="s">
        <v>179</v>
      </c>
    </row>
    <row r="266" spans="1:25" s="19" customFormat="1" x14ac:dyDescent="0.15">
      <c r="B266" s="19" t="s">
        <v>896</v>
      </c>
      <c r="C266" s="19" t="s">
        <v>897</v>
      </c>
      <c r="E266" s="19" t="s">
        <v>480</v>
      </c>
      <c r="I266" s="19" t="s">
        <v>394</v>
      </c>
      <c r="K266" s="19" t="s">
        <v>179</v>
      </c>
    </row>
    <row r="267" spans="1:25" s="19" customFormat="1" x14ac:dyDescent="0.15">
      <c r="B267" s="19" t="s">
        <v>891</v>
      </c>
      <c r="C267" s="19" t="s">
        <v>892</v>
      </c>
      <c r="E267" s="19" t="s">
        <v>478</v>
      </c>
      <c r="F267" s="19" t="s">
        <v>430</v>
      </c>
      <c r="I267" s="19" t="s">
        <v>1176</v>
      </c>
      <c r="J267" s="19" t="s">
        <v>168</v>
      </c>
      <c r="K267" s="19" t="s">
        <v>181</v>
      </c>
    </row>
    <row r="268" spans="1:25" s="19" customFormat="1" x14ac:dyDescent="0.15">
      <c r="B268" s="19" t="s">
        <v>893</v>
      </c>
      <c r="C268" s="19" t="s">
        <v>892</v>
      </c>
      <c r="E268" s="19" t="s">
        <v>479</v>
      </c>
      <c r="F268" s="19" t="s">
        <v>430</v>
      </c>
      <c r="I268" s="19" t="s">
        <v>1176</v>
      </c>
      <c r="J268" s="19" t="s">
        <v>168</v>
      </c>
      <c r="K268" s="19" t="s">
        <v>181</v>
      </c>
    </row>
    <row r="269" spans="1:25" s="19" customFormat="1" x14ac:dyDescent="0.15">
      <c r="B269" s="19" t="s">
        <v>1283</v>
      </c>
      <c r="C269" s="19" t="s">
        <v>892</v>
      </c>
      <c r="E269" s="19" t="s">
        <v>480</v>
      </c>
      <c r="F269" s="19" t="s">
        <v>430</v>
      </c>
      <c r="I269" s="19" t="s">
        <v>1176</v>
      </c>
      <c r="J269" s="19" t="s">
        <v>168</v>
      </c>
      <c r="K269" s="19" t="s">
        <v>181</v>
      </c>
    </row>
    <row r="270" spans="1:25" s="19" customFormat="1" ht="27" x14ac:dyDescent="0.15">
      <c r="B270" s="23" t="s">
        <v>1606</v>
      </c>
      <c r="C270" s="23" t="s">
        <v>1597</v>
      </c>
      <c r="D270" s="23"/>
      <c r="E270" s="23" t="s">
        <v>1605</v>
      </c>
      <c r="F270" s="23"/>
      <c r="G270" s="23"/>
      <c r="H270" s="23"/>
      <c r="I270" s="23" t="s">
        <v>394</v>
      </c>
      <c r="J270" s="23"/>
      <c r="K270" s="23" t="s">
        <v>179</v>
      </c>
      <c r="L270" s="23"/>
      <c r="M270" s="23"/>
      <c r="N270" s="23"/>
      <c r="O270" s="23"/>
      <c r="P270" s="23"/>
      <c r="Q270" s="23"/>
      <c r="R270" s="23"/>
      <c r="S270" s="23"/>
      <c r="T270" s="23"/>
      <c r="U270" s="23"/>
      <c r="V270" s="23"/>
      <c r="W270" s="23"/>
      <c r="X270" s="23"/>
      <c r="Y270" s="23"/>
    </row>
    <row r="271" spans="1:25" s="19" customFormat="1" ht="27" x14ac:dyDescent="0.15">
      <c r="B271" s="23" t="s">
        <v>1604</v>
      </c>
      <c r="C271" s="23" t="s">
        <v>1528</v>
      </c>
      <c r="D271" s="23"/>
      <c r="E271" s="23" t="s">
        <v>1605</v>
      </c>
      <c r="F271" s="23"/>
      <c r="G271" s="23"/>
      <c r="H271" s="23"/>
      <c r="I271" s="23" t="s">
        <v>786</v>
      </c>
      <c r="J271" s="23" t="s">
        <v>697</v>
      </c>
      <c r="K271" s="23" t="s">
        <v>181</v>
      </c>
      <c r="L271" s="23" t="s">
        <v>390</v>
      </c>
      <c r="M271" s="23">
        <v>0</v>
      </c>
      <c r="N271" s="23"/>
      <c r="O271" s="23" t="s">
        <v>184</v>
      </c>
      <c r="P271" s="23" t="s">
        <v>1574</v>
      </c>
      <c r="Q271" s="23" t="s">
        <v>1426</v>
      </c>
      <c r="R271" s="23" t="s">
        <v>1425</v>
      </c>
      <c r="S271" s="23" t="s">
        <v>1424</v>
      </c>
      <c r="T271" s="23" t="s">
        <v>1423</v>
      </c>
      <c r="U271" s="23" t="s">
        <v>1422</v>
      </c>
      <c r="V271" s="23" t="s">
        <v>696</v>
      </c>
      <c r="W271" s="23"/>
      <c r="X271" s="23"/>
      <c r="Y271" s="23"/>
    </row>
    <row r="272" spans="1:25" s="19" customFormat="1" ht="27" x14ac:dyDescent="0.15">
      <c r="B272" s="19" t="s">
        <v>902</v>
      </c>
      <c r="C272" s="19" t="s">
        <v>903</v>
      </c>
      <c r="E272" s="19" t="s">
        <v>1602</v>
      </c>
      <c r="I272" s="19" t="s">
        <v>786</v>
      </c>
      <c r="K272" s="19" t="s">
        <v>181</v>
      </c>
      <c r="L272" s="19" t="s">
        <v>201</v>
      </c>
      <c r="M272" s="19">
        <v>0</v>
      </c>
      <c r="O272" s="19" t="s">
        <v>184</v>
      </c>
      <c r="P272" s="19" t="s">
        <v>1599</v>
      </c>
      <c r="Q272" s="19" t="s">
        <v>1600</v>
      </c>
      <c r="R272" s="19" t="s">
        <v>1601</v>
      </c>
    </row>
    <row r="273" spans="1:21" s="19" customFormat="1" ht="27" x14ac:dyDescent="0.15">
      <c r="B273" s="19" t="s">
        <v>904</v>
      </c>
      <c r="C273" s="19" t="s">
        <v>903</v>
      </c>
      <c r="I273" s="19" t="s">
        <v>786</v>
      </c>
      <c r="K273" s="19" t="s">
        <v>181</v>
      </c>
      <c r="L273" s="19" t="s">
        <v>201</v>
      </c>
      <c r="M273" s="19">
        <v>0</v>
      </c>
      <c r="O273" s="19" t="s">
        <v>184</v>
      </c>
      <c r="P273" s="19" t="s">
        <v>1599</v>
      </c>
      <c r="Q273" s="19" t="s">
        <v>1600</v>
      </c>
      <c r="R273" s="19" t="s">
        <v>1601</v>
      </c>
    </row>
    <row r="274" spans="1:21" s="19" customFormat="1" ht="27" x14ac:dyDescent="0.15">
      <c r="B274" s="19" t="s">
        <v>905</v>
      </c>
      <c r="C274" s="19" t="s">
        <v>903</v>
      </c>
      <c r="I274" s="19" t="s">
        <v>786</v>
      </c>
      <c r="K274" s="19" t="s">
        <v>181</v>
      </c>
      <c r="L274" s="19" t="s">
        <v>201</v>
      </c>
      <c r="M274" s="19">
        <v>0</v>
      </c>
      <c r="O274" s="19" t="s">
        <v>184</v>
      </c>
      <c r="P274" s="19" t="s">
        <v>1599</v>
      </c>
      <c r="Q274" s="19" t="s">
        <v>1600</v>
      </c>
      <c r="R274" s="19" t="s">
        <v>1601</v>
      </c>
    </row>
    <row r="275" spans="1:21" s="19" customFormat="1" ht="27" x14ac:dyDescent="0.15">
      <c r="B275" s="19" t="s">
        <v>906</v>
      </c>
      <c r="C275" s="19" t="s">
        <v>903</v>
      </c>
      <c r="I275" s="19" t="s">
        <v>786</v>
      </c>
      <c r="K275" s="19" t="s">
        <v>181</v>
      </c>
      <c r="L275" s="19" t="s">
        <v>201</v>
      </c>
      <c r="M275" s="19">
        <v>0</v>
      </c>
      <c r="O275" s="19" t="s">
        <v>184</v>
      </c>
      <c r="P275" s="19" t="s">
        <v>1599</v>
      </c>
      <c r="Q275" s="19" t="s">
        <v>1600</v>
      </c>
      <c r="R275" s="19" t="s">
        <v>1601</v>
      </c>
    </row>
    <row r="276" spans="1:21" s="19" customFormat="1" ht="27" x14ac:dyDescent="0.15">
      <c r="B276" s="19" t="s">
        <v>907</v>
      </c>
      <c r="C276" s="19" t="s">
        <v>903</v>
      </c>
      <c r="I276" s="19" t="s">
        <v>786</v>
      </c>
      <c r="K276" s="19" t="s">
        <v>181</v>
      </c>
      <c r="L276" s="19" t="s">
        <v>201</v>
      </c>
      <c r="M276" s="19">
        <v>0</v>
      </c>
      <c r="O276" s="19" t="s">
        <v>184</v>
      </c>
      <c r="P276" s="19" t="s">
        <v>1599</v>
      </c>
      <c r="Q276" s="19" t="s">
        <v>1600</v>
      </c>
      <c r="R276" s="19" t="s">
        <v>1601</v>
      </c>
    </row>
    <row r="277" spans="1:21" s="19" customFormat="1" ht="27" x14ac:dyDescent="0.15">
      <c r="B277" s="19" t="s">
        <v>909</v>
      </c>
      <c r="C277" s="19" t="s">
        <v>1603</v>
      </c>
      <c r="E277" s="19" t="str">
        <f t="shared" ref="E277:E286" si="0">P277&amp;","&amp;Q277&amp;","&amp;R277&amp;","&amp;S277&amp;","&amp;T277</f>
        <v>鉄道,バス,電動自転車,自転車,徒歩</v>
      </c>
      <c r="I277" s="19" t="s">
        <v>786</v>
      </c>
      <c r="K277" s="19" t="s">
        <v>181</v>
      </c>
      <c r="L277" s="19" t="s">
        <v>196</v>
      </c>
      <c r="M277" s="19">
        <v>0</v>
      </c>
      <c r="O277" s="19" t="s">
        <v>184</v>
      </c>
      <c r="P277" s="19" t="s">
        <v>910</v>
      </c>
      <c r="Q277" s="19" t="s">
        <v>911</v>
      </c>
      <c r="R277" s="19" t="s">
        <v>912</v>
      </c>
      <c r="S277" s="19" t="s">
        <v>913</v>
      </c>
      <c r="T277" s="19" t="s">
        <v>914</v>
      </c>
    </row>
    <row r="278" spans="1:21" s="19" customFormat="1" ht="27" x14ac:dyDescent="0.15">
      <c r="B278" s="19" t="s">
        <v>915</v>
      </c>
      <c r="C278" s="19" t="s">
        <v>1603</v>
      </c>
      <c r="E278" s="19" t="str">
        <f t="shared" si="0"/>
        <v>鉄道,バス,電動自転車,自転車,徒歩</v>
      </c>
      <c r="I278" s="19" t="s">
        <v>786</v>
      </c>
      <c r="K278" s="19" t="s">
        <v>181</v>
      </c>
      <c r="L278" s="19" t="s">
        <v>196</v>
      </c>
      <c r="M278" s="19">
        <v>0</v>
      </c>
      <c r="O278" s="19" t="s">
        <v>184</v>
      </c>
      <c r="P278" s="19" t="s">
        <v>910</v>
      </c>
      <c r="Q278" s="19" t="s">
        <v>911</v>
      </c>
      <c r="R278" s="19" t="s">
        <v>912</v>
      </c>
      <c r="S278" s="19" t="s">
        <v>913</v>
      </c>
      <c r="T278" s="19" t="s">
        <v>914</v>
      </c>
    </row>
    <row r="279" spans="1:21" s="19" customFormat="1" ht="27" x14ac:dyDescent="0.15">
      <c r="B279" s="19" t="s">
        <v>916</v>
      </c>
      <c r="C279" s="19" t="s">
        <v>1603</v>
      </c>
      <c r="E279" s="19" t="str">
        <f t="shared" si="0"/>
        <v>鉄道,バス,電動自転車,自転車,徒歩</v>
      </c>
      <c r="I279" s="19" t="s">
        <v>786</v>
      </c>
      <c r="K279" s="19" t="s">
        <v>181</v>
      </c>
      <c r="L279" s="19" t="s">
        <v>196</v>
      </c>
      <c r="M279" s="19">
        <v>0</v>
      </c>
      <c r="O279" s="19" t="s">
        <v>184</v>
      </c>
      <c r="P279" s="19" t="s">
        <v>910</v>
      </c>
      <c r="Q279" s="19" t="s">
        <v>911</v>
      </c>
      <c r="R279" s="19" t="s">
        <v>912</v>
      </c>
      <c r="S279" s="19" t="s">
        <v>913</v>
      </c>
      <c r="T279" s="19" t="s">
        <v>914</v>
      </c>
    </row>
    <row r="280" spans="1:21" s="19" customFormat="1" ht="27" x14ac:dyDescent="0.15">
      <c r="B280" s="19" t="s">
        <v>917</v>
      </c>
      <c r="C280" s="19" t="s">
        <v>1603</v>
      </c>
      <c r="E280" s="19" t="str">
        <f t="shared" si="0"/>
        <v>鉄道,バス,電動自転車,自転車,徒歩</v>
      </c>
      <c r="I280" s="19" t="s">
        <v>786</v>
      </c>
      <c r="K280" s="19" t="s">
        <v>181</v>
      </c>
      <c r="L280" s="19" t="s">
        <v>196</v>
      </c>
      <c r="M280" s="19">
        <v>0</v>
      </c>
      <c r="O280" s="19" t="s">
        <v>184</v>
      </c>
      <c r="P280" s="19" t="s">
        <v>910</v>
      </c>
      <c r="Q280" s="19" t="s">
        <v>911</v>
      </c>
      <c r="R280" s="19" t="s">
        <v>912</v>
      </c>
      <c r="S280" s="19" t="s">
        <v>913</v>
      </c>
      <c r="T280" s="19" t="s">
        <v>914</v>
      </c>
    </row>
    <row r="281" spans="1:21" s="35" customFormat="1" ht="27.75" thickBot="1" x14ac:dyDescent="0.2">
      <c r="B281" s="35" t="s">
        <v>1479</v>
      </c>
      <c r="C281" s="35" t="s">
        <v>1603</v>
      </c>
      <c r="E281" s="35" t="str">
        <f t="shared" si="0"/>
        <v>鉄道,バス,電動自転車,自転車,徒歩</v>
      </c>
      <c r="I281" s="35" t="s">
        <v>786</v>
      </c>
      <c r="K281" s="35" t="s">
        <v>181</v>
      </c>
      <c r="L281" s="35" t="s">
        <v>196</v>
      </c>
      <c r="M281" s="35">
        <v>0</v>
      </c>
      <c r="O281" s="35" t="s">
        <v>184</v>
      </c>
      <c r="P281" s="35" t="s">
        <v>910</v>
      </c>
      <c r="Q281" s="35" t="s">
        <v>911</v>
      </c>
      <c r="R281" s="35" t="s">
        <v>912</v>
      </c>
      <c r="S281" s="35" t="s">
        <v>913</v>
      </c>
      <c r="T281" s="35" t="s">
        <v>914</v>
      </c>
    </row>
    <row r="282" spans="1:21" s="19" customFormat="1" ht="27.75" thickTop="1" x14ac:dyDescent="0.15">
      <c r="A282" s="19" t="s">
        <v>1551</v>
      </c>
      <c r="B282" s="19" t="s">
        <v>482</v>
      </c>
      <c r="C282" s="19" t="s">
        <v>483</v>
      </c>
      <c r="E282" s="19" t="str">
        <f t="shared" si="0"/>
        <v>True:はい,False:いいえ,,,</v>
      </c>
      <c r="I282" s="19" t="s">
        <v>484</v>
      </c>
      <c r="K282" s="19" t="s">
        <v>187</v>
      </c>
      <c r="L282" s="19" t="s">
        <v>172</v>
      </c>
      <c r="M282" s="19" t="b">
        <v>0</v>
      </c>
      <c r="P282" s="19" t="s">
        <v>188</v>
      </c>
      <c r="Q282" s="19" t="s">
        <v>189</v>
      </c>
    </row>
    <row r="283" spans="1:21" s="19" customFormat="1" ht="40.5" x14ac:dyDescent="0.15">
      <c r="B283" s="19" t="s">
        <v>1266</v>
      </c>
      <c r="C283" s="19" t="s">
        <v>739</v>
      </c>
      <c r="E283" s="19" t="str">
        <f t="shared" si="0"/>
        <v>20度なだらかな傾斜,30度標準的な傾斜,40度やや急な傾斜,,</v>
      </c>
      <c r="I283" s="19" t="s">
        <v>786</v>
      </c>
      <c r="J283" s="19" t="s">
        <v>908</v>
      </c>
      <c r="K283" s="19" t="s">
        <v>179</v>
      </c>
      <c r="L283" s="19" t="s">
        <v>201</v>
      </c>
      <c r="M283" s="19">
        <v>0</v>
      </c>
      <c r="O283" s="19" t="s">
        <v>184</v>
      </c>
      <c r="P283" s="19" t="s">
        <v>742</v>
      </c>
      <c r="Q283" s="19" t="s">
        <v>741</v>
      </c>
      <c r="R283" s="19" t="s">
        <v>740</v>
      </c>
    </row>
    <row r="284" spans="1:21" s="19" customFormat="1" ht="27" x14ac:dyDescent="0.15">
      <c r="B284" s="19" t="s">
        <v>485</v>
      </c>
      <c r="C284" s="19" t="s">
        <v>486</v>
      </c>
      <c r="E284" s="19" t="str">
        <f t="shared" si="0"/>
        <v>1：東,2：南東,3：南,4：南西,5：西</v>
      </c>
      <c r="I284" s="19" t="s">
        <v>786</v>
      </c>
      <c r="J284" s="19" t="s">
        <v>620</v>
      </c>
      <c r="K284" s="19" t="s">
        <v>181</v>
      </c>
      <c r="L284" s="19" t="s">
        <v>390</v>
      </c>
      <c r="M284" s="19">
        <v>0</v>
      </c>
      <c r="O284" s="19" t="s">
        <v>184</v>
      </c>
      <c r="P284" s="19" t="s">
        <v>487</v>
      </c>
      <c r="Q284" s="19" t="s">
        <v>488</v>
      </c>
      <c r="R284" s="19" t="s">
        <v>489</v>
      </c>
      <c r="S284" s="19" t="s">
        <v>490</v>
      </c>
      <c r="T284" s="19" t="s">
        <v>491</v>
      </c>
      <c r="U284" s="19" t="s">
        <v>492</v>
      </c>
    </row>
    <row r="285" spans="1:21" s="19" customFormat="1" ht="27" x14ac:dyDescent="0.15">
      <c r="B285" s="19" t="s">
        <v>1460</v>
      </c>
      <c r="C285" s="19" t="s">
        <v>1461</v>
      </c>
      <c r="E285" s="19" t="str">
        <f t="shared" si="0"/>
        <v>1：3kW（18畳）,2：4kW（24畳）,3：5kW（30畳）,4：6kW（36畳）,5:2kW（12畳）</v>
      </c>
      <c r="I285" s="19" t="s">
        <v>786</v>
      </c>
      <c r="J285" s="19" t="s">
        <v>620</v>
      </c>
      <c r="K285" s="19" t="s">
        <v>181</v>
      </c>
      <c r="L285" s="19" t="s">
        <v>196</v>
      </c>
      <c r="M285" s="19">
        <v>0</v>
      </c>
      <c r="O285" s="19" t="s">
        <v>184</v>
      </c>
      <c r="P285" s="19" t="s">
        <v>1462</v>
      </c>
      <c r="Q285" s="19" t="s">
        <v>1463</v>
      </c>
      <c r="R285" s="19" t="s">
        <v>1464</v>
      </c>
      <c r="S285" s="19" t="s">
        <v>1465</v>
      </c>
      <c r="T285" s="19" t="s">
        <v>1607</v>
      </c>
    </row>
    <row r="286" spans="1:21" s="19" customFormat="1" ht="27" x14ac:dyDescent="0.15">
      <c r="B286" s="19" t="s">
        <v>1267</v>
      </c>
      <c r="C286" s="19" t="s">
        <v>1268</v>
      </c>
      <c r="E286" s="19" t="str">
        <f t="shared" si="0"/>
        <v>1：いつもいる,2：時々いる,3：週1～2日いる,4：いない,</v>
      </c>
      <c r="I286" s="19" t="s">
        <v>786</v>
      </c>
      <c r="J286" s="19" t="s">
        <v>628</v>
      </c>
      <c r="K286" s="19" t="s">
        <v>181</v>
      </c>
      <c r="L286" s="19" t="s">
        <v>183</v>
      </c>
      <c r="M286" s="19">
        <v>0</v>
      </c>
      <c r="O286" s="19" t="s">
        <v>184</v>
      </c>
      <c r="P286" s="19" t="s">
        <v>1269</v>
      </c>
      <c r="Q286" s="19" t="s">
        <v>1270</v>
      </c>
      <c r="R286" s="19" t="s">
        <v>755</v>
      </c>
      <c r="S286" s="19" t="s">
        <v>756</v>
      </c>
    </row>
    <row r="287" spans="1:21" s="35" customFormat="1" ht="27.75" thickBot="1" x14ac:dyDescent="0.2">
      <c r="B287" s="35" t="s">
        <v>362</v>
      </c>
      <c r="C287" s="35" t="s">
        <v>364</v>
      </c>
      <c r="E287" s="35" t="s">
        <v>1608</v>
      </c>
      <c r="F287" s="35" t="s">
        <v>640</v>
      </c>
      <c r="I287" s="35" t="s">
        <v>1176</v>
      </c>
      <c r="J287" s="35" t="s">
        <v>168</v>
      </c>
      <c r="K287" s="35" t="s">
        <v>181</v>
      </c>
    </row>
    <row r="288" spans="1:21" s="19" customFormat="1" ht="27.75" thickTop="1" x14ac:dyDescent="0.15">
      <c r="A288" s="19" t="s">
        <v>1389</v>
      </c>
      <c r="B288" s="40" t="s">
        <v>1609</v>
      </c>
      <c r="C288" s="31" t="s">
        <v>1390</v>
      </c>
      <c r="D288" s="31"/>
      <c r="E288" s="31"/>
      <c r="I288" s="19" t="s">
        <v>394</v>
      </c>
      <c r="K288" s="19" t="s">
        <v>179</v>
      </c>
    </row>
    <row r="289" spans="2:13" s="19" customFormat="1" ht="27" x14ac:dyDescent="0.15">
      <c r="B289" s="19" t="s">
        <v>1391</v>
      </c>
      <c r="C289" s="31" t="s">
        <v>1392</v>
      </c>
      <c r="D289" s="31"/>
      <c r="E289" s="31"/>
      <c r="I289" s="19" t="s">
        <v>394</v>
      </c>
      <c r="K289" s="19" t="s">
        <v>179</v>
      </c>
    </row>
    <row r="290" spans="2:13" s="19" customFormat="1" ht="27" x14ac:dyDescent="0.15">
      <c r="B290" s="19" t="s">
        <v>1393</v>
      </c>
      <c r="C290" s="19" t="s">
        <v>1394</v>
      </c>
      <c r="I290" s="19" t="s">
        <v>394</v>
      </c>
      <c r="K290" s="19" t="s">
        <v>179</v>
      </c>
    </row>
    <row r="291" spans="2:13" s="19" customFormat="1" ht="27" x14ac:dyDescent="0.15">
      <c r="B291" s="19" t="s">
        <v>1457</v>
      </c>
      <c r="C291" s="19" t="s">
        <v>1458</v>
      </c>
      <c r="I291" s="19" t="s">
        <v>394</v>
      </c>
      <c r="K291" s="19" t="s">
        <v>179</v>
      </c>
    </row>
    <row r="292" spans="2:13" s="19" customFormat="1" ht="27" x14ac:dyDescent="0.15">
      <c r="B292" s="19" t="s">
        <v>1459</v>
      </c>
      <c r="C292" s="19" t="s">
        <v>887</v>
      </c>
      <c r="I292" s="19" t="s">
        <v>394</v>
      </c>
      <c r="K292" s="19" t="s">
        <v>179</v>
      </c>
    </row>
    <row r="293" spans="2:13" s="19" customFormat="1" ht="27" x14ac:dyDescent="0.15">
      <c r="B293" s="28" t="s">
        <v>1613</v>
      </c>
      <c r="C293" s="19" t="s">
        <v>888</v>
      </c>
      <c r="I293" s="19" t="s">
        <v>1176</v>
      </c>
      <c r="K293" s="19" t="s">
        <v>96</v>
      </c>
      <c r="L293" s="19" t="s">
        <v>447</v>
      </c>
      <c r="M293" s="19">
        <v>0</v>
      </c>
    </row>
    <row r="294" spans="2:13" s="19" customFormat="1" ht="27" x14ac:dyDescent="0.15">
      <c r="B294" s="28" t="s">
        <v>1614</v>
      </c>
      <c r="C294" s="19" t="s">
        <v>1136</v>
      </c>
      <c r="I294" s="19" t="s">
        <v>1142</v>
      </c>
      <c r="K294" s="19" t="s">
        <v>187</v>
      </c>
      <c r="L294" s="19" t="s">
        <v>95</v>
      </c>
      <c r="M294" s="19" t="b">
        <v>0</v>
      </c>
    </row>
    <row r="295" spans="2:13" s="19" customFormat="1" ht="27" x14ac:dyDescent="0.15">
      <c r="B295" s="28" t="s">
        <v>1615</v>
      </c>
      <c r="C295" s="19" t="s">
        <v>1137</v>
      </c>
      <c r="I295" s="19" t="s">
        <v>1142</v>
      </c>
      <c r="K295" s="19" t="s">
        <v>187</v>
      </c>
      <c r="L295" s="19" t="s">
        <v>95</v>
      </c>
      <c r="M295" s="19" t="b">
        <v>0</v>
      </c>
    </row>
    <row r="296" spans="2:13" s="19" customFormat="1" ht="27" x14ac:dyDescent="0.15">
      <c r="B296" s="28" t="s">
        <v>889</v>
      </c>
      <c r="C296" s="19" t="s">
        <v>1138</v>
      </c>
      <c r="I296" s="19" t="s">
        <v>1142</v>
      </c>
      <c r="K296" s="19" t="s">
        <v>187</v>
      </c>
      <c r="L296" s="19" t="s">
        <v>95</v>
      </c>
      <c r="M296" s="19" t="b">
        <v>0</v>
      </c>
    </row>
    <row r="297" spans="2:13" s="19" customFormat="1" ht="27" x14ac:dyDescent="0.15">
      <c r="B297" s="28" t="s">
        <v>1133</v>
      </c>
      <c r="C297" s="19" t="s">
        <v>1139</v>
      </c>
      <c r="I297" s="19" t="s">
        <v>1142</v>
      </c>
      <c r="K297" s="19" t="s">
        <v>187</v>
      </c>
      <c r="L297" s="19" t="s">
        <v>95</v>
      </c>
      <c r="M297" s="19" t="b">
        <v>0</v>
      </c>
    </row>
    <row r="298" spans="2:13" s="19" customFormat="1" ht="27" x14ac:dyDescent="0.15">
      <c r="B298" s="28" t="s">
        <v>1134</v>
      </c>
      <c r="C298" s="19" t="s">
        <v>1140</v>
      </c>
      <c r="I298" s="19" t="s">
        <v>1142</v>
      </c>
      <c r="K298" s="19" t="s">
        <v>187</v>
      </c>
      <c r="L298" s="19" t="s">
        <v>95</v>
      </c>
      <c r="M298" s="19" t="b">
        <v>0</v>
      </c>
    </row>
    <row r="299" spans="2:13" s="19" customFormat="1" ht="27" x14ac:dyDescent="0.15">
      <c r="B299" s="28" t="s">
        <v>1135</v>
      </c>
      <c r="C299" s="19" t="s">
        <v>1141</v>
      </c>
      <c r="I299" s="19" t="s">
        <v>1142</v>
      </c>
      <c r="K299" s="19" t="s">
        <v>187</v>
      </c>
      <c r="L299" s="19" t="s">
        <v>95</v>
      </c>
      <c r="M299" s="19" t="b">
        <v>0</v>
      </c>
    </row>
    <row r="300" spans="2:13" s="19" customFormat="1" ht="27" x14ac:dyDescent="0.15">
      <c r="B300" s="28" t="s">
        <v>1610</v>
      </c>
      <c r="C300" s="19" t="s">
        <v>1143</v>
      </c>
      <c r="I300" s="19" t="s">
        <v>394</v>
      </c>
      <c r="K300" s="19" t="s">
        <v>179</v>
      </c>
    </row>
    <row r="301" spans="2:13" s="19" customFormat="1" ht="25.5" x14ac:dyDescent="0.15">
      <c r="B301" s="41" t="s">
        <v>1144</v>
      </c>
      <c r="C301" s="19" t="s">
        <v>1145</v>
      </c>
      <c r="I301" s="19" t="s">
        <v>394</v>
      </c>
      <c r="K301" s="19" t="s">
        <v>179</v>
      </c>
    </row>
    <row r="302" spans="2:13" s="19" customFormat="1" ht="40.5" x14ac:dyDescent="0.15">
      <c r="B302" s="42" t="s">
        <v>1611</v>
      </c>
      <c r="C302" s="19" t="s">
        <v>930</v>
      </c>
      <c r="I302" s="19" t="s">
        <v>394</v>
      </c>
      <c r="K302" s="19" t="s">
        <v>179</v>
      </c>
    </row>
    <row r="303" spans="2:13" s="19" customFormat="1" ht="27" x14ac:dyDescent="0.15">
      <c r="B303" s="42" t="s">
        <v>1612</v>
      </c>
      <c r="C303" s="19" t="s">
        <v>931</v>
      </c>
      <c r="I303" s="19" t="s">
        <v>394</v>
      </c>
      <c r="K303" s="19" t="s">
        <v>179</v>
      </c>
    </row>
    <row r="304" spans="2:13" s="19" customFormat="1" ht="27" x14ac:dyDescent="0.15">
      <c r="B304" s="19" t="s">
        <v>932</v>
      </c>
      <c r="C304" s="19" t="s">
        <v>933</v>
      </c>
      <c r="I304" s="19" t="s">
        <v>394</v>
      </c>
      <c r="K304" s="19" t="s">
        <v>179</v>
      </c>
    </row>
    <row r="305" spans="1:13" s="19" customFormat="1" x14ac:dyDescent="0.15">
      <c r="B305" s="19" t="s">
        <v>935</v>
      </c>
      <c r="C305" s="19" t="s">
        <v>934</v>
      </c>
      <c r="I305" s="19" t="s">
        <v>394</v>
      </c>
      <c r="K305" s="19" t="s">
        <v>179</v>
      </c>
    </row>
    <row r="306" spans="1:13" s="19" customFormat="1" x14ac:dyDescent="0.15">
      <c r="B306" s="19" t="s">
        <v>360</v>
      </c>
      <c r="C306" s="19" t="s">
        <v>361</v>
      </c>
      <c r="I306" s="19" t="s">
        <v>394</v>
      </c>
      <c r="K306" s="19" t="s">
        <v>179</v>
      </c>
    </row>
    <row r="307" spans="1:13" s="23" customFormat="1" ht="27" x14ac:dyDescent="0.15">
      <c r="A307" s="19" t="s">
        <v>936</v>
      </c>
      <c r="B307" s="23" t="s">
        <v>87</v>
      </c>
      <c r="C307" s="23" t="s">
        <v>351</v>
      </c>
      <c r="E307" s="23" t="s">
        <v>1616</v>
      </c>
      <c r="I307" s="23" t="s">
        <v>1142</v>
      </c>
      <c r="K307" s="23" t="s">
        <v>187</v>
      </c>
      <c r="L307" s="23" t="s">
        <v>95</v>
      </c>
      <c r="M307" s="23" t="b">
        <v>0</v>
      </c>
    </row>
    <row r="308" spans="1:13" s="23" customFormat="1" x14ac:dyDescent="0.15">
      <c r="A308" s="19"/>
      <c r="B308" s="23" t="s">
        <v>88</v>
      </c>
      <c r="C308" s="32" t="s">
        <v>352</v>
      </c>
      <c r="D308" s="32"/>
      <c r="E308" s="32"/>
      <c r="I308" s="23" t="s">
        <v>1142</v>
      </c>
      <c r="K308" s="23" t="s">
        <v>187</v>
      </c>
      <c r="L308" s="23" t="s">
        <v>95</v>
      </c>
      <c r="M308" s="23" t="b">
        <v>0</v>
      </c>
    </row>
    <row r="309" spans="1:13" s="23" customFormat="1" x14ac:dyDescent="0.15">
      <c r="A309" s="19"/>
      <c r="B309" s="23" t="s">
        <v>89</v>
      </c>
      <c r="C309" s="23" t="s">
        <v>353</v>
      </c>
      <c r="I309" s="23" t="s">
        <v>1142</v>
      </c>
      <c r="K309" s="23" t="s">
        <v>187</v>
      </c>
      <c r="L309" s="23" t="s">
        <v>95</v>
      </c>
      <c r="M309" s="23" t="b">
        <v>0</v>
      </c>
    </row>
    <row r="310" spans="1:13" s="23" customFormat="1" x14ac:dyDescent="0.15">
      <c r="A310" s="19"/>
      <c r="B310" s="23" t="s">
        <v>90</v>
      </c>
      <c r="C310" s="23" t="s">
        <v>363</v>
      </c>
      <c r="I310" s="23" t="s">
        <v>1142</v>
      </c>
      <c r="K310" s="23" t="s">
        <v>187</v>
      </c>
      <c r="L310" s="23" t="s">
        <v>95</v>
      </c>
      <c r="M310" s="23" t="b">
        <v>0</v>
      </c>
    </row>
    <row r="311" spans="1:13" s="23" customFormat="1" x14ac:dyDescent="0.15">
      <c r="A311" s="19"/>
      <c r="B311" s="23" t="s">
        <v>91</v>
      </c>
      <c r="C311" s="23" t="s">
        <v>363</v>
      </c>
      <c r="I311" s="23" t="s">
        <v>1142</v>
      </c>
      <c r="K311" s="23" t="s">
        <v>187</v>
      </c>
      <c r="L311" s="23" t="s">
        <v>95</v>
      </c>
      <c r="M311" s="23" t="b">
        <v>0</v>
      </c>
    </row>
    <row r="312" spans="1:13" s="23" customFormat="1" x14ac:dyDescent="0.15">
      <c r="A312" s="19"/>
      <c r="B312" s="23" t="s">
        <v>92</v>
      </c>
      <c r="C312" s="23" t="s">
        <v>363</v>
      </c>
      <c r="I312" s="23" t="s">
        <v>1142</v>
      </c>
      <c r="K312" s="23" t="s">
        <v>187</v>
      </c>
      <c r="L312" s="23" t="s">
        <v>95</v>
      </c>
      <c r="M312" s="23" t="b">
        <v>0</v>
      </c>
    </row>
    <row r="313" spans="1:13" s="23" customFormat="1" x14ac:dyDescent="0.15">
      <c r="A313" s="19"/>
      <c r="B313" s="23" t="s">
        <v>93</v>
      </c>
      <c r="C313" s="23" t="s">
        <v>363</v>
      </c>
      <c r="I313" s="23" t="s">
        <v>1142</v>
      </c>
      <c r="K313" s="23" t="s">
        <v>187</v>
      </c>
      <c r="L313" s="23" t="s">
        <v>95</v>
      </c>
      <c r="M313" s="23" t="b">
        <v>0</v>
      </c>
    </row>
    <row r="314" spans="1:13" s="23" customFormat="1" x14ac:dyDescent="0.15">
      <c r="A314" s="19"/>
      <c r="B314" s="23" t="s">
        <v>94</v>
      </c>
      <c r="C314" s="23" t="s">
        <v>363</v>
      </c>
      <c r="I314" s="23" t="s">
        <v>1142</v>
      </c>
      <c r="K314" s="23" t="s">
        <v>187</v>
      </c>
      <c r="L314" s="23" t="s">
        <v>95</v>
      </c>
      <c r="M314" s="23" t="b">
        <v>0</v>
      </c>
    </row>
    <row r="315" spans="1:13" s="23" customFormat="1" x14ac:dyDescent="0.15">
      <c r="A315" s="19"/>
      <c r="B315" s="23" t="s">
        <v>354</v>
      </c>
      <c r="C315" s="23" t="s">
        <v>363</v>
      </c>
      <c r="I315" s="23" t="s">
        <v>1142</v>
      </c>
      <c r="K315" s="23" t="s">
        <v>187</v>
      </c>
      <c r="L315" s="23" t="s">
        <v>95</v>
      </c>
      <c r="M315" s="23" t="b">
        <v>0</v>
      </c>
    </row>
    <row r="316" spans="1:13" s="23" customFormat="1" x14ac:dyDescent="0.15">
      <c r="A316" s="19"/>
      <c r="B316" s="23" t="s">
        <v>355</v>
      </c>
      <c r="C316" s="23" t="s">
        <v>363</v>
      </c>
      <c r="I316" s="23" t="s">
        <v>1142</v>
      </c>
      <c r="K316" s="23" t="s">
        <v>187</v>
      </c>
      <c r="L316" s="23" t="s">
        <v>95</v>
      </c>
      <c r="M316" s="23" t="b">
        <v>0</v>
      </c>
    </row>
    <row r="317" spans="1:13" s="23" customFormat="1" x14ac:dyDescent="0.15">
      <c r="A317" s="19"/>
      <c r="B317" s="23" t="s">
        <v>356</v>
      </c>
      <c r="C317" s="23" t="s">
        <v>363</v>
      </c>
      <c r="I317" s="23" t="s">
        <v>1142</v>
      </c>
      <c r="K317" s="23" t="s">
        <v>187</v>
      </c>
      <c r="L317" s="23" t="s">
        <v>95</v>
      </c>
      <c r="M317" s="23" t="b">
        <v>0</v>
      </c>
    </row>
    <row r="318" spans="1:13" s="23" customFormat="1" x14ac:dyDescent="0.15">
      <c r="A318" s="19"/>
      <c r="B318" s="23" t="s">
        <v>357</v>
      </c>
      <c r="C318" s="23" t="s">
        <v>363</v>
      </c>
      <c r="I318" s="23" t="s">
        <v>1142</v>
      </c>
      <c r="K318" s="23" t="s">
        <v>187</v>
      </c>
      <c r="L318" s="23" t="s">
        <v>95</v>
      </c>
      <c r="M318" s="23" t="b">
        <v>0</v>
      </c>
    </row>
    <row r="319" spans="1:13" s="23" customFormat="1" x14ac:dyDescent="0.15">
      <c r="A319" s="19"/>
      <c r="B319" s="23" t="s">
        <v>358</v>
      </c>
      <c r="C319" s="23" t="s">
        <v>363</v>
      </c>
      <c r="I319" s="23" t="s">
        <v>1142</v>
      </c>
      <c r="K319" s="23" t="s">
        <v>187</v>
      </c>
      <c r="L319" s="23" t="s">
        <v>95</v>
      </c>
      <c r="M319" s="23" t="b">
        <v>0</v>
      </c>
    </row>
    <row r="320" spans="1:13" s="23" customFormat="1" x14ac:dyDescent="0.15">
      <c r="A320" s="19"/>
      <c r="B320" s="23" t="s">
        <v>359</v>
      </c>
      <c r="C320" s="23" t="s">
        <v>363</v>
      </c>
      <c r="I320" s="23" t="s">
        <v>1142</v>
      </c>
      <c r="K320" s="23" t="s">
        <v>187</v>
      </c>
      <c r="L320" s="23" t="s">
        <v>95</v>
      </c>
      <c r="M320" s="23" t="b">
        <v>0</v>
      </c>
    </row>
    <row r="321" spans="1:22" s="19" customFormat="1" x14ac:dyDescent="0.15">
      <c r="B321" s="19" t="s">
        <v>366</v>
      </c>
      <c r="C321" s="19" t="s">
        <v>758</v>
      </c>
      <c r="F321" s="19" t="s">
        <v>370</v>
      </c>
      <c r="I321" s="19" t="s">
        <v>394</v>
      </c>
      <c r="J321" s="19" t="s">
        <v>168</v>
      </c>
      <c r="K321" s="19" t="s">
        <v>181</v>
      </c>
    </row>
    <row r="322" spans="1:22" s="19" customFormat="1" ht="27" x14ac:dyDescent="0.15">
      <c r="B322" s="19" t="s">
        <v>367</v>
      </c>
      <c r="C322" s="19" t="s">
        <v>757</v>
      </c>
      <c r="F322" s="19" t="s">
        <v>222</v>
      </c>
      <c r="I322" s="19" t="s">
        <v>394</v>
      </c>
      <c r="J322" s="19" t="s">
        <v>168</v>
      </c>
      <c r="K322" s="19" t="s">
        <v>181</v>
      </c>
    </row>
    <row r="323" spans="1:22" s="19" customFormat="1" x14ac:dyDescent="0.15">
      <c r="B323" s="19" t="s">
        <v>368</v>
      </c>
      <c r="C323" s="19" t="s">
        <v>759</v>
      </c>
      <c r="F323" s="19" t="s">
        <v>760</v>
      </c>
      <c r="I323" s="19" t="s">
        <v>786</v>
      </c>
      <c r="K323" s="19" t="s">
        <v>181</v>
      </c>
      <c r="L323" s="19" t="s">
        <v>1629</v>
      </c>
      <c r="M323" s="19">
        <v>60</v>
      </c>
      <c r="P323" s="19" t="s">
        <v>1622</v>
      </c>
      <c r="Q323" s="19" t="s">
        <v>1623</v>
      </c>
      <c r="R323" s="19" t="s">
        <v>1624</v>
      </c>
      <c r="S323" s="19" t="s">
        <v>1625</v>
      </c>
      <c r="T323" s="19" t="s">
        <v>1626</v>
      </c>
      <c r="U323" s="19" t="s">
        <v>1627</v>
      </c>
      <c r="V323" s="19" t="s">
        <v>1628</v>
      </c>
    </row>
    <row r="324" spans="1:22" s="19" customFormat="1" ht="27" x14ac:dyDescent="0.15">
      <c r="B324" s="19" t="s">
        <v>369</v>
      </c>
      <c r="C324" s="19" t="s">
        <v>1395</v>
      </c>
      <c r="F324" s="19" t="s">
        <v>222</v>
      </c>
      <c r="I324" s="19" t="s">
        <v>394</v>
      </c>
      <c r="J324" s="19" t="s">
        <v>168</v>
      </c>
      <c r="K324" s="19" t="s">
        <v>181</v>
      </c>
    </row>
    <row r="325" spans="1:22" s="19" customFormat="1" x14ac:dyDescent="0.15">
      <c r="B325" s="19" t="s">
        <v>1396</v>
      </c>
      <c r="C325" s="19" t="s">
        <v>1397</v>
      </c>
      <c r="F325" s="19" t="s">
        <v>222</v>
      </c>
      <c r="I325" s="19" t="s">
        <v>394</v>
      </c>
      <c r="J325" s="19" t="s">
        <v>168</v>
      </c>
      <c r="K325" s="19" t="s">
        <v>181</v>
      </c>
    </row>
    <row r="326" spans="1:22" s="19" customFormat="1" ht="27" x14ac:dyDescent="0.15">
      <c r="B326" s="19" t="s">
        <v>1398</v>
      </c>
      <c r="C326" s="19" t="s">
        <v>1399</v>
      </c>
      <c r="F326" s="19" t="s">
        <v>222</v>
      </c>
      <c r="I326" s="19" t="s">
        <v>394</v>
      </c>
      <c r="J326" s="19" t="s">
        <v>168</v>
      </c>
      <c r="K326" s="19" t="s">
        <v>181</v>
      </c>
    </row>
    <row r="327" spans="1:22" s="19" customFormat="1" x14ac:dyDescent="0.15">
      <c r="B327" s="19" t="s">
        <v>1400</v>
      </c>
      <c r="C327" s="19" t="s">
        <v>1401</v>
      </c>
      <c r="F327" s="19" t="s">
        <v>222</v>
      </c>
      <c r="I327" s="19" t="s">
        <v>394</v>
      </c>
      <c r="J327" s="19" t="s">
        <v>168</v>
      </c>
      <c r="K327" s="19" t="s">
        <v>181</v>
      </c>
    </row>
    <row r="328" spans="1:22" s="19" customFormat="1" ht="27" x14ac:dyDescent="0.15">
      <c r="B328" s="19" t="s">
        <v>1402</v>
      </c>
      <c r="C328" s="19" t="s">
        <v>1403</v>
      </c>
      <c r="F328" s="19" t="s">
        <v>222</v>
      </c>
      <c r="I328" s="19" t="s">
        <v>394</v>
      </c>
      <c r="J328" s="19" t="s">
        <v>168</v>
      </c>
      <c r="K328" s="19" t="s">
        <v>181</v>
      </c>
    </row>
    <row r="329" spans="1:22" s="19" customFormat="1" x14ac:dyDescent="0.15">
      <c r="B329" s="19" t="s">
        <v>1404</v>
      </c>
      <c r="C329" s="19" t="s">
        <v>1405</v>
      </c>
      <c r="F329" s="19" t="s">
        <v>1406</v>
      </c>
      <c r="I329" s="19" t="s">
        <v>394</v>
      </c>
      <c r="J329" s="19" t="s">
        <v>168</v>
      </c>
      <c r="K329" s="19" t="s">
        <v>181</v>
      </c>
    </row>
    <row r="330" spans="1:22" s="19" customFormat="1" ht="27" x14ac:dyDescent="0.15">
      <c r="B330" s="19" t="s">
        <v>1407</v>
      </c>
      <c r="C330" s="19" t="s">
        <v>1408</v>
      </c>
      <c r="F330" s="19" t="s">
        <v>370</v>
      </c>
      <c r="I330" s="19" t="s">
        <v>786</v>
      </c>
      <c r="K330" s="19" t="s">
        <v>181</v>
      </c>
      <c r="L330" s="34" t="s">
        <v>1621</v>
      </c>
      <c r="M330" s="19">
        <v>10</v>
      </c>
      <c r="P330" s="19" t="s">
        <v>1617</v>
      </c>
      <c r="Q330" s="19" t="s">
        <v>1618</v>
      </c>
      <c r="R330" s="19" t="s">
        <v>1619</v>
      </c>
      <c r="S330" s="19" t="s">
        <v>1620</v>
      </c>
    </row>
    <row r="331" spans="1:22" s="35" customFormat="1" ht="27.75" thickBot="1" x14ac:dyDescent="0.2">
      <c r="B331" s="35" t="s">
        <v>1409</v>
      </c>
      <c r="C331" s="35" t="s">
        <v>1410</v>
      </c>
      <c r="F331" s="35" t="s">
        <v>222</v>
      </c>
      <c r="I331" s="35" t="s">
        <v>394</v>
      </c>
      <c r="J331" s="35" t="s">
        <v>168</v>
      </c>
      <c r="K331" s="35" t="s">
        <v>181</v>
      </c>
    </row>
    <row r="332" spans="1:22" s="19" customFormat="1" ht="27.75" thickTop="1" x14ac:dyDescent="0.15">
      <c r="A332" s="19" t="s">
        <v>1420</v>
      </c>
      <c r="B332" s="19" t="s">
        <v>1411</v>
      </c>
      <c r="C332" s="19" t="s">
        <v>1415</v>
      </c>
      <c r="E332" s="19" t="s">
        <v>970</v>
      </c>
      <c r="F332" s="19" t="s">
        <v>1419</v>
      </c>
      <c r="I332" s="19" t="s">
        <v>1633</v>
      </c>
      <c r="K332" s="19" t="s">
        <v>181</v>
      </c>
    </row>
    <row r="333" spans="1:22" s="19" customFormat="1" x14ac:dyDescent="0.15">
      <c r="B333" s="19" t="s">
        <v>1412</v>
      </c>
      <c r="C333" s="19" t="s">
        <v>1416</v>
      </c>
      <c r="E333" s="19" t="s">
        <v>970</v>
      </c>
      <c r="F333" s="19" t="s">
        <v>1419</v>
      </c>
      <c r="I333" s="19" t="s">
        <v>1633</v>
      </c>
      <c r="K333" s="19" t="s">
        <v>181</v>
      </c>
    </row>
    <row r="334" spans="1:22" s="19" customFormat="1" x14ac:dyDescent="0.15">
      <c r="B334" s="19" t="s">
        <v>1413</v>
      </c>
      <c r="C334" s="19" t="s">
        <v>1417</v>
      </c>
      <c r="E334" s="19" t="s">
        <v>970</v>
      </c>
      <c r="F334" s="19" t="s">
        <v>1630</v>
      </c>
      <c r="I334" s="19" t="s">
        <v>1633</v>
      </c>
      <c r="K334" s="19" t="s">
        <v>181</v>
      </c>
    </row>
    <row r="335" spans="1:22" s="19" customFormat="1" x14ac:dyDescent="0.15">
      <c r="B335" s="19" t="s">
        <v>1414</v>
      </c>
      <c r="C335" s="19" t="s">
        <v>1418</v>
      </c>
      <c r="E335" s="19" t="s">
        <v>970</v>
      </c>
      <c r="F335" s="19" t="s">
        <v>1630</v>
      </c>
      <c r="I335" s="19" t="s">
        <v>1633</v>
      </c>
      <c r="K335" s="19" t="s">
        <v>181</v>
      </c>
    </row>
    <row r="336" spans="1:22" s="19" customFormat="1" ht="27" x14ac:dyDescent="0.15">
      <c r="B336" s="19" t="s">
        <v>1364</v>
      </c>
      <c r="C336" s="19" t="s">
        <v>1421</v>
      </c>
      <c r="E336" s="19" t="s">
        <v>1635</v>
      </c>
      <c r="I336" s="19" t="s">
        <v>1633</v>
      </c>
      <c r="K336" s="19" t="s">
        <v>181</v>
      </c>
      <c r="L336" s="19" t="s">
        <v>201</v>
      </c>
    </row>
    <row r="337" spans="2:11" s="19" customFormat="1" ht="27" x14ac:dyDescent="0.15">
      <c r="B337" s="19" t="s">
        <v>1631</v>
      </c>
      <c r="C337" s="19" t="s">
        <v>1632</v>
      </c>
      <c r="E337" s="19" t="s">
        <v>1634</v>
      </c>
      <c r="I337" s="19" t="s">
        <v>1633</v>
      </c>
      <c r="K337" s="19" t="s">
        <v>179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3.5" x14ac:dyDescent="0.15"/>
  <cols>
    <col min="1" max="1" width="10.125" customWidth="1"/>
    <col min="2" max="2" width="34.25" customWidth="1"/>
    <col min="3" max="3" width="21.875" customWidth="1"/>
  </cols>
  <sheetData>
    <row r="1" spans="1:5" ht="21" x14ac:dyDescent="0.2">
      <c r="A1" s="159" t="s">
        <v>4461</v>
      </c>
    </row>
    <row r="3" spans="1:5" x14ac:dyDescent="0.15">
      <c r="A3" s="160" t="s">
        <v>4462</v>
      </c>
    </row>
    <row r="4" spans="1:5" ht="22.5" x14ac:dyDescent="0.15">
      <c r="A4" t="s">
        <v>4463</v>
      </c>
      <c r="D4" s="135" t="s">
        <v>4464</v>
      </c>
      <c r="E4" s="161" t="s">
        <v>4465</v>
      </c>
    </row>
    <row r="5" spans="1:5" x14ac:dyDescent="0.15">
      <c r="A5" t="s">
        <v>4466</v>
      </c>
    </row>
    <row r="7" spans="1:5" x14ac:dyDescent="0.15">
      <c r="A7" s="162" t="s">
        <v>4467</v>
      </c>
      <c r="B7" s="162" t="s">
        <v>4468</v>
      </c>
      <c r="C7" s="162" t="s">
        <v>4469</v>
      </c>
    </row>
    <row r="8" spans="1:5" x14ac:dyDescent="0.15">
      <c r="A8" s="13" t="s">
        <v>4470</v>
      </c>
      <c r="B8" s="13" t="s">
        <v>4471</v>
      </c>
      <c r="C8" s="13" t="s">
        <v>4472</v>
      </c>
    </row>
    <row r="9" spans="1:5" x14ac:dyDescent="0.15">
      <c r="A9" s="13" t="s">
        <v>4473</v>
      </c>
      <c r="B9" s="13" t="s">
        <v>4474</v>
      </c>
      <c r="C9" s="13" t="s">
        <v>4935</v>
      </c>
    </row>
    <row r="10" spans="1:5" x14ac:dyDescent="0.15">
      <c r="A10" s="13" t="s">
        <v>4475</v>
      </c>
      <c r="B10" s="13" t="s">
        <v>4476</v>
      </c>
      <c r="C10" s="13" t="s">
        <v>4935</v>
      </c>
    </row>
    <row r="11" spans="1:5" ht="27" x14ac:dyDescent="0.15">
      <c r="A11" s="15" t="s">
        <v>4477</v>
      </c>
      <c r="B11" s="163" t="s">
        <v>4478</v>
      </c>
      <c r="C11" s="13" t="s">
        <v>4934</v>
      </c>
    </row>
    <row r="12" spans="1:5" x14ac:dyDescent="0.15">
      <c r="A12" s="15" t="s">
        <v>4479</v>
      </c>
      <c r="B12" s="15" t="s">
        <v>4474</v>
      </c>
      <c r="C12" s="15" t="s">
        <v>4936</v>
      </c>
    </row>
    <row r="13" spans="1:5" x14ac:dyDescent="0.15">
      <c r="A13" s="164"/>
      <c r="B13" s="164"/>
      <c r="C13" s="164"/>
    </row>
    <row r="14" spans="1:5" ht="27" x14ac:dyDescent="0.15">
      <c r="A14" s="13" t="s">
        <v>4480</v>
      </c>
      <c r="B14" s="165" t="s">
        <v>4481</v>
      </c>
      <c r="C14" s="165" t="s">
        <v>4937</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714</v>
      </c>
      <c r="B1" t="s">
        <v>713</v>
      </c>
      <c r="C1" t="s">
        <v>103</v>
      </c>
      <c r="D1" t="s">
        <v>709</v>
      </c>
      <c r="E1" t="s">
        <v>743</v>
      </c>
      <c r="F1" t="s">
        <v>104</v>
      </c>
      <c r="G1" t="s">
        <v>720</v>
      </c>
    </row>
    <row r="2" spans="1:7" x14ac:dyDescent="0.15">
      <c r="A2" t="s">
        <v>725</v>
      </c>
      <c r="B2" t="s">
        <v>101</v>
      </c>
      <c r="C2" t="s">
        <v>710</v>
      </c>
      <c r="D2" t="s">
        <v>708</v>
      </c>
      <c r="E2" s="43" t="s">
        <v>744</v>
      </c>
      <c r="G2" t="s">
        <v>711</v>
      </c>
    </row>
    <row r="4" spans="1:7" x14ac:dyDescent="0.15">
      <c r="A4" t="s">
        <v>1118</v>
      </c>
      <c r="B4" t="s">
        <v>1119</v>
      </c>
      <c r="C4" t="s">
        <v>716</v>
      </c>
      <c r="D4" t="s">
        <v>728</v>
      </c>
      <c r="E4" s="43" t="s">
        <v>751</v>
      </c>
    </row>
    <row r="5" spans="1:7" x14ac:dyDescent="0.15">
      <c r="D5" t="s">
        <v>1125</v>
      </c>
      <c r="E5" t="s">
        <v>745</v>
      </c>
      <c r="F5" t="s">
        <v>105</v>
      </c>
    </row>
    <row r="7" spans="1:7" x14ac:dyDescent="0.15">
      <c r="A7" t="s">
        <v>746</v>
      </c>
      <c r="B7" t="s">
        <v>747</v>
      </c>
      <c r="C7" t="s">
        <v>748</v>
      </c>
      <c r="E7" t="s">
        <v>750</v>
      </c>
    </row>
    <row r="10" spans="1:7" x14ac:dyDescent="0.15">
      <c r="A10" t="s">
        <v>712</v>
      </c>
      <c r="B10" t="s">
        <v>845</v>
      </c>
      <c r="C10" t="s">
        <v>846</v>
      </c>
      <c r="D10" t="s">
        <v>721</v>
      </c>
      <c r="E10" s="43" t="s">
        <v>749</v>
      </c>
      <c r="F10" t="s">
        <v>105</v>
      </c>
      <c r="G10" t="s">
        <v>848</v>
      </c>
    </row>
    <row r="11" spans="1:7" x14ac:dyDescent="0.15">
      <c r="D11" t="s">
        <v>722</v>
      </c>
      <c r="F11" t="s">
        <v>105</v>
      </c>
    </row>
    <row r="12" spans="1:7" x14ac:dyDescent="0.15">
      <c r="D12" t="s">
        <v>723</v>
      </c>
      <c r="F12" t="s">
        <v>105</v>
      </c>
    </row>
    <row r="13" spans="1:7" x14ac:dyDescent="0.15">
      <c r="F13" t="s">
        <v>105</v>
      </c>
    </row>
    <row r="15" spans="1:7" x14ac:dyDescent="0.15">
      <c r="A15" t="s">
        <v>712</v>
      </c>
      <c r="B15" t="s">
        <v>715</v>
      </c>
      <c r="C15" t="s">
        <v>716</v>
      </c>
      <c r="D15" t="s">
        <v>728</v>
      </c>
      <c r="E15" s="43" t="s">
        <v>751</v>
      </c>
      <c r="G15" t="s">
        <v>724</v>
      </c>
    </row>
    <row r="16" spans="1:7" x14ac:dyDescent="0.15">
      <c r="D16" t="s">
        <v>721</v>
      </c>
      <c r="E16" s="43" t="s">
        <v>749</v>
      </c>
      <c r="F16" t="s">
        <v>105</v>
      </c>
    </row>
    <row r="17" spans="1:7" x14ac:dyDescent="0.15">
      <c r="D17" t="s">
        <v>722</v>
      </c>
      <c r="F17" t="s">
        <v>105</v>
      </c>
    </row>
    <row r="18" spans="1:7" x14ac:dyDescent="0.15">
      <c r="D18" t="s">
        <v>723</v>
      </c>
      <c r="F18" t="s">
        <v>105</v>
      </c>
    </row>
    <row r="19" spans="1:7" x14ac:dyDescent="0.15">
      <c r="F19" t="s">
        <v>105</v>
      </c>
    </row>
    <row r="21" spans="1:7" x14ac:dyDescent="0.15">
      <c r="A21" t="s">
        <v>712</v>
      </c>
      <c r="B21" t="s">
        <v>857</v>
      </c>
      <c r="C21" t="s">
        <v>727</v>
      </c>
      <c r="D21" t="s">
        <v>1117</v>
      </c>
      <c r="E21" t="s">
        <v>1117</v>
      </c>
      <c r="G21" t="s">
        <v>856</v>
      </c>
    </row>
    <row r="23" spans="1:7" x14ac:dyDescent="0.15">
      <c r="A23" t="s">
        <v>712</v>
      </c>
      <c r="B23" t="s">
        <v>849</v>
      </c>
      <c r="C23" t="s">
        <v>850</v>
      </c>
      <c r="D23" t="s">
        <v>1116</v>
      </c>
    </row>
    <row r="25" spans="1:7" x14ac:dyDescent="0.15">
      <c r="A25" t="s">
        <v>712</v>
      </c>
      <c r="B25" t="s">
        <v>1120</v>
      </c>
      <c r="C25" t="s">
        <v>168</v>
      </c>
      <c r="D25" t="s">
        <v>1121</v>
      </c>
      <c r="E25" t="s">
        <v>1121</v>
      </c>
      <c r="F25" t="s">
        <v>1122</v>
      </c>
    </row>
    <row r="26" spans="1:7" x14ac:dyDescent="0.15">
      <c r="F26" t="s">
        <v>1123</v>
      </c>
    </row>
    <row r="27" spans="1:7" x14ac:dyDescent="0.15">
      <c r="F27" t="s">
        <v>1124</v>
      </c>
    </row>
    <row r="29" spans="1:7" x14ac:dyDescent="0.15">
      <c r="A29" t="s">
        <v>847</v>
      </c>
      <c r="B29" t="s">
        <v>845</v>
      </c>
      <c r="C29" t="s">
        <v>852</v>
      </c>
      <c r="D29" t="s">
        <v>652</v>
      </c>
      <c r="E29" t="s">
        <v>652</v>
      </c>
    </row>
    <row r="30" spans="1:7" x14ac:dyDescent="0.15">
      <c r="D30" t="s">
        <v>232</v>
      </c>
      <c r="E30" t="s">
        <v>232</v>
      </c>
      <c r="G30" t="s">
        <v>853</v>
      </c>
    </row>
    <row r="31" spans="1:7" x14ac:dyDescent="0.15">
      <c r="D31" t="s">
        <v>239</v>
      </c>
      <c r="G31" t="s">
        <v>854</v>
      </c>
    </row>
    <row r="32" spans="1:7" x14ac:dyDescent="0.15">
      <c r="D32" t="s">
        <v>572</v>
      </c>
      <c r="E32" t="s">
        <v>572</v>
      </c>
      <c r="G32" t="s">
        <v>855</v>
      </c>
    </row>
    <row r="34" spans="1:7" x14ac:dyDescent="0.15">
      <c r="A34" t="s">
        <v>858</v>
      </c>
      <c r="B34" t="s">
        <v>845</v>
      </c>
      <c r="C34" t="s">
        <v>846</v>
      </c>
      <c r="D34" t="s">
        <v>859</v>
      </c>
      <c r="F34" t="s">
        <v>105</v>
      </c>
      <c r="G34" t="s">
        <v>848</v>
      </c>
    </row>
    <row r="36" spans="1:7" x14ac:dyDescent="0.15">
      <c r="A36" t="s">
        <v>858</v>
      </c>
      <c r="B36" t="s">
        <v>726</v>
      </c>
      <c r="C36" t="s">
        <v>727</v>
      </c>
      <c r="D36" t="s">
        <v>718</v>
      </c>
      <c r="E36" t="s">
        <v>718</v>
      </c>
      <c r="G36" t="s">
        <v>860</v>
      </c>
    </row>
    <row r="38" spans="1:7" x14ac:dyDescent="0.15">
      <c r="A38" t="s">
        <v>858</v>
      </c>
      <c r="B38" t="s">
        <v>849</v>
      </c>
      <c r="C38" t="s">
        <v>850</v>
      </c>
      <c r="D38" t="s">
        <v>851</v>
      </c>
    </row>
    <row r="40" spans="1:7" x14ac:dyDescent="0.15">
      <c r="A40" t="s">
        <v>861</v>
      </c>
      <c r="B40" t="s">
        <v>845</v>
      </c>
      <c r="C40" t="s">
        <v>852</v>
      </c>
      <c r="D40" t="s">
        <v>862</v>
      </c>
      <c r="E40" t="s">
        <v>862</v>
      </c>
      <c r="F40" t="s">
        <v>863</v>
      </c>
    </row>
    <row r="41" spans="1:7" x14ac:dyDescent="0.15">
      <c r="C41" t="s">
        <v>865</v>
      </c>
      <c r="D41" t="s">
        <v>1450</v>
      </c>
      <c r="E41" t="s">
        <v>1450</v>
      </c>
      <c r="G41" t="s">
        <v>864</v>
      </c>
    </row>
    <row r="43" spans="1:7" ht="40.5" x14ac:dyDescent="0.15">
      <c r="A43" t="s">
        <v>861</v>
      </c>
      <c r="B43" t="s">
        <v>0</v>
      </c>
      <c r="C43" t="s">
        <v>852</v>
      </c>
      <c r="D43" t="s">
        <v>898</v>
      </c>
      <c r="E43" t="s">
        <v>898</v>
      </c>
      <c r="F43" s="6" t="s">
        <v>806</v>
      </c>
    </row>
    <row r="44" spans="1:7" x14ac:dyDescent="0.15">
      <c r="C44" t="s">
        <v>865</v>
      </c>
      <c r="D44" t="s">
        <v>1450</v>
      </c>
      <c r="E44" t="s">
        <v>1450</v>
      </c>
      <c r="F44" t="s">
        <v>106</v>
      </c>
      <c r="G44" t="s">
        <v>864</v>
      </c>
    </row>
    <row r="47" spans="1:7" ht="40.5" x14ac:dyDescent="0.15">
      <c r="A47" t="s">
        <v>861</v>
      </c>
      <c r="B47" t="s">
        <v>1</v>
      </c>
      <c r="C47" t="s">
        <v>852</v>
      </c>
      <c r="D47" t="s">
        <v>899</v>
      </c>
      <c r="E47" t="s">
        <v>899</v>
      </c>
      <c r="F47" s="6" t="s">
        <v>806</v>
      </c>
    </row>
    <row r="48" spans="1:7" x14ac:dyDescent="0.15">
      <c r="C48" t="s">
        <v>852</v>
      </c>
      <c r="D48" t="s">
        <v>862</v>
      </c>
      <c r="E48" t="s">
        <v>862</v>
      </c>
      <c r="F48" t="s">
        <v>863</v>
      </c>
    </row>
    <row r="49" spans="1:7" x14ac:dyDescent="0.15">
      <c r="C49" t="s">
        <v>865</v>
      </c>
      <c r="D49" t="s">
        <v>1450</v>
      </c>
      <c r="E49" t="s">
        <v>1450</v>
      </c>
      <c r="F49" t="s">
        <v>106</v>
      </c>
      <c r="G49" t="s">
        <v>864</v>
      </c>
    </row>
    <row r="52" spans="1:7" x14ac:dyDescent="0.15">
      <c r="A52" t="s">
        <v>861</v>
      </c>
      <c r="B52" t="s">
        <v>1127</v>
      </c>
      <c r="C52" t="s">
        <v>852</v>
      </c>
      <c r="D52" t="s">
        <v>1306</v>
      </c>
      <c r="E52" t="s">
        <v>1306</v>
      </c>
      <c r="F52" t="s">
        <v>863</v>
      </c>
    </row>
    <row r="53" spans="1:7" x14ac:dyDescent="0.15">
      <c r="C53" t="s">
        <v>865</v>
      </c>
      <c r="D53" t="s">
        <v>1450</v>
      </c>
      <c r="E53" t="s">
        <v>1450</v>
      </c>
      <c r="F53" t="s">
        <v>106</v>
      </c>
      <c r="G53" t="s">
        <v>864</v>
      </c>
    </row>
    <row r="55" spans="1:7" x14ac:dyDescent="0.15">
      <c r="A55" t="s">
        <v>861</v>
      </c>
      <c r="B55" t="s">
        <v>1126</v>
      </c>
      <c r="C55" t="s">
        <v>852</v>
      </c>
      <c r="D55" t="s">
        <v>805</v>
      </c>
      <c r="E55" t="s">
        <v>751</v>
      </c>
      <c r="F55" t="s">
        <v>863</v>
      </c>
    </row>
    <row r="56" spans="1:7" x14ac:dyDescent="0.15">
      <c r="C56" t="s">
        <v>865</v>
      </c>
      <c r="D56" t="s">
        <v>1450</v>
      </c>
      <c r="E56" t="s">
        <v>862</v>
      </c>
      <c r="F56" t="s">
        <v>106</v>
      </c>
      <c r="G56" t="s">
        <v>864</v>
      </c>
    </row>
    <row r="57" spans="1:7" x14ac:dyDescent="0.15">
      <c r="E57" t="s">
        <v>1450</v>
      </c>
    </row>
    <row r="59" spans="1:7" ht="40.5" x14ac:dyDescent="0.15">
      <c r="A59" t="s">
        <v>861</v>
      </c>
      <c r="B59" t="s">
        <v>808</v>
      </c>
      <c r="C59" t="s">
        <v>865</v>
      </c>
      <c r="D59" t="s">
        <v>938</v>
      </c>
      <c r="E59" t="s">
        <v>938</v>
      </c>
      <c r="F59" s="6" t="s">
        <v>806</v>
      </c>
      <c r="G59" t="s">
        <v>809</v>
      </c>
    </row>
    <row r="61" spans="1:7" x14ac:dyDescent="0.15">
      <c r="A61" t="s">
        <v>861</v>
      </c>
      <c r="B61" t="s">
        <v>1310</v>
      </c>
      <c r="G61" t="s">
        <v>1314</v>
      </c>
    </row>
    <row r="64" spans="1:7" x14ac:dyDescent="0.15">
      <c r="A64" t="s">
        <v>1311</v>
      </c>
      <c r="B64" t="s">
        <v>845</v>
      </c>
      <c r="C64" t="s">
        <v>852</v>
      </c>
      <c r="D64" t="s">
        <v>1291</v>
      </c>
      <c r="E64" t="s">
        <v>1291</v>
      </c>
      <c r="G64" t="s">
        <v>1312</v>
      </c>
    </row>
    <row r="65" spans="1:7" x14ac:dyDescent="0.15">
      <c r="D65" t="s">
        <v>1450</v>
      </c>
      <c r="E65" t="s">
        <v>1450</v>
      </c>
      <c r="F65" t="s">
        <v>863</v>
      </c>
      <c r="G65" t="s">
        <v>1290</v>
      </c>
    </row>
    <row r="67" spans="1:7" x14ac:dyDescent="0.15">
      <c r="A67" t="s">
        <v>1311</v>
      </c>
      <c r="B67" t="s">
        <v>1128</v>
      </c>
      <c r="C67" t="s">
        <v>852</v>
      </c>
      <c r="D67" t="s">
        <v>1292</v>
      </c>
      <c r="E67" t="s">
        <v>1292</v>
      </c>
    </row>
    <row r="68" spans="1:7" x14ac:dyDescent="0.15">
      <c r="D68" t="s">
        <v>1293</v>
      </c>
      <c r="E68" t="s">
        <v>1293</v>
      </c>
    </row>
    <row r="70" spans="1:7" x14ac:dyDescent="0.15">
      <c r="A70" t="s">
        <v>1311</v>
      </c>
      <c r="B70" t="s">
        <v>1313</v>
      </c>
      <c r="C70" t="s">
        <v>852</v>
      </c>
      <c r="D70" t="s">
        <v>1291</v>
      </c>
      <c r="E70" t="s">
        <v>1291</v>
      </c>
      <c r="G70" t="s">
        <v>1312</v>
      </c>
    </row>
    <row r="71" spans="1:7" x14ac:dyDescent="0.15">
      <c r="D71" t="s">
        <v>1450</v>
      </c>
      <c r="E71" t="s">
        <v>1450</v>
      </c>
      <c r="F71" t="s">
        <v>863</v>
      </c>
      <c r="G71" t="s">
        <v>1290</v>
      </c>
    </row>
    <row r="73" spans="1:7" ht="40.5" x14ac:dyDescent="0.15">
      <c r="A73" t="s">
        <v>1039</v>
      </c>
      <c r="B73" t="s">
        <v>845</v>
      </c>
      <c r="C73" t="s">
        <v>865</v>
      </c>
      <c r="D73" t="s">
        <v>974</v>
      </c>
      <c r="F73" s="6" t="s">
        <v>807</v>
      </c>
    </row>
    <row r="75" spans="1:7" x14ac:dyDescent="0.15">
      <c r="A75" t="s">
        <v>729</v>
      </c>
      <c r="B75" t="s">
        <v>730</v>
      </c>
      <c r="C75" t="s">
        <v>1287</v>
      </c>
      <c r="D75" t="s">
        <v>719</v>
      </c>
    </row>
    <row r="77" spans="1:7" x14ac:dyDescent="0.15">
      <c r="A77" t="s">
        <v>1042</v>
      </c>
      <c r="B77" t="s">
        <v>860</v>
      </c>
      <c r="C77" t="s">
        <v>727</v>
      </c>
      <c r="D77" t="s">
        <v>718</v>
      </c>
      <c r="E77" t="s">
        <v>718</v>
      </c>
    </row>
    <row r="78" spans="1:7" x14ac:dyDescent="0.15">
      <c r="B78" t="s">
        <v>752</v>
      </c>
      <c r="C78" t="s">
        <v>752</v>
      </c>
      <c r="E78" t="s">
        <v>753</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631</v>
      </c>
      <c r="C1" s="2" t="s">
        <v>1035</v>
      </c>
    </row>
    <row r="2" spans="1:4" x14ac:dyDescent="0.15">
      <c r="C2" s="2" t="s">
        <v>1201</v>
      </c>
    </row>
    <row r="3" spans="1:4" x14ac:dyDescent="0.15">
      <c r="C3" s="2" t="s">
        <v>1200</v>
      </c>
    </row>
    <row r="4" spans="1:4" x14ac:dyDescent="0.15">
      <c r="C4" s="2" t="s">
        <v>1518</v>
      </c>
    </row>
    <row r="5" spans="1:4" x14ac:dyDescent="0.15">
      <c r="C5" s="2" t="s">
        <v>1519</v>
      </c>
      <c r="D5" s="2" t="s">
        <v>1520</v>
      </c>
    </row>
    <row r="7" spans="1:4" x14ac:dyDescent="0.15">
      <c r="B7" s="2" t="s">
        <v>630</v>
      </c>
      <c r="C7" s="2" t="s">
        <v>1467</v>
      </c>
      <c r="D7" s="2" t="s">
        <v>1474</v>
      </c>
    </row>
    <row r="8" spans="1:4" x14ac:dyDescent="0.15">
      <c r="A8" s="2" t="s">
        <v>656</v>
      </c>
      <c r="B8" s="2" t="s">
        <v>629</v>
      </c>
      <c r="C8" s="2" t="s">
        <v>717</v>
      </c>
      <c r="D8" s="2" t="s">
        <v>1475</v>
      </c>
    </row>
    <row r="10" spans="1:4" x14ac:dyDescent="0.15">
      <c r="A10" s="2" t="s">
        <v>1202</v>
      </c>
      <c r="B10" s="2" t="s">
        <v>629</v>
      </c>
      <c r="C10" s="2" t="s">
        <v>718</v>
      </c>
      <c r="D10" s="2" t="s">
        <v>1475</v>
      </c>
    </row>
    <row r="12" spans="1:4" x14ac:dyDescent="0.15">
      <c r="A12" s="2" t="s">
        <v>1466</v>
      </c>
      <c r="B12" s="2" t="s">
        <v>629</v>
      </c>
      <c r="C12" s="2" t="s">
        <v>719</v>
      </c>
      <c r="D12" s="2" t="s">
        <v>1475</v>
      </c>
    </row>
    <row r="14" spans="1:4" x14ac:dyDescent="0.15">
      <c r="A14" s="2" t="s">
        <v>871</v>
      </c>
      <c r="B14" s="2" t="s">
        <v>1315</v>
      </c>
      <c r="C14" s="2" t="s">
        <v>728</v>
      </c>
    </row>
    <row r="17" spans="1:12" x14ac:dyDescent="0.15">
      <c r="A17" s="2" t="s">
        <v>655</v>
      </c>
      <c r="B17" s="2" t="s">
        <v>1315</v>
      </c>
      <c r="C17" s="2" t="s">
        <v>652</v>
      </c>
      <c r="D17" s="2" t="s">
        <v>1031</v>
      </c>
    </row>
    <row r="19" spans="1:12" x14ac:dyDescent="0.15">
      <c r="A19" s="2" t="s">
        <v>571</v>
      </c>
      <c r="B19" s="2" t="s">
        <v>1315</v>
      </c>
      <c r="C19" s="2" t="s">
        <v>1516</v>
      </c>
      <c r="D19" s="2" t="s">
        <v>1517</v>
      </c>
      <c r="E19" s="2" t="s">
        <v>1015</v>
      </c>
      <c r="F19" s="2" t="s">
        <v>7</v>
      </c>
      <c r="G19" s="2" t="s">
        <v>8</v>
      </c>
    </row>
    <row r="20" spans="1:12" x14ac:dyDescent="0.15">
      <c r="F20" s="2" t="s">
        <v>695</v>
      </c>
      <c r="G20" s="2" t="s">
        <v>9</v>
      </c>
    </row>
    <row r="21" spans="1:12" x14ac:dyDescent="0.15">
      <c r="F21" s="2" t="s">
        <v>10</v>
      </c>
    </row>
    <row r="23" spans="1:12" x14ac:dyDescent="0.15">
      <c r="H23" s="2" t="s">
        <v>1212</v>
      </c>
      <c r="I23" s="2" t="s">
        <v>876</v>
      </c>
      <c r="J23" s="2" t="s">
        <v>881</v>
      </c>
      <c r="K23" s="2" t="s">
        <v>882</v>
      </c>
      <c r="L23" s="2" t="s">
        <v>1284</v>
      </c>
    </row>
    <row r="24" spans="1:12" x14ac:dyDescent="0.15">
      <c r="A24" s="2" t="s">
        <v>230</v>
      </c>
      <c r="B24" s="2" t="s">
        <v>1315</v>
      </c>
      <c r="C24" s="2" t="s">
        <v>1515</v>
      </c>
      <c r="D24" s="2" t="s">
        <v>231</v>
      </c>
      <c r="E24" s="2" t="s">
        <v>872</v>
      </c>
      <c r="F24" s="2" t="s">
        <v>1216</v>
      </c>
      <c r="G24" s="2" t="s">
        <v>1206</v>
      </c>
      <c r="H24" s="2" t="s">
        <v>1213</v>
      </c>
      <c r="I24" s="2" t="s">
        <v>233</v>
      </c>
      <c r="J24" s="2" t="s">
        <v>877</v>
      </c>
      <c r="K24" s="2" t="s">
        <v>877</v>
      </c>
    </row>
    <row r="25" spans="1:12" x14ac:dyDescent="0.15">
      <c r="F25" s="2" t="s">
        <v>1217</v>
      </c>
      <c r="G25" s="2" t="s">
        <v>1207</v>
      </c>
      <c r="H25" s="2" t="s">
        <v>234</v>
      </c>
      <c r="I25" s="2" t="s">
        <v>235</v>
      </c>
      <c r="J25" s="2" t="s">
        <v>878</v>
      </c>
      <c r="K25" s="2" t="s">
        <v>878</v>
      </c>
    </row>
    <row r="26" spans="1:12" x14ac:dyDescent="0.15">
      <c r="F26" s="2" t="s">
        <v>1218</v>
      </c>
      <c r="G26" s="2" t="s">
        <v>1208</v>
      </c>
      <c r="H26" s="2" t="s">
        <v>236</v>
      </c>
      <c r="I26" s="2" t="s">
        <v>873</v>
      </c>
      <c r="J26" s="2" t="s">
        <v>879</v>
      </c>
      <c r="K26" s="2" t="s">
        <v>879</v>
      </c>
    </row>
    <row r="27" spans="1:12" x14ac:dyDescent="0.15">
      <c r="F27" s="2" t="s">
        <v>1219</v>
      </c>
      <c r="G27" s="2" t="s">
        <v>1209</v>
      </c>
      <c r="H27" s="2" t="s">
        <v>237</v>
      </c>
      <c r="I27" s="2" t="s">
        <v>874</v>
      </c>
      <c r="J27" s="2" t="s">
        <v>880</v>
      </c>
      <c r="K27" s="2" t="s">
        <v>880</v>
      </c>
    </row>
    <row r="28" spans="1:12" x14ac:dyDescent="0.15">
      <c r="F28" s="2" t="s">
        <v>1220</v>
      </c>
      <c r="G28" s="2" t="s">
        <v>1210</v>
      </c>
      <c r="H28" s="2" t="s">
        <v>1214</v>
      </c>
      <c r="I28" s="2" t="s">
        <v>875</v>
      </c>
      <c r="J28" s="2" t="s">
        <v>705</v>
      </c>
      <c r="K28" s="2" t="s">
        <v>706</v>
      </c>
      <c r="L28" s="2" t="s">
        <v>890</v>
      </c>
    </row>
    <row r="29" spans="1:12" x14ac:dyDescent="0.15">
      <c r="F29" s="2" t="s">
        <v>1452</v>
      </c>
      <c r="G29" s="2" t="s">
        <v>1211</v>
      </c>
    </row>
    <row r="30" spans="1:12" x14ac:dyDescent="0.15">
      <c r="F30" s="2" t="s">
        <v>1453</v>
      </c>
      <c r="G30" s="2" t="s">
        <v>1455</v>
      </c>
    </row>
    <row r="31" spans="1:12" x14ac:dyDescent="0.15">
      <c r="F31" s="2" t="s">
        <v>1454</v>
      </c>
      <c r="G31" s="2" t="s">
        <v>1456</v>
      </c>
    </row>
    <row r="32" spans="1:12" x14ac:dyDescent="0.15">
      <c r="F32" s="2" t="s">
        <v>1278</v>
      </c>
      <c r="G32" s="2" t="s">
        <v>1215</v>
      </c>
      <c r="I32" s="2" t="s">
        <v>1280</v>
      </c>
      <c r="J32" s="2" t="s">
        <v>1281</v>
      </c>
      <c r="K32" s="2" t="s">
        <v>1282</v>
      </c>
    </row>
    <row r="33" spans="1:11" x14ac:dyDescent="0.15">
      <c r="F33" s="2" t="s">
        <v>1279</v>
      </c>
      <c r="G33" s="2" t="s">
        <v>1205</v>
      </c>
      <c r="I33" s="2" t="s">
        <v>1322</v>
      </c>
      <c r="J33" s="2" t="s">
        <v>1323</v>
      </c>
      <c r="K33" s="2" t="s">
        <v>1553</v>
      </c>
    </row>
    <row r="34" spans="1:11" x14ac:dyDescent="0.15">
      <c r="F34" s="2" t="s">
        <v>1276</v>
      </c>
      <c r="G34" s="2" t="s">
        <v>1485</v>
      </c>
    </row>
    <row r="35" spans="1:11" x14ac:dyDescent="0.15">
      <c r="F35" s="2" t="s">
        <v>1277</v>
      </c>
      <c r="G35" s="2" t="s">
        <v>1273</v>
      </c>
      <c r="I35" s="2" t="s">
        <v>1274</v>
      </c>
      <c r="J35" s="2" t="s">
        <v>1275</v>
      </c>
      <c r="K35" s="2" t="s">
        <v>1275</v>
      </c>
    </row>
    <row r="36" spans="1:11" x14ac:dyDescent="0.15">
      <c r="F36" s="2" t="s">
        <v>704</v>
      </c>
      <c r="G36" s="2" t="s">
        <v>1221</v>
      </c>
      <c r="H36" s="2" t="s">
        <v>1214</v>
      </c>
      <c r="I36" s="2" t="s">
        <v>875</v>
      </c>
      <c r="J36" s="2" t="s">
        <v>1554</v>
      </c>
    </row>
    <row r="40" spans="1:11" x14ac:dyDescent="0.15">
      <c r="A40" s="2" t="s">
        <v>238</v>
      </c>
      <c r="B40" s="2" t="s">
        <v>1315</v>
      </c>
      <c r="C40" s="2" t="s">
        <v>239</v>
      </c>
      <c r="D40" s="2" t="s">
        <v>240</v>
      </c>
    </row>
    <row r="43" spans="1:11" x14ac:dyDescent="0.15">
      <c r="A43" s="2" t="s">
        <v>654</v>
      </c>
      <c r="B43" s="2" t="s">
        <v>1315</v>
      </c>
      <c r="C43" s="2" t="s">
        <v>75</v>
      </c>
      <c r="D43" s="2" t="s">
        <v>653</v>
      </c>
    </row>
    <row r="44" spans="1:11" x14ac:dyDescent="0.15">
      <c r="D44" s="2" t="s">
        <v>6</v>
      </c>
    </row>
    <row r="46" spans="1:11" x14ac:dyDescent="0.15">
      <c r="A46" s="2" t="s">
        <v>245</v>
      </c>
      <c r="B46" s="2" t="s">
        <v>1315</v>
      </c>
      <c r="C46" s="2" t="s">
        <v>1450</v>
      </c>
      <c r="D46" s="2" t="s">
        <v>653</v>
      </c>
    </row>
    <row r="47" spans="1:11" x14ac:dyDescent="0.15">
      <c r="D47" s="2" t="s">
        <v>6</v>
      </c>
      <c r="E47" s="2" t="s">
        <v>1043</v>
      </c>
      <c r="F47" s="2" t="s">
        <v>1016</v>
      </c>
      <c r="G47" s="2" t="s">
        <v>1017</v>
      </c>
    </row>
    <row r="48" spans="1:11" x14ac:dyDescent="0.15">
      <c r="F48" s="2" t="s">
        <v>777</v>
      </c>
      <c r="G48" s="2" t="s">
        <v>1018</v>
      </c>
    </row>
    <row r="49" spans="1:7" x14ac:dyDescent="0.15">
      <c r="F49" s="2" t="s">
        <v>76</v>
      </c>
      <c r="G49" s="2" t="s">
        <v>883</v>
      </c>
    </row>
    <row r="50" spans="1:7" x14ac:dyDescent="0.15">
      <c r="F50" s="2" t="s">
        <v>980</v>
      </c>
      <c r="G50" s="2" t="s">
        <v>884</v>
      </c>
    </row>
    <row r="51" spans="1:7" x14ac:dyDescent="0.15">
      <c r="F51" s="2" t="s">
        <v>885</v>
      </c>
      <c r="G51" s="2" t="s">
        <v>1271</v>
      </c>
    </row>
    <row r="52" spans="1:7" x14ac:dyDescent="0.15">
      <c r="F52" s="2" t="s">
        <v>1272</v>
      </c>
      <c r="G52" s="2" t="s">
        <v>563</v>
      </c>
    </row>
    <row r="53" spans="1:7" x14ac:dyDescent="0.15">
      <c r="F53" s="2" t="s">
        <v>84</v>
      </c>
      <c r="G53" s="2" t="s">
        <v>564</v>
      </c>
    </row>
    <row r="54" spans="1:7" x14ac:dyDescent="0.15">
      <c r="F54" s="2" t="s">
        <v>565</v>
      </c>
      <c r="G54" s="2" t="s">
        <v>566</v>
      </c>
    </row>
    <row r="55" spans="1:7" x14ac:dyDescent="0.15">
      <c r="F55" s="2" t="s">
        <v>567</v>
      </c>
      <c r="G55" s="2" t="s">
        <v>569</v>
      </c>
    </row>
    <row r="56" spans="1:7" x14ac:dyDescent="0.15">
      <c r="F56" s="2" t="s">
        <v>568</v>
      </c>
      <c r="G56" s="2" t="s">
        <v>570</v>
      </c>
    </row>
    <row r="57" spans="1:7" x14ac:dyDescent="0.15">
      <c r="F57" s="2" t="s">
        <v>1029</v>
      </c>
      <c r="G57" s="2" t="s">
        <v>1030</v>
      </c>
    </row>
    <row r="58" spans="1:7" x14ac:dyDescent="0.15">
      <c r="F58" s="2" t="s">
        <v>246</v>
      </c>
      <c r="G58" s="2" t="s">
        <v>247</v>
      </c>
    </row>
    <row r="61" spans="1:7" x14ac:dyDescent="0.15">
      <c r="A61" s="2" t="s">
        <v>1032</v>
      </c>
      <c r="B61" s="2" t="s">
        <v>1476</v>
      </c>
      <c r="C61" s="2" t="s">
        <v>1305</v>
      </c>
      <c r="D61" s="2" t="s">
        <v>1033</v>
      </c>
    </row>
    <row r="62" spans="1:7" x14ac:dyDescent="0.15">
      <c r="D62" s="2" t="s">
        <v>1034</v>
      </c>
    </row>
    <row r="65" spans="1:10" x14ac:dyDescent="0.15">
      <c r="A65" s="2" t="s">
        <v>1295</v>
      </c>
      <c r="B65" s="2" t="s">
        <v>1476</v>
      </c>
      <c r="C65" s="2" t="s">
        <v>901</v>
      </c>
      <c r="D65" s="2" t="s">
        <v>1036</v>
      </c>
    </row>
    <row r="66" spans="1:10" x14ac:dyDescent="0.15">
      <c r="D66" s="2" t="s">
        <v>1294</v>
      </c>
    </row>
    <row r="68" spans="1:10" x14ac:dyDescent="0.15">
      <c r="A68" s="2" t="s">
        <v>1296</v>
      </c>
      <c r="B68" s="2" t="s">
        <v>1476</v>
      </c>
      <c r="C68" s="2" t="s">
        <v>900</v>
      </c>
      <c r="D68" s="2" t="s">
        <v>1036</v>
      </c>
    </row>
    <row r="69" spans="1:10" x14ac:dyDescent="0.15">
      <c r="D69" s="2" t="s">
        <v>1294</v>
      </c>
    </row>
    <row r="71" spans="1:10" x14ac:dyDescent="0.15">
      <c r="A71" s="2" t="s">
        <v>1307</v>
      </c>
      <c r="B71" s="2" t="s">
        <v>1476</v>
      </c>
      <c r="C71" s="2" t="s">
        <v>1308</v>
      </c>
      <c r="D71" s="2" t="s">
        <v>1309</v>
      </c>
    </row>
    <row r="73" spans="1:10" x14ac:dyDescent="0.15">
      <c r="A73" s="2" t="s">
        <v>1040</v>
      </c>
      <c r="B73" s="2" t="s">
        <v>85</v>
      </c>
      <c r="C73" s="2" t="s">
        <v>1014</v>
      </c>
      <c r="D73" s="2" t="s">
        <v>1294</v>
      </c>
      <c r="F73" s="2" t="s">
        <v>1285</v>
      </c>
      <c r="G73" s="2" t="s">
        <v>1451</v>
      </c>
    </row>
    <row r="74" spans="1:10" x14ac:dyDescent="0.15">
      <c r="F74" s="2" t="s">
        <v>1286</v>
      </c>
      <c r="G74" s="2" t="s">
        <v>1041</v>
      </c>
    </row>
    <row r="75" spans="1:10" x14ac:dyDescent="0.15">
      <c r="F75" s="2" t="s">
        <v>971</v>
      </c>
      <c r="G75" s="2" t="s">
        <v>554</v>
      </c>
    </row>
    <row r="76" spans="1:10" x14ac:dyDescent="0.15">
      <c r="F76" s="2" t="s">
        <v>972</v>
      </c>
      <c r="G76" s="2" t="s">
        <v>555</v>
      </c>
    </row>
    <row r="77" spans="1:10" x14ac:dyDescent="0.15">
      <c r="F77" s="2" t="s">
        <v>973</v>
      </c>
      <c r="G77" s="2" t="s">
        <v>556</v>
      </c>
    </row>
    <row r="78" spans="1:10" x14ac:dyDescent="0.15">
      <c r="F78" s="2" t="s">
        <v>1452</v>
      </c>
      <c r="G78" s="2" t="s">
        <v>764</v>
      </c>
      <c r="J78" s="2" t="s">
        <v>765</v>
      </c>
    </row>
    <row r="79" spans="1:10" x14ac:dyDescent="0.15">
      <c r="J79" s="2" t="s">
        <v>766</v>
      </c>
    </row>
    <row r="80" spans="1:10" x14ac:dyDescent="0.15">
      <c r="A80" s="2" t="s">
        <v>975</v>
      </c>
      <c r="B80" s="2" t="s">
        <v>85</v>
      </c>
      <c r="C80" s="2" t="s">
        <v>1013</v>
      </c>
      <c r="D80" s="2" t="s">
        <v>1294</v>
      </c>
      <c r="G80" s="2" t="s">
        <v>939</v>
      </c>
    </row>
    <row r="83" spans="1:9" x14ac:dyDescent="0.15">
      <c r="A83" s="2" t="s">
        <v>1481</v>
      </c>
      <c r="B83" s="2" t="s">
        <v>229</v>
      </c>
      <c r="C83" s="2" t="s">
        <v>374</v>
      </c>
      <c r="D83" s="2" t="s">
        <v>373</v>
      </c>
      <c r="F83" s="2" t="s">
        <v>1056</v>
      </c>
      <c r="G83" s="2" t="s">
        <v>1055</v>
      </c>
    </row>
    <row r="84" spans="1:9" x14ac:dyDescent="0.15">
      <c r="G84" s="2" t="s">
        <v>1057</v>
      </c>
    </row>
    <row r="85" spans="1:9" x14ac:dyDescent="0.15">
      <c r="G85" s="2" t="s">
        <v>1480</v>
      </c>
    </row>
    <row r="87" spans="1:9" x14ac:dyDescent="0.15">
      <c r="A87" s="2" t="s">
        <v>1482</v>
      </c>
      <c r="B87" s="2" t="s">
        <v>229</v>
      </c>
      <c r="C87" s="2" t="s">
        <v>686</v>
      </c>
      <c r="D87" s="2" t="s">
        <v>653</v>
      </c>
      <c r="F87" s="2" t="s">
        <v>1285</v>
      </c>
      <c r="G87" s="2" t="s">
        <v>687</v>
      </c>
    </row>
    <row r="88" spans="1:9" x14ac:dyDescent="0.15">
      <c r="F88" s="2" t="s">
        <v>1286</v>
      </c>
      <c r="G88" s="2" t="s">
        <v>1483</v>
      </c>
      <c r="I88" s="2" t="s">
        <v>804</v>
      </c>
    </row>
    <row r="89" spans="1:9" x14ac:dyDescent="0.15">
      <c r="F89" s="2" t="s">
        <v>971</v>
      </c>
      <c r="G89" s="2" t="s">
        <v>688</v>
      </c>
    </row>
    <row r="90" spans="1:9" x14ac:dyDescent="0.15">
      <c r="F90" s="2" t="s">
        <v>972</v>
      </c>
      <c r="G90" s="2" t="s">
        <v>1484</v>
      </c>
    </row>
    <row r="91" spans="1:9" x14ac:dyDescent="0.15">
      <c r="F91" s="2" t="s">
        <v>973</v>
      </c>
      <c r="G91" s="2" t="s">
        <v>690</v>
      </c>
    </row>
    <row r="92" spans="1:9" x14ac:dyDescent="0.15">
      <c r="F92" s="2" t="s">
        <v>689</v>
      </c>
      <c r="G92" s="2" t="s">
        <v>1557</v>
      </c>
    </row>
    <row r="93" spans="1:9" x14ac:dyDescent="0.15">
      <c r="F93" s="2" t="s">
        <v>1453</v>
      </c>
      <c r="G93" s="2" t="s">
        <v>1558</v>
      </c>
    </row>
    <row r="94" spans="1:9" x14ac:dyDescent="0.15">
      <c r="F94" s="2" t="s">
        <v>1454</v>
      </c>
      <c r="G94" s="2" t="s">
        <v>657</v>
      </c>
    </row>
    <row r="95" spans="1:9" x14ac:dyDescent="0.15">
      <c r="F95" s="2" t="s">
        <v>658</v>
      </c>
      <c r="G95" s="2" t="s">
        <v>659</v>
      </c>
    </row>
    <row r="96" spans="1:9" x14ac:dyDescent="0.15">
      <c r="F96" s="2" t="s">
        <v>1204</v>
      </c>
      <c r="G96" s="2" t="s">
        <v>703</v>
      </c>
    </row>
    <row r="97" spans="1:9" x14ac:dyDescent="0.15">
      <c r="F97" s="2" t="s">
        <v>1555</v>
      </c>
      <c r="G97" s="2" t="s">
        <v>1556</v>
      </c>
    </row>
    <row r="99" spans="1:9" x14ac:dyDescent="0.15">
      <c r="A99" s="2" t="s">
        <v>698</v>
      </c>
      <c r="B99" s="2" t="s">
        <v>229</v>
      </c>
      <c r="C99" s="2" t="s">
        <v>371</v>
      </c>
      <c r="F99" s="2" t="s">
        <v>699</v>
      </c>
      <c r="G99" s="2" t="s">
        <v>700</v>
      </c>
    </row>
    <row r="100" spans="1:9" x14ac:dyDescent="0.15">
      <c r="G100" s="2" t="s">
        <v>372</v>
      </c>
    </row>
    <row r="102" spans="1:9" x14ac:dyDescent="0.15">
      <c r="A102" s="5" t="s">
        <v>107</v>
      </c>
      <c r="B102" s="5" t="s">
        <v>1476</v>
      </c>
      <c r="C102" s="5" t="s">
        <v>108</v>
      </c>
      <c r="F102" s="2" t="s">
        <v>1285</v>
      </c>
      <c r="G102" s="2" t="s">
        <v>1020</v>
      </c>
      <c r="H102" s="2" t="s">
        <v>1021</v>
      </c>
    </row>
    <row r="103" spans="1:9" x14ac:dyDescent="0.15">
      <c r="F103" s="2" t="s">
        <v>1022</v>
      </c>
      <c r="G103" s="2" t="s">
        <v>1023</v>
      </c>
      <c r="I103" s="2" t="s">
        <v>641</v>
      </c>
    </row>
    <row r="104" spans="1:9" x14ac:dyDescent="0.15">
      <c r="F104" s="2" t="s">
        <v>1026</v>
      </c>
      <c r="G104" s="2" t="s">
        <v>1024</v>
      </c>
      <c r="I104" s="2" t="s">
        <v>641</v>
      </c>
    </row>
    <row r="105" spans="1:9" x14ac:dyDescent="0.15">
      <c r="F105" s="2" t="s">
        <v>1027</v>
      </c>
      <c r="G105" s="2" t="s">
        <v>1025</v>
      </c>
      <c r="I105" s="2" t="s">
        <v>641</v>
      </c>
    </row>
    <row r="106" spans="1:9" x14ac:dyDescent="0.15">
      <c r="F106" s="2" t="s">
        <v>973</v>
      </c>
      <c r="G106" s="2" t="s">
        <v>1028</v>
      </c>
    </row>
    <row r="108" spans="1:9" x14ac:dyDescent="0.15">
      <c r="A108" s="5" t="s">
        <v>953</v>
      </c>
      <c r="B108" s="5" t="s">
        <v>229</v>
      </c>
      <c r="C108" s="5" t="s">
        <v>955</v>
      </c>
      <c r="E108" s="2" t="s">
        <v>954</v>
      </c>
      <c r="F108" s="2" t="s">
        <v>241</v>
      </c>
    </row>
    <row r="109" spans="1:9" x14ac:dyDescent="0.15">
      <c r="F109" s="2" t="s">
        <v>956</v>
      </c>
    </row>
    <row r="110" spans="1:9" x14ac:dyDescent="0.15">
      <c r="F110" s="2" t="s">
        <v>957</v>
      </c>
    </row>
    <row r="111" spans="1:9" x14ac:dyDescent="0.15">
      <c r="F111" s="2" t="s">
        <v>958</v>
      </c>
      <c r="G111" s="2" t="s">
        <v>962</v>
      </c>
    </row>
    <row r="112" spans="1:9" x14ac:dyDescent="0.15">
      <c r="F112" s="2" t="s">
        <v>959</v>
      </c>
      <c r="G112" s="2" t="s">
        <v>960</v>
      </c>
      <c r="H112" s="2" t="s">
        <v>961</v>
      </c>
    </row>
    <row r="114" spans="1:10" x14ac:dyDescent="0.15">
      <c r="F114" s="2" t="s">
        <v>242</v>
      </c>
    </row>
    <row r="115" spans="1:10" x14ac:dyDescent="0.15">
      <c r="F115" s="2" t="s">
        <v>243</v>
      </c>
      <c r="G115" s="2" t="s">
        <v>244</v>
      </c>
    </row>
    <row r="117" spans="1:10" s="5" customFormat="1" x14ac:dyDescent="0.15">
      <c r="A117" s="5" t="s">
        <v>767</v>
      </c>
      <c r="B117" s="5" t="s">
        <v>1476</v>
      </c>
      <c r="C117" s="5" t="s">
        <v>1321</v>
      </c>
      <c r="F117" s="5" t="s">
        <v>241</v>
      </c>
    </row>
    <row r="118" spans="1:10" x14ac:dyDescent="0.15">
      <c r="F118" s="2" t="s">
        <v>768</v>
      </c>
      <c r="G118" s="2" t="s">
        <v>771</v>
      </c>
      <c r="J118" s="2" t="s">
        <v>775</v>
      </c>
    </row>
    <row r="119" spans="1:10" x14ac:dyDescent="0.15">
      <c r="F119" s="2" t="s">
        <v>769</v>
      </c>
      <c r="G119" s="2" t="s">
        <v>772</v>
      </c>
      <c r="J119" s="2" t="s">
        <v>774</v>
      </c>
    </row>
    <row r="120" spans="1:10" x14ac:dyDescent="0.15">
      <c r="F120" s="2" t="s">
        <v>770</v>
      </c>
      <c r="G120" s="2" t="s">
        <v>1061</v>
      </c>
      <c r="J120" s="2" t="s">
        <v>773</v>
      </c>
    </row>
    <row r="122" spans="1:10" x14ac:dyDescent="0.15">
      <c r="A122" s="2" t="s">
        <v>642</v>
      </c>
      <c r="C122" s="2" t="s">
        <v>79</v>
      </c>
      <c r="F122" s="2" t="s">
        <v>649</v>
      </c>
      <c r="G122" s="2" t="s">
        <v>650</v>
      </c>
    </row>
    <row r="123" spans="1:10" x14ac:dyDescent="0.15">
      <c r="F123" s="2" t="s">
        <v>643</v>
      </c>
      <c r="G123" s="2" t="s">
        <v>644</v>
      </c>
    </row>
    <row r="124" spans="1:10" x14ac:dyDescent="0.15">
      <c r="F124" s="2" t="s">
        <v>80</v>
      </c>
      <c r="G124" s="2" t="s">
        <v>81</v>
      </c>
    </row>
    <row r="126" spans="1:10" x14ac:dyDescent="0.15">
      <c r="F126" s="2" t="s">
        <v>645</v>
      </c>
      <c r="G126" s="2" t="s">
        <v>648</v>
      </c>
    </row>
    <row r="127" spans="1:10" x14ac:dyDescent="0.15">
      <c r="F127" s="2" t="s">
        <v>646</v>
      </c>
      <c r="G127" s="2" t="s">
        <v>647</v>
      </c>
    </row>
    <row r="128" spans="1:10" x14ac:dyDescent="0.15">
      <c r="F128" s="2" t="s">
        <v>651</v>
      </c>
      <c r="G128" s="2" t="s">
        <v>77</v>
      </c>
    </row>
    <row r="129" spans="6:7" x14ac:dyDescent="0.15">
      <c r="F129" s="2" t="s">
        <v>78</v>
      </c>
      <c r="G129" s="2" t="s">
        <v>82</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1083</v>
      </c>
      <c r="D3" t="s">
        <v>1101</v>
      </c>
      <c r="E3" t="s">
        <v>1103</v>
      </c>
      <c r="F3" t="s">
        <v>1102</v>
      </c>
      <c r="G3" t="s">
        <v>1083</v>
      </c>
    </row>
    <row r="4" spans="1:8" x14ac:dyDescent="0.15">
      <c r="H4" t="s">
        <v>941</v>
      </c>
    </row>
    <row r="5" spans="1:8" x14ac:dyDescent="0.15">
      <c r="A5">
        <v>1</v>
      </c>
      <c r="B5" t="s">
        <v>1087</v>
      </c>
      <c r="C5">
        <f>A5</f>
        <v>1</v>
      </c>
      <c r="D5">
        <f>A5</f>
        <v>1</v>
      </c>
      <c r="E5">
        <f>A5</f>
        <v>1</v>
      </c>
      <c r="F5">
        <f>A5</f>
        <v>1</v>
      </c>
      <c r="H5" t="s">
        <v>942</v>
      </c>
    </row>
    <row r="6" spans="1:8" x14ac:dyDescent="0.15">
      <c r="A6">
        <v>2</v>
      </c>
      <c r="B6" t="s">
        <v>1088</v>
      </c>
      <c r="C6">
        <f t="shared" ref="C6:C13" si="0">A6</f>
        <v>2</v>
      </c>
      <c r="D6">
        <f t="shared" ref="D6:D17" si="1">A6</f>
        <v>2</v>
      </c>
      <c r="E6">
        <f t="shared" ref="E6:E13" si="2">A6</f>
        <v>2</v>
      </c>
      <c r="F6">
        <f>A6</f>
        <v>2</v>
      </c>
      <c r="H6" t="s">
        <v>943</v>
      </c>
    </row>
    <row r="7" spans="1:8" x14ac:dyDescent="0.15">
      <c r="A7">
        <v>3</v>
      </c>
      <c r="B7" t="s">
        <v>1089</v>
      </c>
      <c r="C7">
        <f t="shared" si="0"/>
        <v>3</v>
      </c>
      <c r="D7">
        <f t="shared" si="1"/>
        <v>3</v>
      </c>
      <c r="E7">
        <f t="shared" si="2"/>
        <v>3</v>
      </c>
      <c r="F7">
        <f>A7</f>
        <v>3</v>
      </c>
      <c r="H7" t="s">
        <v>944</v>
      </c>
    </row>
    <row r="8" spans="1:8" x14ac:dyDescent="0.15">
      <c r="A8">
        <v>4</v>
      </c>
      <c r="B8" t="s">
        <v>1090</v>
      </c>
      <c r="C8">
        <f t="shared" si="0"/>
        <v>4</v>
      </c>
      <c r="D8">
        <f t="shared" si="1"/>
        <v>4</v>
      </c>
      <c r="E8">
        <f t="shared" si="2"/>
        <v>4</v>
      </c>
      <c r="H8" t="s">
        <v>945</v>
      </c>
    </row>
    <row r="9" spans="1:8" x14ac:dyDescent="0.15">
      <c r="A9">
        <v>5</v>
      </c>
      <c r="B9" t="s">
        <v>1091</v>
      </c>
      <c r="C9">
        <f t="shared" si="0"/>
        <v>5</v>
      </c>
      <c r="D9">
        <f t="shared" si="1"/>
        <v>5</v>
      </c>
      <c r="E9">
        <f t="shared" si="2"/>
        <v>5</v>
      </c>
      <c r="H9" t="s">
        <v>946</v>
      </c>
    </row>
    <row r="10" spans="1:8" x14ac:dyDescent="0.15">
      <c r="A10">
        <v>6</v>
      </c>
      <c r="B10" t="s">
        <v>1092</v>
      </c>
      <c r="C10">
        <f t="shared" si="0"/>
        <v>6</v>
      </c>
      <c r="D10">
        <f t="shared" si="1"/>
        <v>6</v>
      </c>
      <c r="E10">
        <f t="shared" si="2"/>
        <v>6</v>
      </c>
      <c r="H10" t="s">
        <v>947</v>
      </c>
    </row>
    <row r="11" spans="1:8" x14ac:dyDescent="0.15">
      <c r="A11">
        <v>7</v>
      </c>
      <c r="B11" t="s">
        <v>1093</v>
      </c>
      <c r="C11">
        <f t="shared" si="0"/>
        <v>7</v>
      </c>
      <c r="D11">
        <f t="shared" si="1"/>
        <v>7</v>
      </c>
      <c r="E11">
        <f t="shared" si="2"/>
        <v>7</v>
      </c>
      <c r="F11">
        <f>A11</f>
        <v>7</v>
      </c>
      <c r="H11" t="s">
        <v>948</v>
      </c>
    </row>
    <row r="12" spans="1:8" x14ac:dyDescent="0.15">
      <c r="A12">
        <v>8</v>
      </c>
      <c r="B12" t="s">
        <v>1094</v>
      </c>
      <c r="C12">
        <f t="shared" si="0"/>
        <v>8</v>
      </c>
      <c r="D12">
        <f t="shared" si="1"/>
        <v>8</v>
      </c>
      <c r="E12">
        <f t="shared" si="2"/>
        <v>8</v>
      </c>
      <c r="H12" t="s">
        <v>949</v>
      </c>
    </row>
    <row r="13" spans="1:8" x14ac:dyDescent="0.15">
      <c r="A13">
        <v>9</v>
      </c>
      <c r="B13" t="s">
        <v>1095</v>
      </c>
      <c r="C13">
        <f t="shared" si="0"/>
        <v>9</v>
      </c>
      <c r="D13">
        <f t="shared" si="1"/>
        <v>9</v>
      </c>
      <c r="E13">
        <f t="shared" si="2"/>
        <v>9</v>
      </c>
      <c r="F13">
        <f>A13</f>
        <v>9</v>
      </c>
      <c r="H13" t="s">
        <v>950</v>
      </c>
    </row>
    <row r="14" spans="1:8" x14ac:dyDescent="0.15">
      <c r="A14">
        <v>10</v>
      </c>
      <c r="B14" t="s">
        <v>1096</v>
      </c>
      <c r="D14">
        <f t="shared" si="1"/>
        <v>10</v>
      </c>
      <c r="G14" t="s">
        <v>1084</v>
      </c>
    </row>
    <row r="15" spans="1:8" x14ac:dyDescent="0.15">
      <c r="A15">
        <v>11</v>
      </c>
      <c r="B15" t="s">
        <v>1097</v>
      </c>
      <c r="D15">
        <f t="shared" si="1"/>
        <v>11</v>
      </c>
      <c r="F15">
        <f>A15</f>
        <v>11</v>
      </c>
      <c r="H15" t="s">
        <v>941</v>
      </c>
    </row>
    <row r="16" spans="1:8" x14ac:dyDescent="0.15">
      <c r="A16">
        <v>12</v>
      </c>
      <c r="B16" t="s">
        <v>1098</v>
      </c>
      <c r="D16">
        <f t="shared" si="1"/>
        <v>12</v>
      </c>
      <c r="F16">
        <f>A16</f>
        <v>12</v>
      </c>
      <c r="H16" t="s">
        <v>942</v>
      </c>
    </row>
    <row r="17" spans="1:8" x14ac:dyDescent="0.15">
      <c r="A17">
        <v>13</v>
      </c>
      <c r="B17" t="s">
        <v>1099</v>
      </c>
      <c r="D17">
        <f t="shared" si="1"/>
        <v>13</v>
      </c>
      <c r="F17">
        <f>A17</f>
        <v>13</v>
      </c>
      <c r="H17" t="s">
        <v>943</v>
      </c>
    </row>
    <row r="18" spans="1:8" x14ac:dyDescent="0.15">
      <c r="A18">
        <v>14</v>
      </c>
      <c r="B18" t="s">
        <v>1100</v>
      </c>
      <c r="F18">
        <f>A18</f>
        <v>14</v>
      </c>
      <c r="H18" t="s">
        <v>944</v>
      </c>
    </row>
    <row r="19" spans="1:8" x14ac:dyDescent="0.15">
      <c r="H19" t="s">
        <v>945</v>
      </c>
    </row>
    <row r="20" spans="1:8" x14ac:dyDescent="0.15">
      <c r="H20" t="s">
        <v>946</v>
      </c>
    </row>
    <row r="21" spans="1:8" x14ac:dyDescent="0.15">
      <c r="H21" t="s">
        <v>947</v>
      </c>
    </row>
    <row r="22" spans="1:8" x14ac:dyDescent="0.15">
      <c r="H22" t="s">
        <v>948</v>
      </c>
    </row>
    <row r="23" spans="1:8" x14ac:dyDescent="0.15">
      <c r="H23" t="s">
        <v>949</v>
      </c>
    </row>
    <row r="24" spans="1:8" x14ac:dyDescent="0.15">
      <c r="H24" t="s">
        <v>950</v>
      </c>
    </row>
    <row r="25" spans="1:8" x14ac:dyDescent="0.15">
      <c r="H25" t="s">
        <v>951</v>
      </c>
    </row>
    <row r="26" spans="1:8" x14ac:dyDescent="0.15">
      <c r="H26" t="s">
        <v>952</v>
      </c>
    </row>
    <row r="27" spans="1:8" x14ac:dyDescent="0.15">
      <c r="H27" t="s">
        <v>1081</v>
      </c>
    </row>
    <row r="28" spans="1:8" x14ac:dyDescent="0.15">
      <c r="H28" t="s">
        <v>1082</v>
      </c>
    </row>
    <row r="29" spans="1:8" x14ac:dyDescent="0.15">
      <c r="G29" t="s">
        <v>1086</v>
      </c>
    </row>
    <row r="30" spans="1:8" x14ac:dyDescent="0.15">
      <c r="H30" t="s">
        <v>941</v>
      </c>
    </row>
    <row r="31" spans="1:8" x14ac:dyDescent="0.15">
      <c r="H31" t="s">
        <v>952</v>
      </c>
    </row>
    <row r="32" spans="1:8" x14ac:dyDescent="0.15">
      <c r="H32" t="s">
        <v>1081</v>
      </c>
    </row>
    <row r="33" spans="8:8" x14ac:dyDescent="0.15">
      <c r="H33" t="s">
        <v>1082</v>
      </c>
    </row>
    <row r="34" spans="8:8" x14ac:dyDescent="0.15">
      <c r="H34" t="s">
        <v>1085</v>
      </c>
    </row>
    <row r="35" spans="8:8" x14ac:dyDescent="0.15">
      <c r="H35" t="s">
        <v>942</v>
      </c>
    </row>
    <row r="36" spans="8:8" x14ac:dyDescent="0.15">
      <c r="H36" t="s">
        <v>943</v>
      </c>
    </row>
    <row r="37" spans="8:8" x14ac:dyDescent="0.15">
      <c r="H37" t="s">
        <v>944</v>
      </c>
    </row>
    <row r="38" spans="8:8" x14ac:dyDescent="0.15">
      <c r="H38" t="s">
        <v>947</v>
      </c>
    </row>
    <row r="39" spans="8:8" x14ac:dyDescent="0.15">
      <c r="H39" t="s">
        <v>950</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976</v>
      </c>
    </row>
    <row r="2" spans="1:6" x14ac:dyDescent="0.15">
      <c r="F2" t="s">
        <v>978</v>
      </c>
    </row>
    <row r="3" spans="1:6" x14ac:dyDescent="0.15">
      <c r="B3" s="14" t="s">
        <v>1476</v>
      </c>
      <c r="F3" t="s">
        <v>979</v>
      </c>
    </row>
    <row r="4" spans="1:6" x14ac:dyDescent="0.15">
      <c r="B4" s="15" t="s">
        <v>1334</v>
      </c>
    </row>
    <row r="5" spans="1:6" x14ac:dyDescent="0.15">
      <c r="B5" s="15" t="s">
        <v>1332</v>
      </c>
      <c r="D5" s="14" t="s">
        <v>23</v>
      </c>
      <c r="F5" s="14" t="s">
        <v>19</v>
      </c>
    </row>
    <row r="6" spans="1:6" x14ac:dyDescent="0.15">
      <c r="B6" s="16" t="s">
        <v>1331</v>
      </c>
      <c r="D6" s="13" t="s">
        <v>24</v>
      </c>
      <c r="F6" s="13" t="s">
        <v>20</v>
      </c>
    </row>
    <row r="7" spans="1:6" x14ac:dyDescent="0.15">
      <c r="B7" s="11" t="s">
        <v>1333</v>
      </c>
      <c r="D7" s="13" t="s">
        <v>1431</v>
      </c>
      <c r="F7" s="13"/>
    </row>
    <row r="10" spans="1:6" x14ac:dyDescent="0.15">
      <c r="B10" s="14" t="s">
        <v>629</v>
      </c>
      <c r="D10" s="14" t="s">
        <v>21</v>
      </c>
    </row>
    <row r="11" spans="1:6" x14ac:dyDescent="0.15">
      <c r="B11" s="13" t="s">
        <v>1433</v>
      </c>
      <c r="D11" s="13" t="s">
        <v>22</v>
      </c>
    </row>
    <row r="12" spans="1:6" x14ac:dyDescent="0.15">
      <c r="B12" s="13" t="s">
        <v>1434</v>
      </c>
      <c r="D12" s="13" t="s">
        <v>1432</v>
      </c>
    </row>
    <row r="17" spans="2:4" x14ac:dyDescent="0.15">
      <c r="B17" s="14" t="s">
        <v>1327</v>
      </c>
      <c r="D17" s="14" t="s">
        <v>1326</v>
      </c>
    </row>
    <row r="18" spans="2:4" x14ac:dyDescent="0.15">
      <c r="B18" s="15" t="s">
        <v>1329</v>
      </c>
      <c r="D18" s="15" t="s">
        <v>1337</v>
      </c>
    </row>
    <row r="19" spans="2:4" x14ac:dyDescent="0.15">
      <c r="B19" s="15" t="s">
        <v>1328</v>
      </c>
      <c r="D19" s="15" t="s">
        <v>1340</v>
      </c>
    </row>
    <row r="20" spans="2:4" x14ac:dyDescent="0.15">
      <c r="B20" s="11" t="s">
        <v>1330</v>
      </c>
      <c r="D20" s="11" t="s">
        <v>1339</v>
      </c>
    </row>
    <row r="22" spans="2:4" x14ac:dyDescent="0.15">
      <c r="B22" s="18" t="s">
        <v>977</v>
      </c>
      <c r="D22" s="18" t="s">
        <v>977</v>
      </c>
    </row>
    <row r="23" spans="2:4" x14ac:dyDescent="0.15">
      <c r="B23" s="14" t="s">
        <v>25</v>
      </c>
      <c r="D23" s="14" t="s">
        <v>1430</v>
      </c>
    </row>
    <row r="24" spans="2:4" x14ac:dyDescent="0.15">
      <c r="B24" s="13" t="s">
        <v>1435</v>
      </c>
      <c r="D24" s="15" t="s">
        <v>1325</v>
      </c>
    </row>
    <row r="25" spans="2:4" x14ac:dyDescent="0.15">
      <c r="B25" s="13" t="s">
        <v>1429</v>
      </c>
      <c r="D25" s="15" t="s">
        <v>1324</v>
      </c>
    </row>
    <row r="26" spans="2:4" x14ac:dyDescent="0.15">
      <c r="D26" s="17" t="s">
        <v>1335</v>
      </c>
    </row>
    <row r="27" spans="2:4" x14ac:dyDescent="0.15">
      <c r="D27" s="17" t="s">
        <v>1336</v>
      </c>
    </row>
    <row r="28" spans="2:4" x14ac:dyDescent="0.15">
      <c r="D28" s="11" t="s">
        <v>1338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2" t="s">
        <v>2589</v>
      </c>
      <c r="C1" s="92"/>
      <c r="D1" s="100"/>
      <c r="E1" s="100"/>
      <c r="F1" s="100"/>
    </row>
    <row r="2" spans="2:6" x14ac:dyDescent="0.15">
      <c r="B2" s="92" t="s">
        <v>2590</v>
      </c>
      <c r="C2" s="92"/>
      <c r="D2" s="100"/>
      <c r="E2" s="100"/>
      <c r="F2" s="100"/>
    </row>
    <row r="3" spans="2:6" x14ac:dyDescent="0.15">
      <c r="B3" s="93"/>
      <c r="C3" s="93"/>
      <c r="D3" s="101"/>
      <c r="E3" s="101"/>
      <c r="F3" s="101"/>
    </row>
    <row r="4" spans="2:6" ht="54" x14ac:dyDescent="0.15">
      <c r="B4" s="93" t="s">
        <v>2591</v>
      </c>
      <c r="C4" s="93"/>
      <c r="D4" s="101"/>
      <c r="E4" s="101"/>
      <c r="F4" s="101"/>
    </row>
    <row r="5" spans="2:6" x14ac:dyDescent="0.15">
      <c r="B5" s="93"/>
      <c r="C5" s="93"/>
      <c r="D5" s="101"/>
      <c r="E5" s="101"/>
      <c r="F5" s="101"/>
    </row>
    <row r="6" spans="2:6" x14ac:dyDescent="0.15">
      <c r="B6" s="92" t="s">
        <v>2592</v>
      </c>
      <c r="C6" s="92"/>
      <c r="D6" s="100"/>
      <c r="E6" s="100" t="s">
        <v>2593</v>
      </c>
      <c r="F6" s="100" t="s">
        <v>2594</v>
      </c>
    </row>
    <row r="7" spans="2:6" ht="14.25" thickBot="1" x14ac:dyDescent="0.2">
      <c r="B7" s="93"/>
      <c r="C7" s="93"/>
      <c r="D7" s="101"/>
      <c r="E7" s="101"/>
      <c r="F7" s="101"/>
    </row>
    <row r="8" spans="2:6" ht="40.5" x14ac:dyDescent="0.15">
      <c r="B8" s="94" t="s">
        <v>2595</v>
      </c>
      <c r="C8" s="95"/>
      <c r="D8" s="102"/>
      <c r="E8" s="102">
        <v>1</v>
      </c>
      <c r="F8" s="103"/>
    </row>
    <row r="9" spans="2:6" ht="14.25" thickBot="1" x14ac:dyDescent="0.2">
      <c r="B9" s="96"/>
      <c r="C9" s="97"/>
      <c r="D9" s="104"/>
      <c r="E9" s="105" t="s">
        <v>2596</v>
      </c>
      <c r="F9" s="106" t="s">
        <v>2597</v>
      </c>
    </row>
    <row r="10" spans="2:6" x14ac:dyDescent="0.15">
      <c r="B10" s="93"/>
      <c r="C10" s="93"/>
      <c r="D10" s="101"/>
      <c r="E10" s="101"/>
      <c r="F10" s="101"/>
    </row>
    <row r="11" spans="2:6" x14ac:dyDescent="0.15">
      <c r="B11" s="93"/>
      <c r="C11" s="93"/>
      <c r="D11" s="101"/>
      <c r="E11" s="101"/>
      <c r="F11" s="101"/>
    </row>
    <row r="12" spans="2:6" x14ac:dyDescent="0.15">
      <c r="B12" s="92" t="s">
        <v>2598</v>
      </c>
      <c r="C12" s="92"/>
      <c r="D12" s="100"/>
      <c r="E12" s="100"/>
      <c r="F12" s="100"/>
    </row>
    <row r="13" spans="2:6" ht="14.25" thickBot="1" x14ac:dyDescent="0.2">
      <c r="B13" s="93"/>
      <c r="C13" s="93"/>
      <c r="D13" s="101"/>
      <c r="E13" s="101"/>
      <c r="F13" s="101"/>
    </row>
    <row r="14" spans="2:6" ht="41.25" thickBot="1" x14ac:dyDescent="0.2">
      <c r="B14" s="98" t="s">
        <v>2599</v>
      </c>
      <c r="C14" s="99"/>
      <c r="D14" s="107"/>
      <c r="E14" s="107">
        <v>28</v>
      </c>
      <c r="F14" s="108" t="s">
        <v>2597</v>
      </c>
    </row>
    <row r="15" spans="2:6" x14ac:dyDescent="0.15">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H12" sqref="H12"/>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2880</v>
      </c>
      <c r="C1" s="136" t="s">
        <v>4095</v>
      </c>
    </row>
    <row r="3" spans="1:7" x14ac:dyDescent="0.15">
      <c r="B3" s="20" t="s">
        <v>102</v>
      </c>
      <c r="C3" s="13" t="s">
        <v>2881</v>
      </c>
      <c r="D3" s="13" t="s">
        <v>2882</v>
      </c>
      <c r="E3" s="13" t="s">
        <v>1997</v>
      </c>
      <c r="F3" s="13" t="s">
        <v>2883</v>
      </c>
      <c r="G3" s="13" t="s">
        <v>2884</v>
      </c>
    </row>
    <row r="4" spans="1:7" x14ac:dyDescent="0.15">
      <c r="B4" s="13">
        <v>0</v>
      </c>
      <c r="C4" s="137" t="s">
        <v>3053</v>
      </c>
      <c r="D4" s="137" t="s">
        <v>3054</v>
      </c>
      <c r="E4" s="13" t="s">
        <v>29</v>
      </c>
      <c r="F4" s="138" t="s">
        <v>3053</v>
      </c>
      <c r="G4" s="138" t="s">
        <v>3054</v>
      </c>
    </row>
    <row r="5" spans="1:7" x14ac:dyDescent="0.15">
      <c r="B5" s="13">
        <v>1</v>
      </c>
      <c r="C5" s="137" t="s">
        <v>3055</v>
      </c>
      <c r="D5" s="137" t="s">
        <v>3055</v>
      </c>
      <c r="E5" s="13" t="s">
        <v>921</v>
      </c>
      <c r="F5" s="138" t="s">
        <v>3055</v>
      </c>
      <c r="G5" s="138" t="s">
        <v>3055</v>
      </c>
    </row>
    <row r="6" spans="1:7" x14ac:dyDescent="0.15">
      <c r="B6" s="13">
        <v>2</v>
      </c>
      <c r="C6" s="137" t="s">
        <v>3056</v>
      </c>
      <c r="D6" s="137" t="s">
        <v>3056</v>
      </c>
      <c r="E6" s="13" t="s">
        <v>918</v>
      </c>
      <c r="F6" s="138" t="s">
        <v>3056</v>
      </c>
      <c r="G6" s="138" t="s">
        <v>3056</v>
      </c>
    </row>
    <row r="7" spans="1:7" x14ac:dyDescent="0.15">
      <c r="B7" s="13">
        <v>3</v>
      </c>
      <c r="C7" s="137" t="s">
        <v>3057</v>
      </c>
      <c r="D7" s="137"/>
      <c r="E7" s="13" t="s">
        <v>922</v>
      </c>
      <c r="F7" s="138" t="s">
        <v>3057</v>
      </c>
      <c r="G7" s="138"/>
    </row>
    <row r="8" spans="1:7" x14ac:dyDescent="0.15">
      <c r="B8" s="13">
        <v>4</v>
      </c>
      <c r="C8" s="137" t="s">
        <v>3058</v>
      </c>
      <c r="D8" s="137" t="s">
        <v>3058</v>
      </c>
      <c r="E8" s="13" t="s">
        <v>923</v>
      </c>
      <c r="F8" s="138" t="s">
        <v>3058</v>
      </c>
      <c r="G8" s="138" t="s">
        <v>3058</v>
      </c>
    </row>
    <row r="9" spans="1:7" x14ac:dyDescent="0.15">
      <c r="B9" s="13">
        <v>5</v>
      </c>
      <c r="C9" s="137" t="s">
        <v>3059</v>
      </c>
      <c r="D9" s="137" t="s">
        <v>3059</v>
      </c>
      <c r="E9" s="13" t="s">
        <v>920</v>
      </c>
      <c r="F9" s="138" t="s">
        <v>3059</v>
      </c>
      <c r="G9" s="138" t="s">
        <v>3059</v>
      </c>
    </row>
    <row r="10" spans="1:7" x14ac:dyDescent="0.15">
      <c r="B10" s="13">
        <v>6</v>
      </c>
      <c r="C10" s="137" t="s">
        <v>3060</v>
      </c>
      <c r="D10" s="137" t="s">
        <v>3061</v>
      </c>
      <c r="E10" s="13" t="s">
        <v>924</v>
      </c>
      <c r="F10" s="138" t="s">
        <v>3060</v>
      </c>
      <c r="G10" s="138" t="s">
        <v>3061</v>
      </c>
    </row>
    <row r="11" spans="1:7" x14ac:dyDescent="0.15">
      <c r="B11" s="13">
        <v>7</v>
      </c>
      <c r="C11" s="137" t="s">
        <v>3062</v>
      </c>
      <c r="D11" s="137" t="s">
        <v>3062</v>
      </c>
      <c r="E11" s="13" t="s">
        <v>919</v>
      </c>
      <c r="F11" s="138" t="s">
        <v>3062</v>
      </c>
      <c r="G11" s="138" t="s">
        <v>3062</v>
      </c>
    </row>
    <row r="12" spans="1:7" x14ac:dyDescent="0.15">
      <c r="B12" s="13">
        <v>8</v>
      </c>
      <c r="C12" s="137" t="s">
        <v>3063</v>
      </c>
      <c r="D12" s="137"/>
      <c r="E12" s="13" t="s">
        <v>925</v>
      </c>
      <c r="F12" s="138" t="s">
        <v>3063</v>
      </c>
      <c r="G12" s="138"/>
    </row>
    <row r="13" spans="1:7" x14ac:dyDescent="0.15">
      <c r="B13" s="13">
        <v>9</v>
      </c>
      <c r="C13" s="137" t="s">
        <v>3064</v>
      </c>
      <c r="D13" s="137"/>
      <c r="E13" s="13" t="s">
        <v>1695</v>
      </c>
      <c r="F13" s="138" t="s">
        <v>3064</v>
      </c>
      <c r="G13" s="138"/>
    </row>
    <row r="14" spans="1:7" x14ac:dyDescent="0.15">
      <c r="B14" s="13"/>
      <c r="C14" s="137" t="s">
        <v>3065</v>
      </c>
      <c r="D14" s="137" t="s">
        <v>3065</v>
      </c>
      <c r="E14" s="13" t="s">
        <v>37</v>
      </c>
      <c r="F14" s="138" t="s">
        <v>3065</v>
      </c>
      <c r="G14" s="138" t="s">
        <v>3065</v>
      </c>
    </row>
    <row r="15" spans="1:7" x14ac:dyDescent="0.15">
      <c r="B15" s="13"/>
      <c r="C15" s="137" t="s">
        <v>3066</v>
      </c>
      <c r="D15" s="137" t="s">
        <v>3066</v>
      </c>
      <c r="E15" s="13" t="s">
        <v>38</v>
      </c>
      <c r="F15" s="138" t="s">
        <v>3066</v>
      </c>
      <c r="G15" s="138" t="s">
        <v>3066</v>
      </c>
    </row>
    <row r="17" spans="1:6" x14ac:dyDescent="0.15">
      <c r="A17" t="s">
        <v>2885</v>
      </c>
      <c r="C17" t="s">
        <v>2886</v>
      </c>
      <c r="E17" t="s">
        <v>1691</v>
      </c>
      <c r="F17" t="s">
        <v>1690</v>
      </c>
    </row>
    <row r="20" spans="1:6" x14ac:dyDescent="0.15">
      <c r="A20" t="s">
        <v>2887</v>
      </c>
    </row>
    <row r="21" spans="1:6" x14ac:dyDescent="0.15">
      <c r="C21" t="s">
        <v>2888</v>
      </c>
      <c r="E21" t="s">
        <v>1691</v>
      </c>
      <c r="F21" t="s">
        <v>1692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2" t="s">
        <v>2007</v>
      </c>
      <c r="B1" s="72"/>
      <c r="C1" s="72"/>
      <c r="D1" s="72"/>
      <c r="E1" s="72"/>
      <c r="F1" s="72"/>
    </row>
    <row r="2" spans="1:6" x14ac:dyDescent="0.15">
      <c r="B2" t="s">
        <v>2059</v>
      </c>
    </row>
    <row r="4" spans="1:6" x14ac:dyDescent="0.15">
      <c r="B4" t="s">
        <v>2007</v>
      </c>
      <c r="C4" t="s">
        <v>2009</v>
      </c>
    </row>
    <row r="5" spans="1:6" x14ac:dyDescent="0.15">
      <c r="B5" s="66" t="s">
        <v>2008</v>
      </c>
      <c r="C5" t="s">
        <v>2010</v>
      </c>
      <c r="D5" t="s">
        <v>2011</v>
      </c>
    </row>
    <row r="6" spans="1:6" x14ac:dyDescent="0.15">
      <c r="D6" t="s">
        <v>2012</v>
      </c>
    </row>
    <row r="7" spans="1:6" x14ac:dyDescent="0.15">
      <c r="D7" t="s">
        <v>2013</v>
      </c>
    </row>
    <row r="8" spans="1:6" x14ac:dyDescent="0.15">
      <c r="D8" t="s">
        <v>2020</v>
      </c>
    </row>
    <row r="9" spans="1:6" x14ac:dyDescent="0.15">
      <c r="D9" t="s">
        <v>2015</v>
      </c>
    </row>
    <row r="10" spans="1:6" x14ac:dyDescent="0.15">
      <c r="D10" t="s">
        <v>2016</v>
      </c>
    </row>
    <row r="13" spans="1:6" x14ac:dyDescent="0.15">
      <c r="B13" t="s">
        <v>2019</v>
      </c>
      <c r="C13" t="s">
        <v>2014</v>
      </c>
      <c r="D13" t="s">
        <v>2018</v>
      </c>
    </row>
    <row r="16" spans="1:6" x14ac:dyDescent="0.15">
      <c r="B16" t="s">
        <v>2023</v>
      </c>
      <c r="C16" t="s">
        <v>2017</v>
      </c>
    </row>
    <row r="18" spans="2:4" x14ac:dyDescent="0.15">
      <c r="B18" t="s">
        <v>2021</v>
      </c>
      <c r="C18" t="s">
        <v>2022</v>
      </c>
      <c r="D18" t="s">
        <v>2012</v>
      </c>
    </row>
    <row r="19" spans="2:4" x14ac:dyDescent="0.15">
      <c r="D19" t="s">
        <v>2013</v>
      </c>
    </row>
    <row r="20" spans="2:4" x14ac:dyDescent="0.15">
      <c r="D20" t="s">
        <v>2024</v>
      </c>
    </row>
    <row r="21" spans="2:4" x14ac:dyDescent="0.15">
      <c r="D21" t="s">
        <v>2025</v>
      </c>
    </row>
    <row r="23" spans="2:4" x14ac:dyDescent="0.15">
      <c r="B23" t="s">
        <v>2032</v>
      </c>
      <c r="C23" t="s">
        <v>2028</v>
      </c>
      <c r="D23" t="s">
        <v>2102</v>
      </c>
    </row>
    <row r="24" spans="2:4" x14ac:dyDescent="0.15">
      <c r="D24" t="s">
        <v>2101</v>
      </c>
    </row>
    <row r="26" spans="2:4" x14ac:dyDescent="0.15">
      <c r="B26" s="66" t="s">
        <v>2026</v>
      </c>
      <c r="C26" t="s">
        <v>2027</v>
      </c>
      <c r="D26" t="s">
        <v>2029</v>
      </c>
    </row>
    <row r="27" spans="2:4" x14ac:dyDescent="0.15">
      <c r="D27" t="s">
        <v>2030</v>
      </c>
    </row>
    <row r="28" spans="2:4" x14ac:dyDescent="0.15">
      <c r="D28" t="s">
        <v>2031</v>
      </c>
    </row>
    <row r="29" spans="2:4" x14ac:dyDescent="0.15">
      <c r="D29" t="s">
        <v>2033</v>
      </c>
    </row>
    <row r="30" spans="2:4" x14ac:dyDescent="0.15">
      <c r="D30" t="s">
        <v>2034</v>
      </c>
    </row>
    <row r="33" spans="2:4" x14ac:dyDescent="0.15">
      <c r="B33" s="66" t="s">
        <v>2035</v>
      </c>
      <c r="C33" t="s">
        <v>2036</v>
      </c>
      <c r="D33" t="s">
        <v>2037</v>
      </c>
    </row>
    <row r="34" spans="2:4" x14ac:dyDescent="0.15">
      <c r="D34" t="s">
        <v>2038</v>
      </c>
    </row>
    <row r="35" spans="2:4" x14ac:dyDescent="0.15">
      <c r="D35" t="s">
        <v>2039</v>
      </c>
    </row>
    <row r="36" spans="2:4" x14ac:dyDescent="0.15">
      <c r="D36" t="s">
        <v>2040</v>
      </c>
    </row>
    <row r="38" spans="2:4" x14ac:dyDescent="0.15">
      <c r="B38" t="s">
        <v>2041</v>
      </c>
      <c r="C38" t="s">
        <v>2042</v>
      </c>
    </row>
    <row r="40" spans="2:4" x14ac:dyDescent="0.15">
      <c r="B40" t="s">
        <v>2050</v>
      </c>
      <c r="C40" t="s">
        <v>2043</v>
      </c>
      <c r="D40" t="s">
        <v>2044</v>
      </c>
    </row>
    <row r="42" spans="2:4" x14ac:dyDescent="0.15">
      <c r="B42" s="66" t="s">
        <v>2045</v>
      </c>
      <c r="C42" t="s">
        <v>2047</v>
      </c>
      <c r="D42" t="s">
        <v>2049</v>
      </c>
    </row>
    <row r="43" spans="2:4" x14ac:dyDescent="0.15">
      <c r="D43" t="s">
        <v>2051</v>
      </c>
    </row>
    <row r="45" spans="2:4" x14ac:dyDescent="0.15">
      <c r="B45" s="66" t="s">
        <v>2046</v>
      </c>
      <c r="C45" t="s">
        <v>2048</v>
      </c>
      <c r="D45" t="s">
        <v>2049</v>
      </c>
    </row>
    <row r="46" spans="2:4" x14ac:dyDescent="0.15">
      <c r="D46" t="s">
        <v>2052</v>
      </c>
    </row>
    <row r="48" spans="2:4" x14ac:dyDescent="0.15">
      <c r="B48" s="66" t="s">
        <v>2053</v>
      </c>
      <c r="C48" t="s">
        <v>2054</v>
      </c>
      <c r="D48" t="s">
        <v>2055</v>
      </c>
    </row>
    <row r="49" spans="1:6" x14ac:dyDescent="0.15">
      <c r="D49" t="s">
        <v>2051</v>
      </c>
    </row>
    <row r="51" spans="1:6" x14ac:dyDescent="0.15">
      <c r="B51" t="s">
        <v>2056</v>
      </c>
      <c r="C51" t="s">
        <v>2057</v>
      </c>
      <c r="D51" t="s">
        <v>2058</v>
      </c>
    </row>
    <row r="54" spans="1:6" x14ac:dyDescent="0.15">
      <c r="A54" s="72" t="s">
        <v>2060</v>
      </c>
      <c r="B54" s="72"/>
      <c r="C54" s="72"/>
      <c r="D54" s="72"/>
      <c r="E54" s="72"/>
      <c r="F54" s="72"/>
    </row>
    <row r="55" spans="1:6" x14ac:dyDescent="0.15">
      <c r="B55" t="s">
        <v>2080</v>
      </c>
    </row>
    <row r="56" spans="1:6" x14ac:dyDescent="0.15">
      <c r="B56" t="s">
        <v>2088</v>
      </c>
    </row>
    <row r="58" spans="1:6" x14ac:dyDescent="0.15">
      <c r="B58" t="s">
        <v>2071</v>
      </c>
      <c r="D58" t="s">
        <v>2072</v>
      </c>
    </row>
    <row r="59" spans="1:6" x14ac:dyDescent="0.15">
      <c r="B59" t="s">
        <v>2073</v>
      </c>
      <c r="D59" t="s">
        <v>2074</v>
      </c>
    </row>
    <row r="60" spans="1:6" x14ac:dyDescent="0.15">
      <c r="B60" t="s">
        <v>2075</v>
      </c>
      <c r="D60" t="s">
        <v>2076</v>
      </c>
    </row>
    <row r="61" spans="1:6" x14ac:dyDescent="0.15">
      <c r="B61" t="s">
        <v>2077</v>
      </c>
      <c r="D61" t="s">
        <v>2078</v>
      </c>
    </row>
    <row r="63" spans="1:6" x14ac:dyDescent="0.15">
      <c r="B63" t="s">
        <v>2061</v>
      </c>
      <c r="C63" t="s">
        <v>2027</v>
      </c>
      <c r="D63" t="s">
        <v>2067</v>
      </c>
    </row>
    <row r="65" spans="1:6" x14ac:dyDescent="0.15">
      <c r="B65" t="s">
        <v>2062</v>
      </c>
      <c r="C65" t="s">
        <v>2063</v>
      </c>
      <c r="D65" t="s">
        <v>2067</v>
      </c>
    </row>
    <row r="67" spans="1:6" x14ac:dyDescent="0.15">
      <c r="B67" t="s">
        <v>2064</v>
      </c>
      <c r="C67" t="s">
        <v>2065</v>
      </c>
      <c r="D67" t="s">
        <v>2068</v>
      </c>
    </row>
    <row r="69" spans="1:6" x14ac:dyDescent="0.15">
      <c r="B69" t="s">
        <v>2099</v>
      </c>
      <c r="C69" t="s">
        <v>2100</v>
      </c>
      <c r="D69" t="s">
        <v>2103</v>
      </c>
    </row>
    <row r="70" spans="1:6" x14ac:dyDescent="0.15">
      <c r="D70" t="s">
        <v>2104</v>
      </c>
    </row>
    <row r="72" spans="1:6" x14ac:dyDescent="0.15">
      <c r="A72" s="72" t="s">
        <v>2069</v>
      </c>
      <c r="B72" s="72"/>
      <c r="C72" s="72"/>
      <c r="D72" s="72"/>
      <c r="E72" s="72"/>
      <c r="F72" s="72"/>
    </row>
    <row r="73" spans="1:6" x14ac:dyDescent="0.15">
      <c r="B73" t="s">
        <v>2070</v>
      </c>
    </row>
    <row r="74" spans="1:6" x14ac:dyDescent="0.15">
      <c r="B74" t="s">
        <v>2089</v>
      </c>
    </row>
    <row r="76" spans="1:6" x14ac:dyDescent="0.15">
      <c r="B76" t="s">
        <v>1720</v>
      </c>
      <c r="D76" t="s">
        <v>2085</v>
      </c>
    </row>
    <row r="77" spans="1:6" x14ac:dyDescent="0.15">
      <c r="B77" t="s">
        <v>2086</v>
      </c>
      <c r="D77" t="s">
        <v>2087</v>
      </c>
    </row>
    <row r="79" spans="1:6" x14ac:dyDescent="0.15">
      <c r="B79" s="66" t="s">
        <v>2061</v>
      </c>
      <c r="C79" t="s">
        <v>2027</v>
      </c>
      <c r="D79" t="s">
        <v>2081</v>
      </c>
    </row>
    <row r="81" spans="1:6" x14ac:dyDescent="0.15">
      <c r="B81" t="s">
        <v>2062</v>
      </c>
      <c r="C81" t="s">
        <v>2063</v>
      </c>
      <c r="D81" t="s">
        <v>2082</v>
      </c>
    </row>
    <row r="83" spans="1:6" x14ac:dyDescent="0.15">
      <c r="B83" s="66" t="s">
        <v>2064</v>
      </c>
      <c r="C83" t="s">
        <v>2065</v>
      </c>
      <c r="D83" t="s">
        <v>2083</v>
      </c>
    </row>
    <row r="84" spans="1:6" x14ac:dyDescent="0.15">
      <c r="D84" t="s">
        <v>2106</v>
      </c>
    </row>
    <row r="86" spans="1:6" x14ac:dyDescent="0.15">
      <c r="B86" t="s">
        <v>2105</v>
      </c>
      <c r="C86" t="s">
        <v>2066</v>
      </c>
      <c r="D86" t="s">
        <v>2084</v>
      </c>
    </row>
    <row r="93" spans="1:6" x14ac:dyDescent="0.15">
      <c r="A93" s="72" t="s">
        <v>2079</v>
      </c>
      <c r="B93" s="72"/>
      <c r="C93" s="72"/>
      <c r="D93" s="72"/>
      <c r="E93" s="72"/>
      <c r="F93" s="72"/>
    </row>
    <row r="94" spans="1:6" x14ac:dyDescent="0.15">
      <c r="B94" t="s">
        <v>2093</v>
      </c>
    </row>
    <row r="95" spans="1:6" x14ac:dyDescent="0.15">
      <c r="B95" t="s">
        <v>2094</v>
      </c>
    </row>
    <row r="96" spans="1:6" x14ac:dyDescent="0.15">
      <c r="B96" t="s">
        <v>2096</v>
      </c>
    </row>
    <row r="99" spans="2:4" x14ac:dyDescent="0.15">
      <c r="B99" t="s">
        <v>2090</v>
      </c>
      <c r="C99" t="s">
        <v>2091</v>
      </c>
      <c r="D99" t="s">
        <v>2095</v>
      </c>
    </row>
    <row r="101" spans="2:4" x14ac:dyDescent="0.15">
      <c r="B101" s="66" t="s">
        <v>2092</v>
      </c>
      <c r="C101" t="s">
        <v>2097</v>
      </c>
      <c r="D101" t="s">
        <v>2098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2855</v>
      </c>
      <c r="G1" t="s">
        <v>611</v>
      </c>
      <c r="P1" t="s">
        <v>1731</v>
      </c>
      <c r="R1" s="66" t="s">
        <v>2158</v>
      </c>
      <c r="S1" t="s">
        <v>1728</v>
      </c>
      <c r="X1" t="s">
        <v>2001</v>
      </c>
    </row>
    <row r="2" spans="1:24" s="1" customFormat="1" ht="54" x14ac:dyDescent="0.15">
      <c r="B2" s="3" t="s">
        <v>102</v>
      </c>
      <c r="C2" s="3" t="s">
        <v>26</v>
      </c>
      <c r="D2" s="3" t="s">
        <v>28</v>
      </c>
      <c r="E2" s="3" t="s">
        <v>31</v>
      </c>
      <c r="F2" s="3" t="s">
        <v>1727</v>
      </c>
      <c r="G2" s="3" t="s">
        <v>607</v>
      </c>
      <c r="H2" s="3" t="s">
        <v>260</v>
      </c>
      <c r="I2" s="3" t="s">
        <v>274</v>
      </c>
      <c r="J2" s="3" t="s">
        <v>1019</v>
      </c>
      <c r="K2" s="3" t="s">
        <v>1698</v>
      </c>
      <c r="L2" s="3" t="s">
        <v>1714</v>
      </c>
      <c r="R2" s="1" t="s">
        <v>1921</v>
      </c>
      <c r="U2" s="1" t="s">
        <v>2004</v>
      </c>
    </row>
    <row r="3" spans="1:24" s="1" customFormat="1" x14ac:dyDescent="0.15">
      <c r="B3" s="70"/>
      <c r="C3" s="70" t="s">
        <v>1993</v>
      </c>
      <c r="D3" s="70" t="s">
        <v>2002</v>
      </c>
      <c r="E3" s="70" t="s">
        <v>1994</v>
      </c>
      <c r="F3" s="70" t="s">
        <v>2003</v>
      </c>
      <c r="G3" s="70" t="s">
        <v>1995</v>
      </c>
      <c r="H3" s="70" t="s">
        <v>1996</v>
      </c>
      <c r="I3" s="70" t="s">
        <v>2000</v>
      </c>
      <c r="J3" s="70" t="s">
        <v>1997</v>
      </c>
      <c r="K3" s="71" t="s">
        <v>1998</v>
      </c>
      <c r="L3" s="70" t="s">
        <v>1999</v>
      </c>
    </row>
    <row r="4" spans="1:24" x14ac:dyDescent="0.15">
      <c r="B4" s="13">
        <v>0</v>
      </c>
      <c r="C4" s="13" t="s">
        <v>1790</v>
      </c>
      <c r="D4" s="13" t="s">
        <v>29</v>
      </c>
      <c r="E4" s="13" t="s">
        <v>30</v>
      </c>
      <c r="F4" s="13">
        <v>0</v>
      </c>
      <c r="G4" s="13"/>
      <c r="H4" s="13"/>
      <c r="I4" s="13"/>
      <c r="J4" s="13">
        <v>0</v>
      </c>
      <c r="K4" s="52" t="s">
        <v>1699</v>
      </c>
      <c r="L4" s="13">
        <v>1</v>
      </c>
      <c r="P4" s="63"/>
      <c r="Q4" s="63"/>
      <c r="R4" s="63" t="str">
        <f>IF($R$1="AS","consCalcList['","$consCalcList['")&amp;C4&amp;IF($R$1="AS","'] = new logic.C","'] = new C")&amp;MID(C4,2,20)&amp;"();"</f>
        <v>consCalcList['consTotal'] = new logic.ConsTotal();</v>
      </c>
      <c r="S4" s="64" t="s">
        <v>1715</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3">
        <v>1</v>
      </c>
      <c r="C5" s="13" t="s">
        <v>1807</v>
      </c>
      <c r="D5" s="13" t="s">
        <v>49</v>
      </c>
      <c r="E5" s="13" t="s">
        <v>1694</v>
      </c>
      <c r="F5" s="13">
        <v>0</v>
      </c>
      <c r="G5" s="13" t="s">
        <v>1790</v>
      </c>
      <c r="H5" s="13"/>
      <c r="I5" s="13"/>
      <c r="J5" s="13">
        <v>1</v>
      </c>
      <c r="K5" s="55" t="s">
        <v>1702</v>
      </c>
      <c r="L5" s="13">
        <v>1</v>
      </c>
      <c r="P5" s="63"/>
      <c r="Q5" s="63"/>
      <c r="R5" s="63" t="str">
        <f t="shared" ref="R5:R34" si="0">IF($R$1="AS","consCalcList['","$consCalcList['")&amp;C5&amp;IF($R$1="AS","'] = new logic.C","'] = new C")&amp;MID(C5,2,20)&amp;"();"</f>
        <v>consCalcList['consHWsum'] = new logic.ConsHWsum();</v>
      </c>
      <c r="S5" s="64" t="s">
        <v>1715</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3">
        <v>2</v>
      </c>
      <c r="C6" s="13" t="s">
        <v>1988</v>
      </c>
      <c r="D6" s="13"/>
      <c r="E6" s="13" t="s">
        <v>59</v>
      </c>
      <c r="F6" s="13">
        <v>0</v>
      </c>
      <c r="G6" s="13" t="s">
        <v>1807</v>
      </c>
      <c r="H6" s="13" t="s">
        <v>1937</v>
      </c>
      <c r="I6" s="13"/>
      <c r="J6" s="13">
        <v>1</v>
      </c>
      <c r="K6" s="13"/>
      <c r="L6" s="13">
        <v>2</v>
      </c>
      <c r="P6" s="63"/>
      <c r="Q6" s="63"/>
      <c r="R6" s="63" t="str">
        <f t="shared" si="0"/>
        <v>consCalcList['consHWtub'] = new logic.ConsHWtub();</v>
      </c>
      <c r="S6" s="64" t="s">
        <v>1715</v>
      </c>
      <c r="T6" s="64"/>
      <c r="U6" s="64" t="str">
        <f t="shared" si="1"/>
        <v>defCons['consHWtub'] = { name:'consHWtub', nameCode: '',  title:'浴槽',  count:0,  sumClass:'consHWsum',  refClass:'consHWshower',  substituteClass:'',  code:1,  color:'' };</v>
      </c>
    </row>
    <row r="7" spans="1:24" x14ac:dyDescent="0.15">
      <c r="B7" s="13">
        <v>3</v>
      </c>
      <c r="C7" s="13" t="s">
        <v>1937</v>
      </c>
      <c r="D7" s="13"/>
      <c r="E7" s="13" t="s">
        <v>60</v>
      </c>
      <c r="F7" s="13">
        <v>0</v>
      </c>
      <c r="G7" s="13" t="s">
        <v>1807</v>
      </c>
      <c r="H7" s="13"/>
      <c r="I7" s="13"/>
      <c r="J7" s="13">
        <v>1</v>
      </c>
      <c r="K7" s="13"/>
      <c r="L7" s="13">
        <v>2</v>
      </c>
      <c r="P7" s="63"/>
      <c r="Q7" s="63"/>
      <c r="R7" s="63" t="str">
        <f t="shared" si="0"/>
        <v>consCalcList['consHWshower'] = new logic.ConsHWshower();</v>
      </c>
      <c r="S7" s="64" t="s">
        <v>1715</v>
      </c>
      <c r="T7" s="64"/>
      <c r="U7" s="64" t="str">
        <f t="shared" si="1"/>
        <v>defCons['consHWshower'] = { name:'consHWshower', nameCode: '',  title:'シャワー',  count:0,  sumClass:'consHWsum',  refClass:'',  substituteClass:'',  code:1,  color:'' };</v>
      </c>
    </row>
    <row r="8" spans="1:24" x14ac:dyDescent="0.15">
      <c r="B8" s="13">
        <v>15</v>
      </c>
      <c r="C8" s="13" t="s">
        <v>1987</v>
      </c>
      <c r="D8" s="13"/>
      <c r="E8" s="13" t="s">
        <v>55</v>
      </c>
      <c r="F8" s="13">
        <v>0</v>
      </c>
      <c r="G8" s="13" t="s">
        <v>1807</v>
      </c>
      <c r="H8" s="13"/>
      <c r="I8" s="13"/>
      <c r="J8" s="13">
        <v>1</v>
      </c>
      <c r="K8" s="13"/>
      <c r="L8" s="13">
        <v>2</v>
      </c>
      <c r="P8" s="63"/>
      <c r="Q8" s="63"/>
      <c r="R8" s="63" t="str">
        <f t="shared" si="0"/>
        <v>consCalcList['consHWdishwash'] = new logic.ConsHWdishwash();</v>
      </c>
      <c r="S8" s="64" t="s">
        <v>1715</v>
      </c>
      <c r="T8" s="64"/>
      <c r="U8" s="64" t="str">
        <f t="shared" si="1"/>
        <v>defCons['consHWdishwash'] = { name:'consHWdishwash', nameCode: '',  title:'食洗',  count:0,  sumClass:'consHWsum',  refClass:'',  substituteClass:'',  code:1,  color:'' };</v>
      </c>
    </row>
    <row r="9" spans="1:24" x14ac:dyDescent="0.15">
      <c r="B9" s="13">
        <v>4</v>
      </c>
      <c r="C9" s="13" t="s">
        <v>1991</v>
      </c>
      <c r="D9" s="13"/>
      <c r="E9" s="13" t="s">
        <v>61</v>
      </c>
      <c r="F9" s="13">
        <v>0</v>
      </c>
      <c r="G9" s="13" t="s">
        <v>1807</v>
      </c>
      <c r="H9" s="13"/>
      <c r="I9" s="13"/>
      <c r="J9" s="13">
        <v>1</v>
      </c>
      <c r="K9" s="13"/>
      <c r="L9" s="13">
        <v>3</v>
      </c>
      <c r="P9" s="63"/>
      <c r="Q9" s="63"/>
      <c r="R9" s="63" t="str">
        <f t="shared" si="0"/>
        <v>consCalcList['consHWdresser'] = new logic.ConsHWdresser();</v>
      </c>
      <c r="S9" s="64" t="s">
        <v>1715</v>
      </c>
      <c r="T9" s="64"/>
      <c r="U9" s="64" t="str">
        <f t="shared" si="1"/>
        <v>defCons['consHWdresser'] = { name:'consHWdresser', nameCode: '',  title:'洗面',  count:0,  sumClass:'consHWsum',  refClass:'',  substituteClass:'',  code:1,  color:'' };</v>
      </c>
    </row>
    <row r="10" spans="1:24" x14ac:dyDescent="0.15">
      <c r="B10" s="13">
        <v>5</v>
      </c>
      <c r="C10" s="13" t="s">
        <v>1938</v>
      </c>
      <c r="D10" s="13"/>
      <c r="E10" s="13" t="s">
        <v>1096</v>
      </c>
      <c r="F10" s="13">
        <v>0</v>
      </c>
      <c r="G10" s="13" t="s">
        <v>1807</v>
      </c>
      <c r="H10" s="13"/>
      <c r="I10" s="13"/>
      <c r="J10" s="13">
        <v>1</v>
      </c>
      <c r="K10" s="13"/>
      <c r="L10" s="13">
        <v>3</v>
      </c>
      <c r="P10" s="63"/>
      <c r="Q10" s="63"/>
      <c r="R10" s="63" t="str">
        <f t="shared" si="0"/>
        <v>consCalcList['consHWtoilet'] = new logic.ConsHWtoilet();</v>
      </c>
      <c r="S10" s="64" t="s">
        <v>1715</v>
      </c>
      <c r="T10" s="64"/>
      <c r="U10" s="64" t="str">
        <f t="shared" si="1"/>
        <v>defCons['consHWtoilet'] = { name:'consHWtoilet', nameCode: '',  title:'トイレ',  count:0,  sumClass:'consHWsum',  refClass:'',  substituteClass:'',  code:1,  color:'' };</v>
      </c>
    </row>
    <row r="11" spans="1:24" x14ac:dyDescent="0.15">
      <c r="B11" s="13">
        <v>6</v>
      </c>
      <c r="C11" s="13" t="s">
        <v>1939</v>
      </c>
      <c r="D11" s="13" t="s">
        <v>37</v>
      </c>
      <c r="E11" s="13" t="s">
        <v>83</v>
      </c>
      <c r="F11" s="13">
        <v>0</v>
      </c>
      <c r="G11" s="13" t="s">
        <v>1790</v>
      </c>
      <c r="H11" s="13" t="s">
        <v>1940</v>
      </c>
      <c r="I11" s="13"/>
      <c r="J11" s="13">
        <v>2</v>
      </c>
      <c r="K11" s="53" t="s">
        <v>1700</v>
      </c>
      <c r="L11" s="13">
        <v>1</v>
      </c>
      <c r="M11" s="17" t="s">
        <v>481</v>
      </c>
      <c r="P11" s="63"/>
      <c r="Q11" s="63"/>
      <c r="R11" s="63" t="str">
        <f t="shared" si="0"/>
        <v>consCalcList['consHTsum'] = new logic.ConsHTsum();</v>
      </c>
      <c r="S11" s="64" t="s">
        <v>1715</v>
      </c>
      <c r="T11" s="64"/>
      <c r="U11" s="64" t="str">
        <f t="shared" si="1"/>
        <v>defCons['consHTsum'] = { name:'consHTsum', nameCode: 'HT',  title:'暖房',  count:0,  sumClass:'consTotal',  refClass:'consHW',  substituteClass:'',  code:2,  color:'0xff0000' };</v>
      </c>
    </row>
    <row r="12" spans="1:24" x14ac:dyDescent="0.15">
      <c r="B12" s="13">
        <v>7</v>
      </c>
      <c r="C12" s="13" t="s">
        <v>1941</v>
      </c>
      <c r="D12" s="13" t="s">
        <v>38</v>
      </c>
      <c r="E12" s="13" t="s">
        <v>606</v>
      </c>
      <c r="F12" s="13">
        <v>0</v>
      </c>
      <c r="G12" s="13" t="s">
        <v>1790</v>
      </c>
      <c r="H12" s="13"/>
      <c r="I12" s="13"/>
      <c r="J12" s="13">
        <v>2</v>
      </c>
      <c r="K12" s="54" t="s">
        <v>1701</v>
      </c>
      <c r="L12" s="13">
        <v>1</v>
      </c>
      <c r="P12" s="63"/>
      <c r="Q12" s="63"/>
      <c r="R12" s="63" t="str">
        <f t="shared" si="0"/>
        <v>consCalcList['consCOsum'] = new logic.ConsCOsum();</v>
      </c>
      <c r="S12" s="64" t="s">
        <v>1715</v>
      </c>
      <c r="T12" s="64"/>
      <c r="U12" s="64" t="str">
        <f t="shared" si="1"/>
        <v>defCons['consCOsum'] = { name:'consCOsum', nameCode: 'CO',  title:'冷房除湿',  count:0,  sumClass:'consTotal',  refClass:'',  substituteClass:'',  code:2,  color:'0x0000ff' };</v>
      </c>
    </row>
    <row r="13" spans="1:24" x14ac:dyDescent="0.15">
      <c r="B13" s="13">
        <v>8</v>
      </c>
      <c r="C13" s="13" t="s">
        <v>1942</v>
      </c>
      <c r="D13" s="13"/>
      <c r="E13" s="13" t="s">
        <v>41</v>
      </c>
      <c r="F13" s="13">
        <v>3</v>
      </c>
      <c r="G13" s="13"/>
      <c r="H13" s="13"/>
      <c r="I13" s="13"/>
      <c r="J13" s="13">
        <v>2</v>
      </c>
      <c r="K13" s="13"/>
      <c r="L13" s="13">
        <v>3</v>
      </c>
      <c r="P13" s="63"/>
      <c r="Q13" s="63"/>
      <c r="R13" s="63" t="str">
        <f t="shared" si="0"/>
        <v>consCalcList['consAC'] = new logic.ConsAC();</v>
      </c>
      <c r="S13" s="64" t="s">
        <v>1715</v>
      </c>
      <c r="T13" s="64"/>
      <c r="U13" s="64" t="str">
        <f t="shared" si="1"/>
        <v>defCons['consAC'] = { name:'consAC', nameCode: '',  title:'個別冷暖房',  count:3,  sumClass:'',  refClass:'',  substituteClass:'',  code:2,  color:'' };</v>
      </c>
    </row>
    <row r="14" spans="1:24" x14ac:dyDescent="0.15">
      <c r="B14" s="13">
        <v>9</v>
      </c>
      <c r="C14" s="13" t="s">
        <v>1943</v>
      </c>
      <c r="D14" s="13"/>
      <c r="E14" s="13" t="s">
        <v>39</v>
      </c>
      <c r="F14" s="13">
        <v>3</v>
      </c>
      <c r="G14" s="13" t="s">
        <v>1939</v>
      </c>
      <c r="H14" s="13" t="s">
        <v>1942</v>
      </c>
      <c r="I14" s="13"/>
      <c r="J14" s="13">
        <v>2</v>
      </c>
      <c r="K14" s="13"/>
      <c r="L14" s="13">
        <v>2</v>
      </c>
      <c r="P14" s="63"/>
      <c r="Q14" s="63"/>
      <c r="R14" s="63" t="str">
        <f t="shared" si="0"/>
        <v>consCalcList['consACheat'] = new logic.ConsACheat();</v>
      </c>
      <c r="S14" s="64" t="s">
        <v>1715</v>
      </c>
      <c r="T14" s="64"/>
      <c r="U14" s="64" t="str">
        <f t="shared" si="1"/>
        <v>defCons['consACheat'] = { name:'consACheat', nameCode: '',  title:'個別暖房',  count:3,  sumClass:'consHTsum',  refClass:'consAC',  substituteClass:'',  code:2,  color:'' };</v>
      </c>
    </row>
    <row r="15" spans="1:24" x14ac:dyDescent="0.15">
      <c r="B15" s="13">
        <v>10</v>
      </c>
      <c r="C15" s="13" t="s">
        <v>1944</v>
      </c>
      <c r="D15" s="13"/>
      <c r="E15" s="13" t="s">
        <v>40</v>
      </c>
      <c r="F15" s="13">
        <v>3</v>
      </c>
      <c r="G15" s="13" t="s">
        <v>1941</v>
      </c>
      <c r="H15" s="13" t="s">
        <v>1942</v>
      </c>
      <c r="I15" s="13"/>
      <c r="J15" s="13">
        <v>2</v>
      </c>
      <c r="K15" s="13"/>
      <c r="L15" s="13">
        <v>2</v>
      </c>
      <c r="P15" s="63"/>
      <c r="Q15" s="63"/>
      <c r="R15" s="63" t="str">
        <f t="shared" si="0"/>
        <v>consCalcList['consACcool'] = new logic.ConsACcool();</v>
      </c>
      <c r="S15" s="64" t="s">
        <v>1715</v>
      </c>
      <c r="T15" s="64"/>
      <c r="U15" s="64" t="str">
        <f t="shared" si="1"/>
        <v>defCons['consACcool'] = { name:'consACcool', nameCode: '',  title:'個別冷房',  count:3,  sumClass:'consCOsum',  refClass:'consAC',  substituteClass:'',  code:2,  color:'' };</v>
      </c>
    </row>
    <row r="16" spans="1:24" x14ac:dyDescent="0.15">
      <c r="B16" s="13">
        <v>11</v>
      </c>
      <c r="C16" s="13" t="s">
        <v>1811</v>
      </c>
      <c r="D16" s="13" t="s">
        <v>43</v>
      </c>
      <c r="E16" s="13" t="s">
        <v>1546</v>
      </c>
      <c r="F16" s="13">
        <v>0</v>
      </c>
      <c r="G16" s="13" t="s">
        <v>1790</v>
      </c>
      <c r="H16" s="13"/>
      <c r="I16" s="13" t="s">
        <v>1945</v>
      </c>
      <c r="J16" s="13">
        <v>3</v>
      </c>
      <c r="K16" s="56" t="s">
        <v>1703</v>
      </c>
      <c r="L16" s="13">
        <v>1</v>
      </c>
      <c r="P16" s="63"/>
      <c r="Q16" s="63"/>
      <c r="R16" s="63" t="str">
        <f t="shared" si="0"/>
        <v>consCalcList['consRFsum'] = new logic.ConsRFsum();</v>
      </c>
      <c r="S16" s="64" t="s">
        <v>1715</v>
      </c>
      <c r="T16" s="64"/>
      <c r="U16" s="64" t="str">
        <f t="shared" si="1"/>
        <v>defCons['consRFsum'] = { name:'consRFsum', nameCode: 'RF',  title:'冷蔵庫',  count:0,  sumClass:'consTotal',  refClass:'',  substituteClass:'consSum',  code:3,  color:'0x80ff80' };</v>
      </c>
    </row>
    <row r="17" spans="2:21" x14ac:dyDescent="0.15">
      <c r="B17" s="13">
        <v>12</v>
      </c>
      <c r="C17" s="13" t="s">
        <v>1946</v>
      </c>
      <c r="D17" s="13"/>
      <c r="E17" s="13" t="s">
        <v>1546</v>
      </c>
      <c r="F17" s="13">
        <v>2</v>
      </c>
      <c r="G17" s="13" t="s">
        <v>1811</v>
      </c>
      <c r="H17" s="13"/>
      <c r="I17" s="13"/>
      <c r="J17" s="13">
        <v>3</v>
      </c>
      <c r="K17" s="13"/>
      <c r="L17" s="13">
        <v>2</v>
      </c>
      <c r="P17" s="63"/>
      <c r="Q17" s="63"/>
      <c r="R17" s="63" t="str">
        <f t="shared" si="0"/>
        <v>consCalcList['consRF'] = new logic.ConsRF();</v>
      </c>
      <c r="S17" s="64" t="s">
        <v>1715</v>
      </c>
      <c r="T17" s="64"/>
      <c r="U17" s="64" t="str">
        <f t="shared" si="1"/>
        <v>defCons['consRF'] = { name:'consRF', nameCode: '',  title:'冷蔵庫',  count:2,  sumClass:'consRFsum',  refClass:'',  substituteClass:'',  code:3,  color:'' };</v>
      </c>
    </row>
    <row r="18" spans="2:21" x14ac:dyDescent="0.15">
      <c r="B18" s="13">
        <v>13</v>
      </c>
      <c r="C18" s="13" t="s">
        <v>1947</v>
      </c>
      <c r="D18" s="13" t="s">
        <v>51</v>
      </c>
      <c r="E18" s="13" t="s">
        <v>54</v>
      </c>
      <c r="F18" s="13">
        <v>0</v>
      </c>
      <c r="G18" s="13" t="s">
        <v>1790</v>
      </c>
      <c r="H18" s="13"/>
      <c r="I18" s="13" t="s">
        <v>1945</v>
      </c>
      <c r="J18" s="13">
        <v>4</v>
      </c>
      <c r="K18" s="62" t="s">
        <v>1709</v>
      </c>
      <c r="L18" s="13">
        <v>1</v>
      </c>
      <c r="P18" s="63"/>
      <c r="Q18" s="63"/>
      <c r="R18" s="63" t="str">
        <f t="shared" si="0"/>
        <v>consCalcList['consCKsum'] = new logic.ConsCKsum();</v>
      </c>
      <c r="S18" s="64" t="s">
        <v>1715</v>
      </c>
      <c r="T18" s="64"/>
      <c r="U18" s="64" t="str">
        <f t="shared" si="1"/>
        <v>defCons['consCKsum'] = { name:'consCKsum', nameCode: 'CK',  title:'調理',  count:0,  sumClass:'consTotal',  refClass:'',  substituteClass:'consSum',  code:4,  color:'0xffe4b5' };</v>
      </c>
    </row>
    <row r="19" spans="2:21" x14ac:dyDescent="0.15">
      <c r="B19" s="13">
        <v>14</v>
      </c>
      <c r="C19" s="13" t="s">
        <v>1948</v>
      </c>
      <c r="D19" s="13"/>
      <c r="E19" s="13" t="s">
        <v>54</v>
      </c>
      <c r="F19" s="13">
        <v>0</v>
      </c>
      <c r="G19" s="13" t="s">
        <v>1947</v>
      </c>
      <c r="H19" s="13"/>
      <c r="I19" s="13"/>
      <c r="J19" s="13">
        <v>4</v>
      </c>
      <c r="K19" s="13"/>
      <c r="L19" s="13">
        <v>3</v>
      </c>
      <c r="P19" s="63"/>
      <c r="Q19" s="63"/>
      <c r="R19" s="63" t="str">
        <f t="shared" si="0"/>
        <v>consCalcList['consCKcook'] = new logic.ConsCKcook();</v>
      </c>
      <c r="S19" s="64" t="s">
        <v>1715</v>
      </c>
      <c r="T19" s="64"/>
      <c r="U19" s="64" t="str">
        <f t="shared" si="1"/>
        <v>defCons['consCKcook'] = { name:'consCKcook', nameCode: '',  title:'調理',  count:0,  sumClass:'consCKsum',  refClass:'',  substituteClass:'',  code:4,  color:'' };</v>
      </c>
    </row>
    <row r="20" spans="2:21" x14ac:dyDescent="0.15">
      <c r="B20" s="13">
        <v>16</v>
      </c>
      <c r="C20" s="13" t="s">
        <v>1949</v>
      </c>
      <c r="D20" s="13"/>
      <c r="E20" s="13" t="s">
        <v>592</v>
      </c>
      <c r="F20" s="13">
        <v>0</v>
      </c>
      <c r="G20" s="13" t="s">
        <v>1947</v>
      </c>
      <c r="H20" s="13"/>
      <c r="I20" s="13"/>
      <c r="J20" s="13">
        <v>4</v>
      </c>
      <c r="K20" s="13"/>
      <c r="L20" s="13">
        <v>3</v>
      </c>
      <c r="P20" s="63"/>
      <c r="Q20" s="63"/>
      <c r="R20" s="63" t="str">
        <f t="shared" si="0"/>
        <v>consCalcList['consCKplug'] = new logic.ConsCKplug();</v>
      </c>
      <c r="S20" s="64" t="s">
        <v>1715</v>
      </c>
      <c r="T20" s="64"/>
      <c r="U20" s="64" t="str">
        <f t="shared" si="1"/>
        <v>defCons['consCKplug'] = { name:'consCKplug', nameCode: '',  title:'待機',  count:0,  sumClass:'consCKsum',  refClass:'',  substituteClass:'',  code:4,  color:'' };</v>
      </c>
    </row>
    <row r="21" spans="2:21" x14ac:dyDescent="0.15">
      <c r="B21" s="13">
        <v>17</v>
      </c>
      <c r="C21" s="13" t="s">
        <v>1950</v>
      </c>
      <c r="D21" s="13"/>
      <c r="E21" s="13" t="s">
        <v>597</v>
      </c>
      <c r="F21" s="13">
        <v>0</v>
      </c>
      <c r="G21" s="13" t="s">
        <v>1947</v>
      </c>
      <c r="H21" s="13"/>
      <c r="I21" s="13"/>
      <c r="J21" s="13">
        <v>4</v>
      </c>
      <c r="K21" s="13"/>
      <c r="L21" s="13">
        <v>3</v>
      </c>
      <c r="P21" s="63"/>
      <c r="Q21" s="63"/>
      <c r="R21" s="63" t="str">
        <f t="shared" si="0"/>
        <v>consCalcList['consCKpot'] = new logic.ConsCKpot();</v>
      </c>
      <c r="S21" s="64" t="s">
        <v>1715</v>
      </c>
      <c r="T21" s="64"/>
      <c r="U21" s="64" t="str">
        <f t="shared" si="1"/>
        <v>defCons['consCKpot'] = { name:'consCKpot', nameCode: '',  title:'ポット',  count:0,  sumClass:'consCKsum',  refClass:'',  substituteClass:'',  code:4,  color:'' };</v>
      </c>
    </row>
    <row r="22" spans="2:21" x14ac:dyDescent="0.15">
      <c r="B22" s="13">
        <v>18</v>
      </c>
      <c r="C22" s="13" t="s">
        <v>1951</v>
      </c>
      <c r="D22" s="13"/>
      <c r="E22" s="13" t="s">
        <v>596</v>
      </c>
      <c r="F22" s="13">
        <v>0</v>
      </c>
      <c r="G22" s="13" t="s">
        <v>1947</v>
      </c>
      <c r="H22" s="13"/>
      <c r="I22" s="13"/>
      <c r="J22" s="13">
        <v>4</v>
      </c>
      <c r="K22" s="13"/>
      <c r="L22" s="13">
        <v>3</v>
      </c>
      <c r="P22" s="63"/>
      <c r="Q22" s="63"/>
      <c r="R22" s="63" t="str">
        <f t="shared" si="0"/>
        <v>consCalcList['consCKrice'] = new logic.ConsCKrice();</v>
      </c>
      <c r="S22" s="64" t="s">
        <v>1715</v>
      </c>
      <c r="T22" s="64"/>
      <c r="U22" s="64" t="str">
        <f t="shared" si="1"/>
        <v>defCons['consCKrice'] = { name:'consCKrice', nameCode: '',  title:'炊飯ジャー',  count:0,  sumClass:'consCKsum',  refClass:'',  substituteClass:'',  code:4,  color:'' };</v>
      </c>
    </row>
    <row r="23" spans="2:21" x14ac:dyDescent="0.15">
      <c r="B23" s="13">
        <v>19</v>
      </c>
      <c r="C23" s="13" t="s">
        <v>1809</v>
      </c>
      <c r="D23" s="13" t="s">
        <v>589</v>
      </c>
      <c r="E23" s="13" t="s">
        <v>590</v>
      </c>
      <c r="F23" s="13">
        <v>0</v>
      </c>
      <c r="G23" s="13" t="s">
        <v>1790</v>
      </c>
      <c r="H23" s="13"/>
      <c r="I23" s="13"/>
      <c r="J23" s="13">
        <v>5</v>
      </c>
      <c r="K23" s="57" t="s">
        <v>1704</v>
      </c>
      <c r="L23" s="13">
        <v>1</v>
      </c>
      <c r="P23" s="63"/>
      <c r="Q23" s="63"/>
      <c r="R23" s="63" t="str">
        <f t="shared" si="0"/>
        <v>consCalcList['consDRsum'] = new logic.ConsDRsum();</v>
      </c>
      <c r="S23" s="64" t="s">
        <v>1715</v>
      </c>
      <c r="T23" s="64"/>
      <c r="U23" s="64" t="str">
        <f t="shared" si="1"/>
        <v>defCons['consDRsum'] = { name:'consDRsum', nameCode: 'DR',  title:'洗濯乾燥',  count:0,  sumClass:'consTotal',  refClass:'',  substituteClass:'',  code:5,  color:'0x00ffff' };</v>
      </c>
    </row>
    <row r="24" spans="2:21" x14ac:dyDescent="0.15">
      <c r="B24" s="13">
        <v>20</v>
      </c>
      <c r="C24" s="13" t="s">
        <v>1952</v>
      </c>
      <c r="D24" s="13"/>
      <c r="E24" s="13" t="s">
        <v>1710</v>
      </c>
      <c r="F24" s="13">
        <v>0</v>
      </c>
      <c r="G24" s="13" t="s">
        <v>1809</v>
      </c>
      <c r="H24" s="13"/>
      <c r="I24" s="13"/>
      <c r="J24" s="13">
        <v>5</v>
      </c>
      <c r="K24" s="13"/>
      <c r="L24" s="13">
        <v>3</v>
      </c>
      <c r="P24" s="63"/>
      <c r="Q24" s="63"/>
      <c r="R24" s="63" t="str">
        <f t="shared" si="0"/>
        <v>consCalcList['consDRwash'] = new logic.ConsDRwash();</v>
      </c>
      <c r="S24" s="64" t="s">
        <v>1715</v>
      </c>
      <c r="T24" s="64"/>
      <c r="U24" s="64" t="str">
        <f t="shared" si="1"/>
        <v>defCons['consDRwash'] = { name:'consDRwash', nameCode: '',  title:'洗濯',  count:0,  sumClass:'consDRsum',  refClass:'',  substituteClass:'',  code:5,  color:'' };</v>
      </c>
    </row>
    <row r="25" spans="2:21" x14ac:dyDescent="0.15">
      <c r="B25" s="13">
        <v>21</v>
      </c>
      <c r="C25" s="13" t="s">
        <v>1953</v>
      </c>
      <c r="D25" s="13"/>
      <c r="E25" s="13" t="s">
        <v>1711</v>
      </c>
      <c r="F25" s="13">
        <v>0</v>
      </c>
      <c r="G25" s="13" t="s">
        <v>1809</v>
      </c>
      <c r="H25" s="13"/>
      <c r="I25" s="13"/>
      <c r="J25" s="13">
        <v>5</v>
      </c>
      <c r="K25" s="13"/>
      <c r="L25" s="13">
        <v>3</v>
      </c>
      <c r="P25" s="63"/>
      <c r="Q25" s="63"/>
      <c r="R25" s="63" t="str">
        <f t="shared" si="0"/>
        <v>consCalcList['consDRdry'] = new logic.ConsDRdry();</v>
      </c>
      <c r="S25" s="64" t="s">
        <v>1715</v>
      </c>
      <c r="T25" s="64"/>
      <c r="U25" s="64" t="str">
        <f t="shared" si="1"/>
        <v>defCons['consDRdry'] = { name:'consDRdry', nameCode: '',  title:'乾燥',  count:0,  sumClass:'consDRsum',  refClass:'',  substituteClass:'',  code:5,  color:'' };</v>
      </c>
    </row>
    <row r="26" spans="2:21" x14ac:dyDescent="0.15">
      <c r="B26" s="13">
        <v>22</v>
      </c>
      <c r="C26" s="13" t="s">
        <v>1799</v>
      </c>
      <c r="D26" s="13" t="s">
        <v>45</v>
      </c>
      <c r="E26" s="13" t="s">
        <v>1547</v>
      </c>
      <c r="F26" s="13">
        <v>0</v>
      </c>
      <c r="G26" s="13" t="s">
        <v>1790</v>
      </c>
      <c r="H26" s="13"/>
      <c r="I26" s="13" t="s">
        <v>1945</v>
      </c>
      <c r="J26" s="13">
        <v>6</v>
      </c>
      <c r="K26" s="58" t="s">
        <v>1705</v>
      </c>
      <c r="L26" s="13">
        <v>1</v>
      </c>
      <c r="P26" s="63"/>
      <c r="Q26" s="63"/>
      <c r="R26" s="63" t="str">
        <f t="shared" si="0"/>
        <v>consCalcList['consLIsum'] = new logic.ConsLIsum();</v>
      </c>
      <c r="S26" s="64" t="s">
        <v>1715</v>
      </c>
      <c r="T26" s="64"/>
      <c r="U26" s="64" t="str">
        <f t="shared" si="1"/>
        <v>defCons['consLIsum'] = { name:'consLIsum', nameCode: 'LI',  title:'照明',  count:0,  sumClass:'consTotal',  refClass:'',  substituteClass:'consSum',  code:6,  color:'0xffff00' };</v>
      </c>
    </row>
    <row r="27" spans="2:21" x14ac:dyDescent="0.15">
      <c r="B27" s="13">
        <v>23</v>
      </c>
      <c r="C27" s="13" t="s">
        <v>1788</v>
      </c>
      <c r="D27" s="13"/>
      <c r="E27" s="13" t="s">
        <v>1547</v>
      </c>
      <c r="F27" s="13">
        <v>3</v>
      </c>
      <c r="G27" s="13" t="s">
        <v>1799</v>
      </c>
      <c r="H27" s="13"/>
      <c r="I27" s="13"/>
      <c r="J27" s="13">
        <v>6</v>
      </c>
      <c r="K27" s="13"/>
      <c r="L27" s="13">
        <v>2</v>
      </c>
      <c r="P27" s="63"/>
      <c r="Q27" s="63"/>
      <c r="R27" s="63" t="str">
        <f t="shared" si="0"/>
        <v>consCalcList['consLI'] = new logic.ConsLI();</v>
      </c>
      <c r="S27" s="64" t="s">
        <v>1715</v>
      </c>
      <c r="T27" s="64"/>
      <c r="U27" s="64" t="str">
        <f t="shared" si="1"/>
        <v>defCons['consLI'] = { name:'consLI', nameCode: '',  title:'照明',  count:3,  sumClass:'consLIsum',  refClass:'',  substituteClass:'',  code:6,  color:'' };</v>
      </c>
    </row>
    <row r="28" spans="2:21" x14ac:dyDescent="0.15">
      <c r="B28" s="13">
        <v>24</v>
      </c>
      <c r="C28" s="13" t="s">
        <v>1801</v>
      </c>
      <c r="D28" s="13" t="s">
        <v>47</v>
      </c>
      <c r="E28" s="13" t="s">
        <v>1550</v>
      </c>
      <c r="F28" s="13">
        <v>0</v>
      </c>
      <c r="G28" s="13" t="s">
        <v>1790</v>
      </c>
      <c r="H28" s="13"/>
      <c r="I28" s="13" t="s">
        <v>1945</v>
      </c>
      <c r="J28" s="13">
        <v>7</v>
      </c>
      <c r="K28" s="59" t="s">
        <v>1706</v>
      </c>
      <c r="L28" s="13">
        <v>1</v>
      </c>
      <c r="P28" s="63"/>
      <c r="Q28" s="63"/>
      <c r="R28" s="63" t="str">
        <f t="shared" si="0"/>
        <v>consCalcList['consTVsum'] = new logic.ConsTVsum();</v>
      </c>
      <c r="S28" s="64" t="s">
        <v>1715</v>
      </c>
      <c r="T28" s="64"/>
      <c r="U28" s="64" t="str">
        <f t="shared" si="1"/>
        <v>defCons['consTVsum'] = { name:'consTVsum', nameCode: 'TV',  title:'テレビ',  count:0,  sumClass:'consTotal',  refClass:'',  substituteClass:'consSum',  code:7,  color:'0x00ff00' };</v>
      </c>
    </row>
    <row r="29" spans="2:21" x14ac:dyDescent="0.15">
      <c r="B29" s="13">
        <v>25</v>
      </c>
      <c r="C29" s="13" t="s">
        <v>1954</v>
      </c>
      <c r="D29" s="13"/>
      <c r="E29" s="13" t="s">
        <v>1550</v>
      </c>
      <c r="F29" s="13">
        <v>3</v>
      </c>
      <c r="G29" s="13" t="s">
        <v>1801</v>
      </c>
      <c r="H29" s="13"/>
      <c r="I29" s="13"/>
      <c r="J29" s="13">
        <v>7</v>
      </c>
      <c r="K29" s="13"/>
      <c r="L29" s="13">
        <v>3</v>
      </c>
      <c r="P29" s="63"/>
      <c r="Q29" s="63"/>
      <c r="R29" s="63" t="str">
        <f t="shared" si="0"/>
        <v>consCalcList['consTV'] = new logic.ConsTV();</v>
      </c>
      <c r="S29" s="64" t="s">
        <v>1715</v>
      </c>
      <c r="T29" s="64"/>
      <c r="U29" s="64" t="str">
        <f t="shared" si="1"/>
        <v>defCons['consTV'] = { name:'consTV', nameCode: '',  title:'テレビ',  count:3,  sumClass:'consTVsum',  refClass:'',  substituteClass:'',  code:7,  color:'' };</v>
      </c>
    </row>
    <row r="30" spans="2:21" x14ac:dyDescent="0.15">
      <c r="B30" s="13">
        <v>26</v>
      </c>
      <c r="C30" s="13" t="s">
        <v>1955</v>
      </c>
      <c r="D30" s="13" t="s">
        <v>600</v>
      </c>
      <c r="E30" s="13" t="s">
        <v>601</v>
      </c>
      <c r="F30" s="13">
        <v>0</v>
      </c>
      <c r="G30" s="13" t="s">
        <v>1790</v>
      </c>
      <c r="H30" s="13"/>
      <c r="I30" s="13"/>
      <c r="J30" s="13">
        <v>8</v>
      </c>
      <c r="K30" s="60" t="s">
        <v>1707</v>
      </c>
      <c r="L30" s="13">
        <v>1</v>
      </c>
      <c r="P30" s="63"/>
      <c r="Q30" s="63"/>
      <c r="R30" s="63" t="str">
        <f t="shared" si="0"/>
        <v>consCalcList['consCRsum'] = new logic.ConsCRsum();</v>
      </c>
      <c r="S30" s="64" t="s">
        <v>1715</v>
      </c>
      <c r="T30" s="64"/>
      <c r="U30" s="64" t="str">
        <f t="shared" si="1"/>
        <v>defCons['consCRsum'] = { name:'consCRsum', nameCode: 'CR',  title:'交通',  count:0,  sumClass:'consTotal',  refClass:'',  substituteClass:'',  code:8,  color:'0xee82ee' };</v>
      </c>
    </row>
    <row r="31" spans="2:21" x14ac:dyDescent="0.15">
      <c r="B31" s="13">
        <v>27</v>
      </c>
      <c r="C31" s="13" t="s">
        <v>2573</v>
      </c>
      <c r="D31" s="13"/>
      <c r="E31" s="13" t="s">
        <v>603</v>
      </c>
      <c r="F31" s="13">
        <v>3</v>
      </c>
      <c r="G31" s="13" t="s">
        <v>1955</v>
      </c>
      <c r="H31" s="13" t="s">
        <v>1956</v>
      </c>
      <c r="I31" s="13"/>
      <c r="J31" s="13">
        <v>8</v>
      </c>
      <c r="K31" s="13"/>
      <c r="L31" s="13">
        <v>3</v>
      </c>
      <c r="P31" s="63"/>
      <c r="Q31" s="63"/>
      <c r="R31" s="63" t="str">
        <f t="shared" si="0"/>
        <v>consCalcList['consCR'] = new logic.ConsCR();</v>
      </c>
      <c r="S31" s="64" t="s">
        <v>1715</v>
      </c>
      <c r="T31" s="64"/>
      <c r="U31" s="64" t="str">
        <f t="shared" si="1"/>
        <v>defCons['consCR'] = { name:'consCR', nameCode: '',  title:'車',  count:3,  sumClass:'consCRsum',  refClass:'consCRtrip',  substituteClass:'',  code:8,  color:'' };</v>
      </c>
    </row>
    <row r="32" spans="2:21" x14ac:dyDescent="0.15">
      <c r="B32" s="13">
        <v>28</v>
      </c>
      <c r="C32" s="13" t="s">
        <v>1956</v>
      </c>
      <c r="D32" s="13"/>
      <c r="E32" s="13" t="s">
        <v>601</v>
      </c>
      <c r="F32" s="13">
        <v>5</v>
      </c>
      <c r="G32" s="13" t="s">
        <v>1955</v>
      </c>
      <c r="H32" s="13" t="s">
        <v>2573</v>
      </c>
      <c r="I32" s="13"/>
      <c r="J32" s="13">
        <v>8</v>
      </c>
      <c r="K32" s="13"/>
      <c r="L32" s="13">
        <v>2</v>
      </c>
      <c r="P32" s="63"/>
      <c r="Q32" s="63"/>
      <c r="R32" s="63" t="str">
        <f t="shared" si="0"/>
        <v>consCalcList['consCRtrip'] = new logic.ConsCRtrip();</v>
      </c>
      <c r="S32" s="64" t="s">
        <v>1715</v>
      </c>
      <c r="T32" s="64"/>
      <c r="U32" s="64" t="str">
        <f t="shared" si="1"/>
        <v>defCons['consCRtrip'] = { name:'consCRtrip', nameCode: '',  title:'交通',  count:5,  sumClass:'consCRsum',  refClass:'consCR',  substituteClass:'',  code:8,  color:'' };</v>
      </c>
    </row>
    <row r="33" spans="2:21" x14ac:dyDescent="0.15">
      <c r="B33" s="13">
        <v>29</v>
      </c>
      <c r="C33" s="13" t="s">
        <v>1957</v>
      </c>
      <c r="D33" s="13" t="s">
        <v>1697</v>
      </c>
      <c r="E33" s="13" t="s">
        <v>1696</v>
      </c>
      <c r="F33" s="13">
        <v>0</v>
      </c>
      <c r="G33" s="13" t="s">
        <v>1790</v>
      </c>
      <c r="H33" s="13"/>
      <c r="I33" s="13" t="s">
        <v>1945</v>
      </c>
      <c r="J33" s="13">
        <v>9</v>
      </c>
      <c r="K33" s="61" t="s">
        <v>1708</v>
      </c>
      <c r="L33" s="13">
        <v>1</v>
      </c>
      <c r="M33" t="s">
        <v>605</v>
      </c>
      <c r="P33" s="63"/>
      <c r="Q33" s="63"/>
      <c r="R33" s="63" t="str">
        <f t="shared" si="0"/>
        <v>consCalcList['consOTsum'] = new logic.ConsOTsum();</v>
      </c>
      <c r="S33" s="64" t="s">
        <v>1715</v>
      </c>
      <c r="T33" s="64"/>
      <c r="U33" s="64" t="str">
        <f t="shared" si="1"/>
        <v>defCons['consOTsum'] = { name:'consOTsum', nameCode: 'OT',  title:'待機・その他',  count:0,  sumClass:'consTotal',  refClass:'',  substituteClass:'consSum',  code:9,  color:'0xd2691e' };</v>
      </c>
    </row>
    <row r="34" spans="2:21" x14ac:dyDescent="0.15">
      <c r="B34" s="13">
        <v>30</v>
      </c>
      <c r="C34" s="13" t="s">
        <v>1958</v>
      </c>
      <c r="D34" s="13"/>
      <c r="E34" s="13" t="s">
        <v>1696</v>
      </c>
      <c r="F34" s="13">
        <v>3</v>
      </c>
      <c r="G34" s="13" t="s">
        <v>1957</v>
      </c>
      <c r="H34" s="13"/>
      <c r="I34" s="13"/>
      <c r="J34" s="13">
        <v>9</v>
      </c>
      <c r="K34" s="13"/>
      <c r="L34" s="13">
        <v>3</v>
      </c>
      <c r="P34" s="63"/>
      <c r="Q34" s="63"/>
      <c r="R34" s="63" t="str">
        <f t="shared" si="0"/>
        <v>consCalcList['consOT'] = new logic.ConsOT();</v>
      </c>
      <c r="S34" s="64" t="s">
        <v>1715</v>
      </c>
      <c r="T34" s="64"/>
      <c r="U34" s="64" t="str">
        <f t="shared" si="1"/>
        <v>defCons['consOT'] = { name:'consOT', nameCode: '',  title:'待機・その他',  count:3,  sumClass:'consOTsum',  refClass:'',  substituteClass:'',  code:9,  color:'' };</v>
      </c>
    </row>
    <row r="37" spans="2:21" x14ac:dyDescent="0.15">
      <c r="C37" t="s">
        <v>1712</v>
      </c>
    </row>
    <row r="38" spans="2:21" x14ac:dyDescent="0.15">
      <c r="C38" t="s">
        <v>1713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107" sqref="A107"/>
    </sheetView>
  </sheetViews>
  <sheetFormatPr defaultRowHeight="13.5" x14ac:dyDescent="0.15"/>
  <cols>
    <col min="1" max="1" width="48.75" customWidth="1"/>
    <col min="2" max="2" width="29.75" style="198" customWidth="1"/>
    <col min="3" max="3" width="36.125" customWidth="1"/>
    <col min="4" max="4" width="38.25" customWidth="1"/>
  </cols>
  <sheetData>
    <row r="1" spans="1:4" x14ac:dyDescent="0.15">
      <c r="A1" s="190" t="s">
        <v>4255</v>
      </c>
      <c r="C1" s="152" t="s">
        <v>4549</v>
      </c>
      <c r="D1" s="152" t="s">
        <v>4539</v>
      </c>
    </row>
    <row r="2" spans="1:4" x14ac:dyDescent="0.15">
      <c r="A2" s="151" t="str">
        <f>CLEAN(B2&amp;IF(C2="","",""""&amp;C2&amp;""";"))</f>
        <v/>
      </c>
      <c r="C2" s="153"/>
      <c r="D2" s="154"/>
    </row>
    <row r="3" spans="1:4" x14ac:dyDescent="0.15">
      <c r="A3" s="151" t="str">
        <f t="shared" ref="A3:A66" si="0">CLEAN(B3&amp;IF(C3="","",""""&amp;C3&amp;""";"))</f>
        <v>D6.consAC.title = "room air conditioning";</v>
      </c>
      <c r="B3" s="198" t="s">
        <v>4256</v>
      </c>
      <c r="C3" s="153" t="s">
        <v>4257</v>
      </c>
      <c r="D3" s="154" t="s">
        <v>4257</v>
      </c>
    </row>
    <row r="4" spans="1:4" x14ac:dyDescent="0.15">
      <c r="A4" s="151" t="str">
        <f t="shared" si="0"/>
        <v>D6.consAC.countCall = "room";</v>
      </c>
      <c r="B4" s="198" t="s">
        <v>4258</v>
      </c>
      <c r="C4" s="153" t="s">
        <v>3409</v>
      </c>
      <c r="D4" s="154" t="s">
        <v>3409</v>
      </c>
    </row>
    <row r="5" spans="1:4" x14ac:dyDescent="0.15">
      <c r="A5" s="151" t="str">
        <f t="shared" si="0"/>
        <v/>
      </c>
      <c r="C5" s="153"/>
      <c r="D5" s="154"/>
    </row>
    <row r="6" spans="1:4" x14ac:dyDescent="0.15">
      <c r="A6" s="151" t="str">
        <f t="shared" si="0"/>
        <v>D6.consACcool.title = "room air conditioning";</v>
      </c>
      <c r="B6" s="198" t="s">
        <v>4259</v>
      </c>
      <c r="C6" s="153" t="s">
        <v>4257</v>
      </c>
      <c r="D6" s="154" t="s">
        <v>4257</v>
      </c>
    </row>
    <row r="7" spans="1:4" x14ac:dyDescent="0.15">
      <c r="A7" s="151" t="str">
        <f t="shared" si="0"/>
        <v>D6.consACcool.addable = "room air conditioning";</v>
      </c>
      <c r="B7" s="198" t="s">
        <v>4260</v>
      </c>
      <c r="C7" s="153" t="s">
        <v>4257</v>
      </c>
      <c r="D7" s="154" t="s">
        <v>4257</v>
      </c>
    </row>
    <row r="8" spans="1:4" x14ac:dyDescent="0.15">
      <c r="A8" s="151" t="str">
        <f t="shared" si="0"/>
        <v>D6.consACcool.countCall = "room #";</v>
      </c>
      <c r="B8" s="198" t="s">
        <v>4261</v>
      </c>
      <c r="C8" s="153" t="s">
        <v>4550</v>
      </c>
      <c r="D8" s="154" t="s">
        <v>4540</v>
      </c>
    </row>
    <row r="9" spans="1:4" x14ac:dyDescent="0.15">
      <c r="A9" s="151" t="str">
        <f t="shared" si="0"/>
        <v>D6.consACcool.inputGuide = "how to use air conditioning for each room";</v>
      </c>
      <c r="B9" s="198" t="s">
        <v>4262</v>
      </c>
      <c r="C9" s="153" t="s">
        <v>4263</v>
      </c>
      <c r="D9" s="154" t="s">
        <v>4263</v>
      </c>
    </row>
    <row r="10" spans="1:4" x14ac:dyDescent="0.15">
      <c r="A10" s="151" t="str">
        <f t="shared" si="0"/>
        <v/>
      </c>
      <c r="C10" s="153"/>
      <c r="D10" s="154"/>
    </row>
    <row r="11" spans="1:4" x14ac:dyDescent="0.15">
      <c r="A11" s="151" t="str">
        <f t="shared" si="0"/>
        <v>D6.consACheat.title = "room heating";</v>
      </c>
      <c r="B11" s="198" t="s">
        <v>4264</v>
      </c>
      <c r="C11" s="153" t="s">
        <v>4265</v>
      </c>
      <c r="D11" s="154" t="s">
        <v>4265</v>
      </c>
    </row>
    <row r="12" spans="1:4" x14ac:dyDescent="0.15">
      <c r="A12" s="151" t="str">
        <f t="shared" si="0"/>
        <v>D6.consACheat.addable = "room air conditioning";</v>
      </c>
      <c r="B12" s="198" t="s">
        <v>4266</v>
      </c>
      <c r="C12" s="153" t="s">
        <v>4257</v>
      </c>
      <c r="D12" s="154" t="s">
        <v>4257</v>
      </c>
    </row>
    <row r="13" spans="1:4" x14ac:dyDescent="0.15">
      <c r="A13" s="151" t="str">
        <f t="shared" si="0"/>
        <v>D6.consACheat.countCall = "room #";</v>
      </c>
      <c r="B13" s="198" t="s">
        <v>4267</v>
      </c>
      <c r="C13" s="153" t="s">
        <v>4550</v>
      </c>
      <c r="D13" s="154" t="s">
        <v>4541</v>
      </c>
    </row>
    <row r="14" spans="1:4" x14ac:dyDescent="0.15">
      <c r="A14" s="151" t="str">
        <f t="shared" si="0"/>
        <v>D6.consACheat.inputGuide = "how to use each room heating";</v>
      </c>
      <c r="B14" s="198" t="s">
        <v>4268</v>
      </c>
      <c r="C14" s="153" t="s">
        <v>4269</v>
      </c>
      <c r="D14" s="154" t="s">
        <v>4269</v>
      </c>
    </row>
    <row r="15" spans="1:4" x14ac:dyDescent="0.15">
      <c r="A15" s="151" t="str">
        <f t="shared" si="0"/>
        <v/>
      </c>
      <c r="C15" s="153"/>
      <c r="D15" s="154"/>
    </row>
    <row r="16" spans="1:4" x14ac:dyDescent="0.15">
      <c r="A16" s="151" t="str">
        <f t="shared" si="0"/>
        <v>D6.consCKcook.title = "Cooking";</v>
      </c>
      <c r="B16" s="198" t="s">
        <v>4270</v>
      </c>
      <c r="C16" s="153" t="s">
        <v>3057</v>
      </c>
      <c r="D16" s="154" t="s">
        <v>3057</v>
      </c>
    </row>
    <row r="17" spans="1:4" x14ac:dyDescent="0.15">
      <c r="A17" s="151" t="str">
        <f t="shared" si="0"/>
        <v>D6.consCKcook.inputGuide = "How to use cooking to focus on the stove";</v>
      </c>
      <c r="B17" s="198" t="s">
        <v>4271</v>
      </c>
      <c r="C17" s="153" t="s">
        <v>4272</v>
      </c>
      <c r="D17" s="154" t="s">
        <v>4272</v>
      </c>
    </row>
    <row r="18" spans="1:4" x14ac:dyDescent="0.15">
      <c r="A18" s="151" t="str">
        <f t="shared" si="0"/>
        <v/>
      </c>
      <c r="C18" s="153"/>
      <c r="D18" s="154"/>
    </row>
    <row r="19" spans="1:4" x14ac:dyDescent="0.15">
      <c r="A19" s="151" t="str">
        <f t="shared" si="0"/>
        <v>D6.consCKpot.title = "adiabatic";</v>
      </c>
      <c r="B19" s="198" t="s">
        <v>4273</v>
      </c>
      <c r="C19" s="153" t="s">
        <v>4274</v>
      </c>
      <c r="D19" s="154" t="s">
        <v>4274</v>
      </c>
    </row>
    <row r="20" spans="1:4" x14ac:dyDescent="0.15">
      <c r="A20" s="151" t="str">
        <f t="shared" si="0"/>
        <v>D6.consCKpot.inputGuide = "How to use insulation";</v>
      </c>
      <c r="B20" s="198" t="s">
        <v>4275</v>
      </c>
      <c r="C20" s="153" t="s">
        <v>4276</v>
      </c>
      <c r="D20" s="154" t="s">
        <v>4276</v>
      </c>
    </row>
    <row r="21" spans="1:4" x14ac:dyDescent="0.15">
      <c r="A21" s="151" t="str">
        <f t="shared" si="0"/>
        <v/>
      </c>
      <c r="C21" s="153"/>
      <c r="D21" s="154"/>
    </row>
    <row r="22" spans="1:4" x14ac:dyDescent="0.15">
      <c r="A22" s="151" t="str">
        <f t="shared" si="0"/>
        <v>D6.consCKrice.title = "rice";</v>
      </c>
      <c r="B22" s="198" t="s">
        <v>4277</v>
      </c>
      <c r="C22" s="153" t="s">
        <v>4278</v>
      </c>
      <c r="D22" s="154" t="s">
        <v>4278</v>
      </c>
    </row>
    <row r="23" spans="1:4" x14ac:dyDescent="0.15">
      <c r="A23" s="151" t="str">
        <f t="shared" si="0"/>
        <v>D6.consCKrice.inputGuide = "how to use a rice cooker";</v>
      </c>
      <c r="B23" s="198" t="s">
        <v>4279</v>
      </c>
      <c r="C23" s="153" t="s">
        <v>4551</v>
      </c>
      <c r="D23" s="154" t="s">
        <v>4542</v>
      </c>
    </row>
    <row r="24" spans="1:4" x14ac:dyDescent="0.15">
      <c r="A24" s="151" t="str">
        <f t="shared" si="0"/>
        <v/>
      </c>
      <c r="C24" s="153"/>
      <c r="D24" s="154"/>
    </row>
    <row r="25" spans="1:4" x14ac:dyDescent="0.15">
      <c r="A25" s="151" t="str">
        <f t="shared" si="0"/>
        <v>D6.consCKsum.title = "Cooking";</v>
      </c>
      <c r="B25" s="198" t="s">
        <v>4280</v>
      </c>
      <c r="C25" s="153" t="s">
        <v>3057</v>
      </c>
      <c r="D25" s="154" t="s">
        <v>3057</v>
      </c>
    </row>
    <row r="26" spans="1:4" x14ac:dyDescent="0.15">
      <c r="A26" s="151" t="str">
        <f t="shared" si="0"/>
        <v>D6.consCKsum.inputGuide = "How to use cooking related";</v>
      </c>
      <c r="B26" s="198" t="s">
        <v>4281</v>
      </c>
      <c r="C26" s="153" t="s">
        <v>4282</v>
      </c>
      <c r="D26" s="154" t="s">
        <v>4282</v>
      </c>
    </row>
    <row r="27" spans="1:4" x14ac:dyDescent="0.15">
      <c r="A27" s="151" t="str">
        <f t="shared" si="0"/>
        <v/>
      </c>
      <c r="C27" s="153"/>
      <c r="D27" s="154"/>
    </row>
    <row r="28" spans="1:4" x14ac:dyDescent="0.15">
      <c r="A28" s="151" t="str">
        <f t="shared" si="0"/>
        <v>D6.consCOsum.title = "cool";</v>
      </c>
      <c r="B28" s="198" t="s">
        <v>4283</v>
      </c>
      <c r="C28" s="153" t="s">
        <v>4284</v>
      </c>
      <c r="D28" s="154" t="s">
        <v>4284</v>
      </c>
    </row>
    <row r="29" spans="1:4" ht="27" x14ac:dyDescent="0.15">
      <c r="A29" s="151" t="str">
        <f t="shared" si="0"/>
        <v>D6.consCOsum.inputGuide = "how to use air conditioning in the whole house";</v>
      </c>
      <c r="B29" s="198" t="s">
        <v>4285</v>
      </c>
      <c r="C29" s="153" t="s">
        <v>4286</v>
      </c>
      <c r="D29" s="154" t="s">
        <v>4286</v>
      </c>
    </row>
    <row r="30" spans="1:4" x14ac:dyDescent="0.15">
      <c r="A30" s="151" t="str">
        <f t="shared" si="0"/>
        <v/>
      </c>
      <c r="C30" s="153"/>
      <c r="D30" s="154"/>
    </row>
    <row r="31" spans="1:4" x14ac:dyDescent="0.15">
      <c r="A31" s="151" t="str">
        <f t="shared" si="0"/>
        <v>D6.consCR.title = "vehicle";</v>
      </c>
      <c r="B31" s="198" t="s">
        <v>4287</v>
      </c>
      <c r="C31" s="153" t="s">
        <v>4288</v>
      </c>
      <c r="D31" s="154" t="s">
        <v>4288</v>
      </c>
    </row>
    <row r="32" spans="1:4" x14ac:dyDescent="0.15">
      <c r="A32" s="151" t="str">
        <f t="shared" si="0"/>
        <v>D6.consCR.addable = "vehicle";</v>
      </c>
      <c r="B32" s="198" t="s">
        <v>4289</v>
      </c>
      <c r="C32" s="153" t="s">
        <v>4288</v>
      </c>
      <c r="D32" s="154" t="s">
        <v>4288</v>
      </c>
    </row>
    <row r="33" spans="1:4" x14ac:dyDescent="0.15">
      <c r="A33" s="151" t="str">
        <f t="shared" si="0"/>
        <v>D6.consCR.countCall = "car #";</v>
      </c>
      <c r="B33" s="198" t="s">
        <v>4290</v>
      </c>
      <c r="C33" s="153" t="s">
        <v>4552</v>
      </c>
      <c r="D33" s="154" t="s">
        <v>4543</v>
      </c>
    </row>
    <row r="34" spans="1:4" ht="27" x14ac:dyDescent="0.15">
      <c r="A34" s="151" t="str">
        <f t="shared" si="0"/>
        <v>D6.consCR.inputGuide = "on the performance and use of each car will be held";</v>
      </c>
      <c r="B34" s="198" t="s">
        <v>4291</v>
      </c>
      <c r="C34" s="153" t="s">
        <v>4292</v>
      </c>
      <c r="D34" s="154" t="s">
        <v>4292</v>
      </c>
    </row>
    <row r="35" spans="1:4" x14ac:dyDescent="0.15">
      <c r="A35" s="151" t="str">
        <f t="shared" si="0"/>
        <v/>
      </c>
      <c r="C35" s="153"/>
      <c r="D35" s="154"/>
    </row>
    <row r="36" spans="1:4" x14ac:dyDescent="0.15">
      <c r="A36" s="151" t="str">
        <f t="shared" si="0"/>
        <v>D6.consCRsum.title = "vehicle";</v>
      </c>
      <c r="B36" s="198" t="s">
        <v>4293</v>
      </c>
      <c r="C36" s="153" t="s">
        <v>4288</v>
      </c>
      <c r="D36" s="154" t="s">
        <v>4288</v>
      </c>
    </row>
    <row r="37" spans="1:4" x14ac:dyDescent="0.15">
      <c r="A37" s="151" t="str">
        <f t="shared" si="0"/>
        <v>D6.consCRsum.inputGuide = "How to use cars, bicycles";</v>
      </c>
      <c r="B37" s="198" t="s">
        <v>4294</v>
      </c>
      <c r="C37" s="153" t="s">
        <v>4295</v>
      </c>
      <c r="D37" s="154" t="s">
        <v>4295</v>
      </c>
    </row>
    <row r="38" spans="1:4" x14ac:dyDescent="0.15">
      <c r="A38" s="151" t="str">
        <f t="shared" si="0"/>
        <v/>
      </c>
      <c r="C38" s="153"/>
      <c r="D38" s="154"/>
    </row>
    <row r="39" spans="1:4" x14ac:dyDescent="0.15">
      <c r="A39" s="151" t="str">
        <f t="shared" si="0"/>
        <v>D6.consCRtrip.title = "movement";</v>
      </c>
      <c r="B39" s="198" t="s">
        <v>4296</v>
      </c>
      <c r="C39" s="153" t="s">
        <v>4297</v>
      </c>
      <c r="D39" s="154" t="s">
        <v>4297</v>
      </c>
    </row>
    <row r="40" spans="1:4" x14ac:dyDescent="0.15">
      <c r="A40" s="151" t="str">
        <f t="shared" si="0"/>
        <v>D6.consCRtrip.countCall = "destination #";</v>
      </c>
      <c r="B40" s="198" t="s">
        <v>4298</v>
      </c>
      <c r="C40" s="153" t="s">
        <v>4553</v>
      </c>
      <c r="D40" s="154" t="s">
        <v>4544</v>
      </c>
    </row>
    <row r="41" spans="1:4" x14ac:dyDescent="0.15">
      <c r="A41" s="151" t="str">
        <f t="shared" si="0"/>
        <v>D6.consCRtrip.addable = "destination";</v>
      </c>
      <c r="B41" s="198" t="s">
        <v>4299</v>
      </c>
      <c r="C41" s="153" t="s">
        <v>3396</v>
      </c>
      <c r="D41" s="154" t="s">
        <v>3396</v>
      </c>
    </row>
    <row r="42" spans="1:4" x14ac:dyDescent="0.15">
      <c r="A42" s="151" t="str">
        <f t="shared" si="0"/>
        <v>D6.consCRtrip.inputGuide = "how to use cars and other destinations";</v>
      </c>
      <c r="B42" s="198" t="s">
        <v>4300</v>
      </c>
      <c r="C42" s="153" t="s">
        <v>4301</v>
      </c>
      <c r="D42" s="154" t="s">
        <v>4301</v>
      </c>
    </row>
    <row r="43" spans="1:4" x14ac:dyDescent="0.15">
      <c r="A43" s="151" t="str">
        <f t="shared" si="0"/>
        <v/>
      </c>
      <c r="C43" s="153"/>
      <c r="D43" s="154"/>
    </row>
    <row r="44" spans="1:4" x14ac:dyDescent="0.15">
      <c r="A44" s="151" t="str">
        <f t="shared" si="0"/>
        <v>D6.consDRsum.title = "laundry washing";</v>
      </c>
      <c r="B44" s="198" t="s">
        <v>4302</v>
      </c>
      <c r="C44" s="153" t="s">
        <v>4303</v>
      </c>
      <c r="D44" s="154" t="s">
        <v>4303</v>
      </c>
    </row>
    <row r="45" spans="1:4" ht="27" x14ac:dyDescent="0.15">
      <c r="A45" s="151" t="str">
        <f t="shared" si="0"/>
        <v>D6.consDRsum.inputGuide = "Clean the vacuum cleaner, how to use the washing machine and clothes dryer";</v>
      </c>
      <c r="B45" s="198" t="s">
        <v>4304</v>
      </c>
      <c r="C45" s="153" t="s">
        <v>4305</v>
      </c>
      <c r="D45" s="154" t="s">
        <v>4305</v>
      </c>
    </row>
    <row r="46" spans="1:4" x14ac:dyDescent="0.15">
      <c r="A46" s="151" t="str">
        <f t="shared" si="0"/>
        <v/>
      </c>
      <c r="C46" s="153"/>
      <c r="D46" s="154"/>
    </row>
    <row r="47" spans="1:4" x14ac:dyDescent="0.15">
      <c r="A47" s="151" t="str">
        <f t="shared" si="0"/>
        <v>D6.consEnergy.title = "General Energy Set";</v>
      </c>
      <c r="B47" s="198" t="s">
        <v>4306</v>
      </c>
      <c r="C47" s="153" t="s">
        <v>4307</v>
      </c>
      <c r="D47" s="154" t="s">
        <v>4307</v>
      </c>
    </row>
    <row r="48" spans="1:4" ht="27" x14ac:dyDescent="0.15">
      <c r="A48" s="151" t="str">
        <f t="shared" si="0"/>
        <v>D6.consEnergy.inputGuide = "the use of the whole house and the energy, monthly electricity bills";</v>
      </c>
      <c r="B48" s="198" t="s">
        <v>4308</v>
      </c>
      <c r="C48" s="153" t="s">
        <v>4309</v>
      </c>
      <c r="D48" s="154" t="s">
        <v>4309</v>
      </c>
    </row>
    <row r="49" spans="1:4" x14ac:dyDescent="0.15">
      <c r="A49" s="151" t="str">
        <f t="shared" si="0"/>
        <v/>
      </c>
      <c r="C49" s="153"/>
      <c r="D49" s="154"/>
    </row>
    <row r="50" spans="1:4" x14ac:dyDescent="0.15">
      <c r="A50" s="151" t="str">
        <f t="shared" si="0"/>
        <v>D6.consHTcold.title = "In the cold climate";</v>
      </c>
      <c r="B50" s="198" t="s">
        <v>4310</v>
      </c>
      <c r="C50" s="153" t="s">
        <v>4311</v>
      </c>
      <c r="D50" s="154" t="s">
        <v>4311</v>
      </c>
    </row>
    <row r="51" spans="1:4" x14ac:dyDescent="0.15">
      <c r="A51" s="151" t="str">
        <f t="shared" si="0"/>
        <v>D6.consHTcold.inputGuide = "How to use heating in cold weather";</v>
      </c>
      <c r="B51" s="198" t="s">
        <v>4312</v>
      </c>
      <c r="C51" s="153" t="s">
        <v>4313</v>
      </c>
      <c r="D51" s="154" t="s">
        <v>4313</v>
      </c>
    </row>
    <row r="52" spans="1:4" x14ac:dyDescent="0.15">
      <c r="A52" s="151" t="str">
        <f t="shared" si="0"/>
        <v/>
      </c>
      <c r="C52" s="153"/>
      <c r="D52" s="154"/>
    </row>
    <row r="53" spans="1:4" x14ac:dyDescent="0.15">
      <c r="A53" s="151" t="str">
        <f t="shared" si="0"/>
        <v>D6.consHTsum.title = "heating";</v>
      </c>
      <c r="B53" s="198" t="s">
        <v>4314</v>
      </c>
      <c r="C53" s="153" t="s">
        <v>3065</v>
      </c>
      <c r="D53" s="154" t="s">
        <v>3065</v>
      </c>
    </row>
    <row r="54" spans="1:4" x14ac:dyDescent="0.15">
      <c r="A54" s="151" t="str">
        <f t="shared" si="0"/>
        <v>D6.consHTsum.inputGuide = "how to use the whole house heating";</v>
      </c>
      <c r="B54" s="198" t="s">
        <v>4315</v>
      </c>
      <c r="C54" s="153" t="s">
        <v>4316</v>
      </c>
      <c r="D54" s="154" t="s">
        <v>4316</v>
      </c>
    </row>
    <row r="55" spans="1:4" x14ac:dyDescent="0.15">
      <c r="A55" s="151" t="str">
        <f t="shared" si="0"/>
        <v/>
      </c>
      <c r="C55" s="153"/>
      <c r="D55" s="154"/>
    </row>
    <row r="56" spans="1:4" x14ac:dyDescent="0.15">
      <c r="A56" s="151" t="str">
        <f t="shared" si="0"/>
        <v>D6.consHWdishwash.title = "Wash";</v>
      </c>
      <c r="B56" s="198" t="s">
        <v>4317</v>
      </c>
      <c r="C56" s="153" t="s">
        <v>4318</v>
      </c>
      <c r="D56" s="154" t="s">
        <v>4318</v>
      </c>
    </row>
    <row r="57" spans="1:4" x14ac:dyDescent="0.15">
      <c r="A57" s="151" t="str">
        <f t="shared" si="0"/>
        <v>D6.consHWdishwash.inputGuide = "How to use the dishwasher";</v>
      </c>
      <c r="B57" s="198" t="s">
        <v>4319</v>
      </c>
      <c r="C57" s="153" t="s">
        <v>4320</v>
      </c>
      <c r="D57" s="154" t="s">
        <v>4320</v>
      </c>
    </row>
    <row r="58" spans="1:4" x14ac:dyDescent="0.15">
      <c r="A58" s="151" t="str">
        <f t="shared" si="0"/>
        <v/>
      </c>
      <c r="C58" s="153"/>
      <c r="D58" s="154"/>
    </row>
    <row r="59" spans="1:4" x14ac:dyDescent="0.15">
      <c r="A59" s="151" t="str">
        <f t="shared" si="0"/>
        <v>D6.consHWdresser.title = "wash";</v>
      </c>
      <c r="B59" s="198" t="s">
        <v>4321</v>
      </c>
      <c r="C59" s="153" t="s">
        <v>4322</v>
      </c>
      <c r="D59" s="154" t="s">
        <v>4322</v>
      </c>
    </row>
    <row r="60" spans="1:4" x14ac:dyDescent="0.15">
      <c r="A60" s="151" t="str">
        <f t="shared" si="0"/>
        <v>D6.consHWdresser.inputGuide = "How to wash hot water in the basin";</v>
      </c>
      <c r="B60" s="198" t="s">
        <v>4323</v>
      </c>
      <c r="C60" s="153" t="s">
        <v>4324</v>
      </c>
      <c r="D60" s="154" t="s">
        <v>4324</v>
      </c>
    </row>
    <row r="61" spans="1:4" x14ac:dyDescent="0.15">
      <c r="A61" s="151" t="str">
        <f t="shared" si="0"/>
        <v/>
      </c>
      <c r="C61" s="153"/>
      <c r="D61" s="154"/>
    </row>
    <row r="62" spans="1:4" x14ac:dyDescent="0.15">
      <c r="A62" s="151" t="str">
        <f t="shared" si="0"/>
        <v>D6.consHWshower.title = "shower";</v>
      </c>
      <c r="B62" s="198" t="s">
        <v>4325</v>
      </c>
      <c r="C62" s="153" t="s">
        <v>4326</v>
      </c>
      <c r="D62" s="154" t="s">
        <v>4326</v>
      </c>
    </row>
    <row r="63" spans="1:4" x14ac:dyDescent="0.15">
      <c r="A63" s="151" t="str">
        <f t="shared" si="0"/>
        <v>D6.consHWshower.inputGuide = "how to use shower";</v>
      </c>
      <c r="B63" s="198" t="s">
        <v>4327</v>
      </c>
      <c r="C63" s="153" t="s">
        <v>4328</v>
      </c>
      <c r="D63" s="154" t="s">
        <v>4328</v>
      </c>
    </row>
    <row r="64" spans="1:4" x14ac:dyDescent="0.15">
      <c r="A64" s="151" t="str">
        <f t="shared" si="0"/>
        <v/>
      </c>
      <c r="C64" s="153"/>
      <c r="D64" s="154"/>
    </row>
    <row r="65" spans="1:4" x14ac:dyDescent="0.15">
      <c r="A65" s="151" t="str">
        <f t="shared" si="0"/>
        <v>D6.consHWsum.title = "hot water supply";</v>
      </c>
      <c r="B65" s="198" t="s">
        <v>4329</v>
      </c>
      <c r="C65" s="153" t="s">
        <v>4330</v>
      </c>
      <c r="D65" s="154" t="s">
        <v>4330</v>
      </c>
    </row>
    <row r="66" spans="1:4" x14ac:dyDescent="0.15">
      <c r="A66" s="151" t="str">
        <f t="shared" si="0"/>
        <v>D6.consHWsum.inputGuide = "how to use hot water supply in general";</v>
      </c>
      <c r="B66" s="198" t="s">
        <v>4331</v>
      </c>
      <c r="C66" s="153" t="s">
        <v>4332</v>
      </c>
      <c r="D66" s="154" t="s">
        <v>4332</v>
      </c>
    </row>
    <row r="67" spans="1:4" x14ac:dyDescent="0.15">
      <c r="A67" s="151" t="str">
        <f t="shared" ref="A67:A105" si="1">CLEAN(B67&amp;IF(C67="","",""""&amp;C67&amp;""";"))</f>
        <v/>
      </c>
      <c r="C67" s="153"/>
      <c r="D67" s="154"/>
    </row>
    <row r="68" spans="1:4" x14ac:dyDescent="0.15">
      <c r="A68" s="151" t="str">
        <f t="shared" si="1"/>
        <v>D6.consHWtoilet.title = "toilet";</v>
      </c>
      <c r="B68" s="198" t="s">
        <v>4333</v>
      </c>
      <c r="C68" s="153" t="s">
        <v>3883</v>
      </c>
      <c r="D68" s="154" t="s">
        <v>3883</v>
      </c>
    </row>
    <row r="69" spans="1:4" x14ac:dyDescent="0.15">
      <c r="A69" s="151" t="str">
        <f t="shared" si="1"/>
        <v>D6.consHWtoilet.inputGuide = "How to use toilet water and heat insulation";</v>
      </c>
      <c r="B69" s="198" t="s">
        <v>4334</v>
      </c>
      <c r="C69" s="153" t="s">
        <v>4335</v>
      </c>
      <c r="D69" s="154" t="s">
        <v>4335</v>
      </c>
    </row>
    <row r="70" spans="1:4" x14ac:dyDescent="0.15">
      <c r="A70" s="151" t="str">
        <f t="shared" si="1"/>
        <v/>
      </c>
      <c r="C70" s="153"/>
      <c r="D70" s="154"/>
    </row>
    <row r="71" spans="1:4" x14ac:dyDescent="0.15">
      <c r="A71" s="151" t="str">
        <f t="shared" si="1"/>
        <v>D6.consHWtub.title = "Bath";</v>
      </c>
      <c r="B71" s="198" t="s">
        <v>4336</v>
      </c>
      <c r="C71" s="153" t="s">
        <v>4337</v>
      </c>
      <c r="D71" s="154" t="s">
        <v>4337</v>
      </c>
    </row>
    <row r="72" spans="1:4" x14ac:dyDescent="0.15">
      <c r="A72" s="151" t="str">
        <f t="shared" si="1"/>
        <v>D6.consHWtub.inputGuide = "how to use hot tub";</v>
      </c>
      <c r="B72" s="198" t="s">
        <v>4338</v>
      </c>
      <c r="C72" s="153" t="s">
        <v>4339</v>
      </c>
      <c r="D72" s="154" t="s">
        <v>4339</v>
      </c>
    </row>
    <row r="73" spans="1:4" x14ac:dyDescent="0.15">
      <c r="A73" s="151" t="str">
        <f t="shared" si="1"/>
        <v/>
      </c>
      <c r="C73" s="153"/>
      <c r="D73" s="154"/>
    </row>
    <row r="74" spans="1:4" x14ac:dyDescent="0.15">
      <c r="A74" s="151" t="str">
        <f t="shared" si="1"/>
        <v>D6.consLI.title = "light";</v>
      </c>
      <c r="B74" s="198" t="s">
        <v>4340</v>
      </c>
      <c r="C74" s="153" t="s">
        <v>4341</v>
      </c>
      <c r="D74" s="154" t="s">
        <v>4341</v>
      </c>
    </row>
    <row r="75" spans="1:4" x14ac:dyDescent="0.15">
      <c r="A75" s="151" t="str">
        <f t="shared" si="1"/>
        <v>D6.consLI.addable = "room lighting";</v>
      </c>
      <c r="B75" s="198" t="s">
        <v>4342</v>
      </c>
      <c r="C75" s="153" t="s">
        <v>4343</v>
      </c>
      <c r="D75" s="154" t="s">
        <v>4343</v>
      </c>
    </row>
    <row r="76" spans="1:4" x14ac:dyDescent="0.15">
      <c r="A76" s="151" t="str">
        <f t="shared" si="1"/>
        <v>D6.consLI.countCall = "room #";</v>
      </c>
      <c r="B76" s="198" t="s">
        <v>4344</v>
      </c>
      <c r="C76" s="153" t="s">
        <v>4550</v>
      </c>
      <c r="D76" s="154" t="s">
        <v>4540</v>
      </c>
    </row>
    <row r="77" spans="1:4" x14ac:dyDescent="0.15">
      <c r="A77" s="151" t="str">
        <f t="shared" si="1"/>
        <v>D6.consLI.inputGuide = "how to use a single room lighting";</v>
      </c>
      <c r="B77" s="198" t="s">
        <v>4345</v>
      </c>
      <c r="C77" s="153" t="s">
        <v>4346</v>
      </c>
      <c r="D77" s="154" t="s">
        <v>4346</v>
      </c>
    </row>
    <row r="78" spans="1:4" x14ac:dyDescent="0.15">
      <c r="A78" s="151" t="str">
        <f t="shared" si="1"/>
        <v/>
      </c>
      <c r="C78" s="153"/>
      <c r="D78" s="154"/>
    </row>
    <row r="79" spans="1:4" x14ac:dyDescent="0.15">
      <c r="A79" s="151" t="str">
        <f t="shared" si="1"/>
        <v>D6.consLIsum.title = "light";</v>
      </c>
      <c r="B79" s="198" t="s">
        <v>4347</v>
      </c>
      <c r="C79" s="153" t="s">
        <v>4341</v>
      </c>
      <c r="D79" s="154" t="s">
        <v>4341</v>
      </c>
    </row>
    <row r="80" spans="1:4" x14ac:dyDescent="0.15">
      <c r="A80" s="151" t="str">
        <f t="shared" si="1"/>
        <v>D6.consLIsum.inputGuide = "how to use the whole house lighting";</v>
      </c>
      <c r="B80" s="198" t="s">
        <v>4348</v>
      </c>
      <c r="C80" s="153" t="s">
        <v>4349</v>
      </c>
      <c r="D80" s="154" t="s">
        <v>4349</v>
      </c>
    </row>
    <row r="81" spans="1:4" x14ac:dyDescent="0.15">
      <c r="A81" s="151" t="str">
        <f t="shared" si="1"/>
        <v/>
      </c>
      <c r="C81" s="153"/>
      <c r="D81" s="154"/>
    </row>
    <row r="82" spans="1:4" x14ac:dyDescent="0.15">
      <c r="A82" s="151" t="str">
        <f t="shared" si="1"/>
        <v>D6.consRF.title = "refrigerator";</v>
      </c>
      <c r="B82" s="198" t="s">
        <v>4350</v>
      </c>
      <c r="C82" s="153" t="s">
        <v>3919</v>
      </c>
      <c r="D82" s="154" t="s">
        <v>3919</v>
      </c>
    </row>
    <row r="83" spans="1:4" x14ac:dyDescent="0.15">
      <c r="A83" s="151" t="str">
        <f t="shared" si="1"/>
        <v>D6.consRF.addable = "refrigerator";</v>
      </c>
      <c r="B83" s="198" t="s">
        <v>4351</v>
      </c>
      <c r="C83" s="153" t="s">
        <v>3919</v>
      </c>
      <c r="D83" s="154" t="s">
        <v>3919</v>
      </c>
    </row>
    <row r="84" spans="1:4" x14ac:dyDescent="0.15">
      <c r="A84" s="151" t="str">
        <f t="shared" si="1"/>
        <v>D6.consRF.countCall = "#";</v>
      </c>
      <c r="B84" s="198" t="s">
        <v>4352</v>
      </c>
      <c r="C84" s="153" t="s">
        <v>4554</v>
      </c>
      <c r="D84" s="154" t="s">
        <v>4545</v>
      </c>
    </row>
    <row r="85" spans="1:4" x14ac:dyDescent="0.15">
      <c r="A85" s="151" t="str">
        <f t="shared" si="1"/>
        <v>D6.consRF.inputGuide = "How to use personal refrigerator";</v>
      </c>
      <c r="B85" s="198" t="s">
        <v>4353</v>
      </c>
      <c r="C85" s="153" t="s">
        <v>4354</v>
      </c>
      <c r="D85" s="154" t="s">
        <v>4354</v>
      </c>
    </row>
    <row r="86" spans="1:4" x14ac:dyDescent="0.15">
      <c r="A86" s="151" t="str">
        <f t="shared" si="1"/>
        <v/>
      </c>
      <c r="C86" s="153"/>
      <c r="D86" s="154"/>
    </row>
    <row r="87" spans="1:4" x14ac:dyDescent="0.15">
      <c r="A87" s="151" t="str">
        <f t="shared" si="1"/>
        <v>D6.consRFsum.title = "refrigerator";</v>
      </c>
      <c r="B87" s="198" t="s">
        <v>4355</v>
      </c>
      <c r="C87" s="153" t="s">
        <v>3919</v>
      </c>
      <c r="D87" s="154" t="s">
        <v>3919</v>
      </c>
    </row>
    <row r="88" spans="1:4" x14ac:dyDescent="0.15">
      <c r="A88" s="151" t="str">
        <f t="shared" si="1"/>
        <v>D6.consRFsum.inputGuide = "use the refrigerator in the whole house";</v>
      </c>
      <c r="B88" s="198" t="s">
        <v>4356</v>
      </c>
      <c r="C88" s="153" t="s">
        <v>4357</v>
      </c>
      <c r="D88" s="154" t="s">
        <v>4357</v>
      </c>
    </row>
    <row r="89" spans="1:4" x14ac:dyDescent="0.15">
      <c r="A89" s="151" t="str">
        <f t="shared" si="1"/>
        <v/>
      </c>
      <c r="C89" s="153"/>
      <c r="D89" s="154"/>
    </row>
    <row r="90" spans="1:4" ht="40.5" x14ac:dyDescent="0.15">
      <c r="A90" s="151" t="str">
        <f t="shared" si="1"/>
        <v>D6.consSeason.inputGuide = "For monthly water and electricity charges per season. Please fill in the approximate value.";</v>
      </c>
      <c r="B90" s="198" t="s">
        <v>4358</v>
      </c>
      <c r="C90" s="153" t="s">
        <v>4359</v>
      </c>
      <c r="D90" s="154" t="s">
        <v>4359</v>
      </c>
    </row>
    <row r="91" spans="1:4" x14ac:dyDescent="0.15">
      <c r="A91" s="151" t="str">
        <f t="shared" si="1"/>
        <v/>
      </c>
      <c r="C91" s="153"/>
      <c r="D91" s="154"/>
    </row>
    <row r="92" spans="1:4" x14ac:dyDescent="0.15">
      <c r="A92" s="151" t="str">
        <f t="shared" si="1"/>
        <v>D6.consTotal.title = "whole";</v>
      </c>
      <c r="B92" s="198" t="s">
        <v>4360</v>
      </c>
      <c r="C92" s="153" t="s">
        <v>4361</v>
      </c>
      <c r="D92" s="154" t="s">
        <v>4361</v>
      </c>
    </row>
    <row r="93" spans="1:4" x14ac:dyDescent="0.15">
      <c r="A93" s="151" t="str">
        <f t="shared" si="1"/>
        <v>D6.consTotal.inputGuide = "Basic information about the area and house";</v>
      </c>
      <c r="B93" s="198" t="s">
        <v>4362</v>
      </c>
      <c r="C93" s="153" t="s">
        <v>4363</v>
      </c>
      <c r="D93" s="154" t="s">
        <v>4363</v>
      </c>
    </row>
    <row r="94" spans="1:4" x14ac:dyDescent="0.15">
      <c r="A94" s="151" t="str">
        <f t="shared" si="1"/>
        <v/>
      </c>
      <c r="C94" s="153"/>
      <c r="D94" s="154"/>
    </row>
    <row r="95" spans="1:4" x14ac:dyDescent="0.15">
      <c r="A95" s="151" t="str">
        <f t="shared" si="1"/>
        <v>D6.consTV.title = "TV";</v>
      </c>
      <c r="B95" s="198" t="s">
        <v>4364</v>
      </c>
      <c r="C95" s="153" t="s">
        <v>1758</v>
      </c>
      <c r="D95" s="154" t="s">
        <v>1758</v>
      </c>
    </row>
    <row r="96" spans="1:4" x14ac:dyDescent="0.15">
      <c r="A96" s="151" t="str">
        <f t="shared" si="1"/>
        <v>D6.consTV.addable = "TV";</v>
      </c>
      <c r="B96" s="198" t="s">
        <v>4365</v>
      </c>
      <c r="C96" s="153" t="s">
        <v>1758</v>
      </c>
      <c r="D96" s="154" t="s">
        <v>1758</v>
      </c>
    </row>
    <row r="97" spans="1:4" x14ac:dyDescent="0.15">
      <c r="A97" s="151" t="str">
        <f t="shared" si="1"/>
        <v>D6.consTV.countCall = "#";</v>
      </c>
      <c r="B97" s="198" t="s">
        <v>4366</v>
      </c>
      <c r="C97" s="153" t="s">
        <v>4554</v>
      </c>
      <c r="D97" s="154" t="s">
        <v>4546</v>
      </c>
    </row>
    <row r="98" spans="1:4" x14ac:dyDescent="0.15">
      <c r="A98" s="151" t="str">
        <f t="shared" si="1"/>
        <v>D6.consTV.inputGuide = "How to use personalized TV";</v>
      </c>
      <c r="B98" s="198" t="s">
        <v>4367</v>
      </c>
      <c r="C98" s="153" t="s">
        <v>4368</v>
      </c>
      <c r="D98" s="154" t="s">
        <v>4368</v>
      </c>
    </row>
    <row r="99" spans="1:4" x14ac:dyDescent="0.15">
      <c r="A99" s="151" t="str">
        <f t="shared" si="1"/>
        <v/>
      </c>
      <c r="C99" s="153"/>
      <c r="D99" s="154"/>
    </row>
    <row r="100" spans="1:4" x14ac:dyDescent="0.15">
      <c r="A100" s="151" t="str">
        <f t="shared" si="1"/>
        <v>D6.consTVsum.title = "TV";</v>
      </c>
      <c r="B100" s="198" t="s">
        <v>4369</v>
      </c>
      <c r="C100" s="153" t="s">
        <v>1758</v>
      </c>
      <c r="D100" s="154" t="s">
        <v>1758</v>
      </c>
    </row>
    <row r="101" spans="1:4" x14ac:dyDescent="0.15">
      <c r="A101" s="151" t="str">
        <f t="shared" si="1"/>
        <v>D6.consTVsum.inputGuide = "how to use the whole house of TV";</v>
      </c>
      <c r="B101" s="198" t="s">
        <v>4370</v>
      </c>
      <c r="C101" s="153" t="s">
        <v>4371</v>
      </c>
      <c r="D101" s="154" t="s">
        <v>4371</v>
      </c>
    </row>
    <row r="102" spans="1:4" x14ac:dyDescent="0.15">
      <c r="A102" s="151" t="str">
        <f t="shared" si="1"/>
        <v/>
      </c>
      <c r="C102" s="153"/>
      <c r="D102" s="154"/>
    </row>
    <row r="103" spans="1:4" x14ac:dyDescent="0.15">
      <c r="A103" s="151" t="str">
        <f t="shared" si="1"/>
        <v>D6.consSeason.titleList[1] = "winter";</v>
      </c>
      <c r="B103" s="198" t="s">
        <v>4532</v>
      </c>
      <c r="C103" s="153" t="s">
        <v>4533</v>
      </c>
      <c r="D103" s="154" t="s">
        <v>4534</v>
      </c>
    </row>
    <row r="104" spans="1:4" x14ac:dyDescent="0.15">
      <c r="A104" s="151" t="str">
        <f t="shared" si="1"/>
        <v>D6.consSeason.titleList[2] = "spring/fall";</v>
      </c>
      <c r="B104" s="198" t="s">
        <v>4535</v>
      </c>
      <c r="C104" s="153" t="s">
        <v>4536</v>
      </c>
      <c r="D104" s="154" t="s">
        <v>4547</v>
      </c>
    </row>
    <row r="105" spans="1:4" x14ac:dyDescent="0.15">
      <c r="A105" s="151" t="str">
        <f t="shared" si="1"/>
        <v>D6.consSeason.titleList[3] = "summer";</v>
      </c>
      <c r="B105" s="198" t="s">
        <v>4537</v>
      </c>
      <c r="C105" s="153" t="s">
        <v>4538</v>
      </c>
      <c r="D105" s="154" t="s">
        <v>4548</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4" activePane="bottomRight" state="frozen"/>
      <selection pane="topRight" activeCell="G1" sqref="G1"/>
      <selection pane="bottomLeft" activeCell="A4" sqref="A4"/>
      <selection pane="bottomRight" activeCell="A4" sqref="A4"/>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8.75" style="1" customWidth="1"/>
    <col min="28" max="28" width="1.125" style="1" hidden="1" customWidth="1"/>
    <col min="29" max="16384" width="9" style="1"/>
  </cols>
  <sheetData>
    <row r="1" spans="1:28" x14ac:dyDescent="0.15">
      <c r="A1" s="47" t="s">
        <v>2889</v>
      </c>
      <c r="D1" s="136" t="s">
        <v>4095</v>
      </c>
      <c r="X1" s="186" t="s">
        <v>2905</v>
      </c>
      <c r="Y1" s="187"/>
      <c r="Z1" s="188"/>
    </row>
    <row r="2" spans="1:28" ht="15" customHeight="1" x14ac:dyDescent="0.15">
      <c r="B2" s="139" t="s">
        <v>2121</v>
      </c>
      <c r="C2" s="145" t="s">
        <v>2122</v>
      </c>
      <c r="D2" s="145" t="s">
        <v>2123</v>
      </c>
      <c r="E2" s="146"/>
      <c r="F2" s="147" t="s">
        <v>2852</v>
      </c>
      <c r="G2" s="145" t="s">
        <v>2124</v>
      </c>
      <c r="H2" s="147"/>
      <c r="I2" s="145" t="s">
        <v>2601</v>
      </c>
      <c r="J2" s="146"/>
      <c r="K2" s="146" t="s">
        <v>2125</v>
      </c>
      <c r="L2" s="139" t="s">
        <v>4428</v>
      </c>
      <c r="M2" s="139" t="s">
        <v>2126</v>
      </c>
      <c r="N2" s="139" t="s">
        <v>2127</v>
      </c>
      <c r="O2" s="139" t="s">
        <v>2128</v>
      </c>
      <c r="P2" s="145" t="s">
        <v>2129</v>
      </c>
      <c r="Q2" s="145" t="s">
        <v>2900</v>
      </c>
      <c r="R2" s="147"/>
      <c r="S2" s="145" t="s">
        <v>2130</v>
      </c>
      <c r="T2" s="146"/>
      <c r="U2" s="146" t="s">
        <v>2131</v>
      </c>
      <c r="V2" s="139" t="s">
        <v>2132</v>
      </c>
      <c r="X2" s="189"/>
      <c r="Y2" s="189"/>
      <c r="Z2" s="189"/>
      <c r="AB2" s="68" t="s">
        <v>4429</v>
      </c>
    </row>
    <row r="3" spans="1:28" ht="43.9" customHeight="1" x14ac:dyDescent="0.15">
      <c r="B3" s="144" t="s">
        <v>2890</v>
      </c>
      <c r="C3" s="144" t="s">
        <v>2891</v>
      </c>
      <c r="D3" s="144" t="s">
        <v>4093</v>
      </c>
      <c r="E3" s="144" t="s">
        <v>2877</v>
      </c>
      <c r="F3" s="144" t="s">
        <v>2892</v>
      </c>
      <c r="G3" s="144" t="s">
        <v>2893</v>
      </c>
      <c r="H3" s="144" t="s">
        <v>2875</v>
      </c>
      <c r="I3" s="144" t="s">
        <v>4090</v>
      </c>
      <c r="J3" s="144" t="s">
        <v>2878</v>
      </c>
      <c r="K3" s="144" t="s">
        <v>2894</v>
      </c>
      <c r="L3" s="144" t="s">
        <v>2895</v>
      </c>
      <c r="M3" s="144" t="s">
        <v>2896</v>
      </c>
      <c r="N3" s="144" t="s">
        <v>2897</v>
      </c>
      <c r="O3" s="144" t="s">
        <v>2898</v>
      </c>
      <c r="P3" s="144" t="s">
        <v>2899</v>
      </c>
      <c r="Q3" s="144" t="s">
        <v>2900</v>
      </c>
      <c r="R3" s="144" t="s">
        <v>2875</v>
      </c>
      <c r="S3" s="144" t="s">
        <v>2901</v>
      </c>
      <c r="T3" s="144" t="s">
        <v>2875</v>
      </c>
      <c r="U3" s="144" t="s">
        <v>2902</v>
      </c>
      <c r="V3" s="144" t="s">
        <v>2903</v>
      </c>
      <c r="X3" s="48"/>
      <c r="Y3" s="48"/>
      <c r="Z3" s="68" t="s">
        <v>2904</v>
      </c>
      <c r="AB3" s="1" t="s">
        <v>4430</v>
      </c>
    </row>
    <row r="4" spans="1:28" s="19" customFormat="1" ht="79.5" customHeight="1" x14ac:dyDescent="0.15">
      <c r="A4" s="49"/>
      <c r="B4" s="65">
        <v>1</v>
      </c>
      <c r="C4" s="65" t="s">
        <v>2349</v>
      </c>
      <c r="D4" s="140" t="s">
        <v>3067</v>
      </c>
      <c r="E4" s="141" t="s">
        <v>3067</v>
      </c>
      <c r="F4" s="65" t="s">
        <v>1790</v>
      </c>
      <c r="G4" s="140" t="s">
        <v>3127</v>
      </c>
      <c r="H4" s="141" t="s">
        <v>3127</v>
      </c>
      <c r="I4" s="135">
        <v>0.5</v>
      </c>
      <c r="J4" s="118">
        <v>0.5</v>
      </c>
      <c r="K4" s="65"/>
      <c r="L4" s="65">
        <v>25</v>
      </c>
      <c r="M4" s="65">
        <v>20</v>
      </c>
      <c r="N4" s="65">
        <v>400000</v>
      </c>
      <c r="O4" s="65"/>
      <c r="P4" s="65"/>
      <c r="Q4" s="135"/>
      <c r="R4" s="118"/>
      <c r="S4" s="135" t="s">
        <v>4958</v>
      </c>
      <c r="T4" s="118" t="s">
        <v>4989</v>
      </c>
      <c r="U4" s="65"/>
      <c r="V4" s="65" t="s">
        <v>2120</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x14ac:dyDescent="0.15">
      <c r="A5" s="49"/>
      <c r="B5" s="65">
        <v>2</v>
      </c>
      <c r="C5" s="65" t="s">
        <v>2350</v>
      </c>
      <c r="D5" s="135" t="s">
        <v>4938</v>
      </c>
      <c r="E5" s="118" t="s">
        <v>4968</v>
      </c>
      <c r="F5" s="65" t="s">
        <v>1790</v>
      </c>
      <c r="G5" s="135" t="s">
        <v>3128</v>
      </c>
      <c r="H5" s="118" t="s">
        <v>3128</v>
      </c>
      <c r="I5" s="135">
        <v>1</v>
      </c>
      <c r="J5" s="118">
        <v>1</v>
      </c>
      <c r="K5" s="65"/>
      <c r="L5" s="65">
        <v>3</v>
      </c>
      <c r="M5" s="65">
        <v>20</v>
      </c>
      <c r="N5" s="65">
        <v>200000</v>
      </c>
      <c r="O5" s="65"/>
      <c r="P5" s="65"/>
      <c r="Q5" s="135"/>
      <c r="R5" s="118"/>
      <c r="S5" s="135" t="s">
        <v>4959</v>
      </c>
      <c r="T5" s="118" t="s">
        <v>4990</v>
      </c>
      <c r="U5" s="65"/>
      <c r="V5" s="65" t="s">
        <v>2153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 a Home Energy Management System unit",  easyness:"1",  refCons:"consTotal",  titleShort:"HEMS equipment", level:"",  figNum:"3",  lifeTime:"20",  price:"200000",  roanShow:"",  standardType:"",  subsidy :"",  advice:"The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 a Home Energy Management System unit",  'figNum'=&gt;"3",  'advice'=&gt;"The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x14ac:dyDescent="0.15">
      <c r="A6" s="49"/>
      <c r="B6" s="65">
        <v>3</v>
      </c>
      <c r="C6" s="65" t="s">
        <v>2627</v>
      </c>
      <c r="D6" s="135" t="s">
        <v>3068</v>
      </c>
      <c r="E6" s="118" t="s">
        <v>3068</v>
      </c>
      <c r="F6" s="65" t="s">
        <v>1790</v>
      </c>
      <c r="G6" s="135" t="s">
        <v>3129</v>
      </c>
      <c r="H6" s="118" t="s">
        <v>3129</v>
      </c>
      <c r="I6" s="135">
        <v>2</v>
      </c>
      <c r="J6" s="118">
        <v>2</v>
      </c>
      <c r="K6" s="65"/>
      <c r="L6" s="65">
        <v>25</v>
      </c>
      <c r="M6" s="65">
        <v>10</v>
      </c>
      <c r="N6" s="65">
        <v>50000</v>
      </c>
      <c r="O6" s="65"/>
      <c r="P6" s="65"/>
      <c r="Q6" s="135"/>
      <c r="R6" s="118"/>
      <c r="S6" s="135" t="s">
        <v>4960</v>
      </c>
      <c r="T6" s="118" t="s">
        <v>4991</v>
      </c>
      <c r="U6" s="65"/>
      <c r="V6" s="65" t="s">
        <v>2120</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   lifestyle:"",   season:"wss"};</v>
      </c>
      <c r="AB6" s="19" t="str">
        <f t="shared" si="1"/>
        <v>$defMeasures['mTOsolarSmall'] = [ 'mid'=&gt;"3",   'title'=&gt;"Put the solar panels on the balcony",  'figNum'=&gt;"25",  'advice'=&gt;"Rather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v>
      </c>
    </row>
    <row r="7" spans="1:28" s="19" customFormat="1" ht="69" customHeight="1" x14ac:dyDescent="0.15">
      <c r="A7" s="49"/>
      <c r="B7" s="65">
        <v>101</v>
      </c>
      <c r="C7" s="65" t="s">
        <v>1963</v>
      </c>
      <c r="D7" s="135" t="s">
        <v>4939</v>
      </c>
      <c r="E7" s="118" t="s">
        <v>4969</v>
      </c>
      <c r="F7" s="65" t="s">
        <v>1959</v>
      </c>
      <c r="G7" s="135" t="s">
        <v>4940</v>
      </c>
      <c r="H7" s="118" t="s">
        <v>4983</v>
      </c>
      <c r="I7" s="135">
        <v>2</v>
      </c>
      <c r="J7" s="118">
        <v>2</v>
      </c>
      <c r="K7" s="65"/>
      <c r="L7" s="65">
        <v>8</v>
      </c>
      <c r="M7" s="65">
        <v>10</v>
      </c>
      <c r="N7" s="65">
        <v>400000</v>
      </c>
      <c r="O7" s="65">
        <v>1</v>
      </c>
      <c r="P7" s="65"/>
      <c r="Q7" s="135"/>
      <c r="R7" s="118"/>
      <c r="S7" s="135" t="s">
        <v>4961</v>
      </c>
      <c r="T7" s="118" t="s">
        <v>4992</v>
      </c>
      <c r="U7" s="65"/>
      <c r="V7" s="65" t="s">
        <v>2120</v>
      </c>
      <c r="W7" s="49"/>
      <c r="X7" s="49"/>
      <c r="Y7" s="49"/>
      <c r="Z7" s="49" t="str">
        <f t="shared" si="0"/>
        <v>D6.scenario.defMeasures['mHWecocute'] = { mid:"101",  name:"mHWecocute",  title:"Replace electiric boiler to heat pump type",  easyness:"2",  refCons:"consHWsum",  titleShort:"heat pump boiler", level:"",  figNum:"8",  lifeTime:"10",  price:"400000",  roanShow:"1",  standardType:"",  subsidy :"",  advice:"Natural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boiler to heat pump type",  'figNum'=&gt;"8",  'advice'=&gt;"Natural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x14ac:dyDescent="0.15">
      <c r="A8" s="49"/>
      <c r="B8" s="65">
        <v>102</v>
      </c>
      <c r="C8" s="65" t="s">
        <v>1965</v>
      </c>
      <c r="D8" s="135" t="s">
        <v>4941</v>
      </c>
      <c r="E8" s="118" t="s">
        <v>4970</v>
      </c>
      <c r="F8" s="65" t="s">
        <v>1959</v>
      </c>
      <c r="G8" s="135" t="s">
        <v>3130</v>
      </c>
      <c r="H8" s="118" t="s">
        <v>3130</v>
      </c>
      <c r="I8" s="135">
        <v>2</v>
      </c>
      <c r="J8" s="118">
        <v>2</v>
      </c>
      <c r="K8" s="65"/>
      <c r="L8" s="65">
        <v>10</v>
      </c>
      <c r="M8" s="65">
        <v>10</v>
      </c>
      <c r="N8" s="65">
        <v>200000</v>
      </c>
      <c r="O8" s="65"/>
      <c r="P8" s="65"/>
      <c r="Q8" s="135"/>
      <c r="R8" s="118"/>
      <c r="S8" s="135" t="s">
        <v>3198</v>
      </c>
      <c r="T8" s="118" t="s">
        <v>3198</v>
      </c>
      <c r="U8" s="65"/>
      <c r="V8" s="65" t="s">
        <v>2120</v>
      </c>
      <c r="W8" s="49"/>
      <c r="X8" s="49"/>
      <c r="Y8" s="49"/>
      <c r="Z8" s="49" t="str">
        <f t="shared" si="0"/>
        <v>D6.scenario.defMeasures['mHWecojoze'] = { mid:"102",  name:"mHWecojoze",  title:"Replace gas boiler to latent heat recovery type",  easyness:"2",  refCons:"consHWsum",  titleShort:"latent heat recovery gas heater", level:"",  figNum:"10",  lifeTime:"10",  price:"200000",  roanShow:"",  standardType:"",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gas boiler to latent heat recovery type",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x14ac:dyDescent="0.15">
      <c r="A9" s="49"/>
      <c r="B9" s="65">
        <v>103</v>
      </c>
      <c r="C9" s="65" t="s">
        <v>1964</v>
      </c>
      <c r="D9" s="135" t="s">
        <v>4942</v>
      </c>
      <c r="E9" s="118" t="s">
        <v>4971</v>
      </c>
      <c r="F9" s="65" t="s">
        <v>1959</v>
      </c>
      <c r="G9" s="135" t="s">
        <v>4945</v>
      </c>
      <c r="H9" s="118" t="s">
        <v>4984</v>
      </c>
      <c r="I9" s="135">
        <v>1</v>
      </c>
      <c r="J9" s="118">
        <v>1</v>
      </c>
      <c r="K9" s="65"/>
      <c r="L9" s="65">
        <v>10</v>
      </c>
      <c r="M9" s="65">
        <v>10</v>
      </c>
      <c r="N9" s="65">
        <v>250000</v>
      </c>
      <c r="O9" s="65"/>
      <c r="P9" s="65"/>
      <c r="Q9" s="135"/>
      <c r="R9" s="118"/>
      <c r="S9" s="135" t="s">
        <v>4962</v>
      </c>
      <c r="T9" s="118" t="s">
        <v>4993</v>
      </c>
      <c r="U9" s="65"/>
      <c r="V9" s="65" t="s">
        <v>2120</v>
      </c>
      <c r="W9" s="49"/>
      <c r="X9" s="49"/>
      <c r="Y9" s="49"/>
      <c r="Z9" s="49" t="str">
        <f t="shared" si="0"/>
        <v>D6.scenario.defMeasures['mHWecofeel'] = { mid:"103",  name:"mHWecofeel",  title:"Replace oil boiler to latent heat recovery type",  easyness:"1",  refCons:"consHWsum",  titleShort:"latent heat recovery kerosene heater", level:"",  figNum:"10",  lifeTime:"10",  price:"250000",  roanShow:"",  standardType:"",  subsidy :"",  advice:"Latent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oil boiler to latent heat recovery type",  'figNum'=&gt;"10",  'advice'=&gt;"Latent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x14ac:dyDescent="0.15">
      <c r="A10" s="49"/>
      <c r="B10" s="65">
        <v>105</v>
      </c>
      <c r="C10" s="65" t="s">
        <v>1966</v>
      </c>
      <c r="D10" s="135" t="s">
        <v>4943</v>
      </c>
      <c r="E10" s="118" t="s">
        <v>4972</v>
      </c>
      <c r="F10" s="65" t="s">
        <v>1959</v>
      </c>
      <c r="G10" s="135" t="s">
        <v>4944</v>
      </c>
      <c r="H10" s="118" t="s">
        <v>4985</v>
      </c>
      <c r="I10" s="135">
        <v>0.5</v>
      </c>
      <c r="J10" s="118">
        <v>0.5</v>
      </c>
      <c r="K10" s="65">
        <v>5</v>
      </c>
      <c r="L10" s="65">
        <v>10</v>
      </c>
      <c r="M10" s="65">
        <v>10</v>
      </c>
      <c r="N10" s="65">
        <v>1200000</v>
      </c>
      <c r="O10" s="65">
        <v>1</v>
      </c>
      <c r="P10" s="65"/>
      <c r="Q10" s="135"/>
      <c r="R10" s="118"/>
      <c r="S10" s="135" t="s">
        <v>3199</v>
      </c>
      <c r="T10" s="118" t="s">
        <v>3199</v>
      </c>
      <c r="U10" s="65"/>
      <c r="V10" s="65" t="s">
        <v>2120</v>
      </c>
      <c r="W10" s="49"/>
      <c r="X10" s="49"/>
      <c r="Y10" s="49"/>
      <c r="Z10" s="49" t="str">
        <f t="shared" si="0"/>
        <v>D6.scenario.defMeasures['mHWenefarm'] = { mid:"105",  name:"mHWenefarm",  title:"Replace boiler to fuel cell cogeneration type",  easyness:"0.5",  refCons:"consHWsum",  titleShort:"Fuel cell boiler", level:"5",  figNum:"10",  lifeTime:"10",  price:"1200000",  roanShow:"1",  standardType:"",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boiler to fuel cell cogeneration type",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x14ac:dyDescent="0.15">
      <c r="A11" s="49"/>
      <c r="B11" s="65">
        <v>106</v>
      </c>
      <c r="C11" s="65" t="s">
        <v>1967</v>
      </c>
      <c r="D11" s="135" t="s">
        <v>4946</v>
      </c>
      <c r="E11" s="118" t="s">
        <v>4973</v>
      </c>
      <c r="F11" s="65" t="s">
        <v>1959</v>
      </c>
      <c r="G11" s="135" t="s">
        <v>3131</v>
      </c>
      <c r="H11" s="118" t="s">
        <v>3131</v>
      </c>
      <c r="I11" s="135">
        <v>1</v>
      </c>
      <c r="J11" s="118">
        <v>1</v>
      </c>
      <c r="K11" s="65"/>
      <c r="L11" s="65">
        <v>9</v>
      </c>
      <c r="M11" s="65">
        <v>10</v>
      </c>
      <c r="N11" s="65">
        <v>400000</v>
      </c>
      <c r="O11" s="65"/>
      <c r="P11" s="65"/>
      <c r="Q11" s="135"/>
      <c r="R11" s="118"/>
      <c r="S11" s="135" t="s">
        <v>3200</v>
      </c>
      <c r="T11" s="118" t="s">
        <v>3200</v>
      </c>
      <c r="U11" s="65"/>
      <c r="V11" s="65" t="s">
        <v>2120</v>
      </c>
      <c r="W11" s="49"/>
      <c r="X11" s="49"/>
      <c r="Y11" s="49"/>
      <c r="Z11" s="49" t="str">
        <f t="shared" si="0"/>
        <v>D6.scenario.defMeasures['mHWsolarHeater'] = { mid:"106",  name:"mHWsolarHeater",  title:"Installing solar water heater of natural circulation",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of natural circulation",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x14ac:dyDescent="0.15">
      <c r="A12" s="49"/>
      <c r="B12" s="65">
        <v>107</v>
      </c>
      <c r="C12" s="65" t="s">
        <v>2351</v>
      </c>
      <c r="D12" s="135" t="s">
        <v>4947</v>
      </c>
      <c r="E12" s="118" t="s">
        <v>4974</v>
      </c>
      <c r="F12" s="65" t="s">
        <v>1959</v>
      </c>
      <c r="G12" s="135" t="s">
        <v>3132</v>
      </c>
      <c r="H12" s="118" t="s">
        <v>3132</v>
      </c>
      <c r="I12" s="135">
        <v>1</v>
      </c>
      <c r="J12" s="118">
        <v>1</v>
      </c>
      <c r="K12" s="65"/>
      <c r="L12" s="65">
        <v>9</v>
      </c>
      <c r="M12" s="65">
        <v>10</v>
      </c>
      <c r="N12" s="65">
        <v>600000</v>
      </c>
      <c r="O12" s="65"/>
      <c r="P12" s="65"/>
      <c r="Q12" s="135"/>
      <c r="R12" s="118"/>
      <c r="S12" s="135" t="s">
        <v>3201</v>
      </c>
      <c r="T12" s="118" t="s">
        <v>3201</v>
      </c>
      <c r="U12" s="65"/>
      <c r="V12" s="65" t="s">
        <v>2120</v>
      </c>
      <c r="W12" s="49"/>
      <c r="X12" s="49"/>
      <c r="Y12" s="49"/>
      <c r="Z12" s="49" t="str">
        <f t="shared" si="0"/>
        <v>D6.scenario.defMeasures['mHWsolarSystem'] = { mid:"107",  name:"mHWsolarSystem",  title:"Installing a solar system  of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of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x14ac:dyDescent="0.15">
      <c r="A13" s="49"/>
      <c r="B13" s="65">
        <v>108</v>
      </c>
      <c r="C13" s="65" t="s">
        <v>842</v>
      </c>
      <c r="D13" s="135" t="s">
        <v>3069</v>
      </c>
      <c r="E13" s="118" t="s">
        <v>3069</v>
      </c>
      <c r="F13" s="65" t="s">
        <v>1989</v>
      </c>
      <c r="G13" s="135" t="s">
        <v>3133</v>
      </c>
      <c r="H13" s="118" t="s">
        <v>3133</v>
      </c>
      <c r="I13" s="135">
        <v>5</v>
      </c>
      <c r="J13" s="118">
        <v>5</v>
      </c>
      <c r="K13" s="65"/>
      <c r="L13" s="65">
        <v>11</v>
      </c>
      <c r="M13" s="65">
        <v>10</v>
      </c>
      <c r="N13" s="65">
        <v>2000</v>
      </c>
      <c r="O13" s="65"/>
      <c r="P13" s="65"/>
      <c r="Q13" s="135"/>
      <c r="R13" s="118"/>
      <c r="S13" s="135" t="s">
        <v>3202</v>
      </c>
      <c r="T13" s="118" t="s">
        <v>3202</v>
      </c>
      <c r="U13" s="65">
        <v>1</v>
      </c>
      <c r="V13" s="65" t="s">
        <v>2120</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x14ac:dyDescent="0.15">
      <c r="A14" s="49"/>
      <c r="B14" s="65">
        <v>109</v>
      </c>
      <c r="C14" s="65" t="s">
        <v>843</v>
      </c>
      <c r="D14" s="135" t="s">
        <v>4948</v>
      </c>
      <c r="E14" s="118" t="s">
        <v>4975</v>
      </c>
      <c r="F14" s="65" t="s">
        <v>1989</v>
      </c>
      <c r="G14" s="135" t="s">
        <v>4950</v>
      </c>
      <c r="H14" s="118" t="s">
        <v>4986</v>
      </c>
      <c r="I14" s="135">
        <v>4</v>
      </c>
      <c r="J14" s="118">
        <v>4</v>
      </c>
      <c r="K14" s="65"/>
      <c r="L14" s="65">
        <v>11</v>
      </c>
      <c r="M14" s="65"/>
      <c r="N14" s="65"/>
      <c r="O14" s="65"/>
      <c r="P14" s="65"/>
      <c r="Q14" s="135"/>
      <c r="R14" s="118"/>
      <c r="S14" s="135" t="s">
        <v>3203</v>
      </c>
      <c r="T14" s="118" t="s">
        <v>3203</v>
      </c>
      <c r="U14" s="65">
        <v>1</v>
      </c>
      <c r="V14" s="65" t="s">
        <v>2120</v>
      </c>
      <c r="W14" s="49"/>
      <c r="X14" s="49"/>
      <c r="Y14" s="49"/>
      <c r="Z14" s="49" t="str">
        <f t="shared" si="0"/>
        <v>D6.scenario.defMeasures['mHWshowerTime'] = { mid:"109",  name:"mHWshowerTime",  title:"Use shower one minute shorter per person per day",  easyness:"4",  refCons:"consHWshower",  titleShort:"use shower one minute shorter",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'title'=&gt;"Use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x14ac:dyDescent="0.15">
      <c r="A15" s="49"/>
      <c r="B15" s="65">
        <v>110</v>
      </c>
      <c r="C15" s="65" t="s">
        <v>2632</v>
      </c>
      <c r="D15" s="135" t="s">
        <v>3070</v>
      </c>
      <c r="E15" s="118" t="s">
        <v>3070</v>
      </c>
      <c r="F15" s="65" t="s">
        <v>1989</v>
      </c>
      <c r="G15" s="135" t="s">
        <v>4949</v>
      </c>
      <c r="H15" s="118" t="s">
        <v>4987</v>
      </c>
      <c r="I15" s="135">
        <v>3</v>
      </c>
      <c r="J15" s="118">
        <v>3</v>
      </c>
      <c r="K15" s="65"/>
      <c r="L15" s="65">
        <v>11</v>
      </c>
      <c r="M15" s="65"/>
      <c r="N15" s="65"/>
      <c r="O15" s="65"/>
      <c r="P15" s="65"/>
      <c r="Q15" s="135"/>
      <c r="R15" s="118"/>
      <c r="S15" s="135" t="s">
        <v>3203</v>
      </c>
      <c r="T15" s="118" t="s">
        <v>3203</v>
      </c>
      <c r="U15" s="65">
        <v>1</v>
      </c>
      <c r="V15" s="65" t="s">
        <v>2120</v>
      </c>
      <c r="W15" s="49"/>
      <c r="X15" s="49"/>
      <c r="Y15" s="49"/>
      <c r="Z15" s="49" t="str">
        <f t="shared" si="0"/>
        <v>D6.scenario.defMeasures['mHWshowerTime30'] = { mid:"110",  name:"mHWshowerTime30",  title:"The use of the shower 30% shorter",  easyness:"3",  refCons:"consHWshower",  titleShort:"30% reduce of shower use",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x14ac:dyDescent="0.15">
      <c r="A16" s="49"/>
      <c r="B16" s="65">
        <v>111</v>
      </c>
      <c r="C16" s="65" t="s">
        <v>1968</v>
      </c>
      <c r="D16" s="135" t="s">
        <v>3071</v>
      </c>
      <c r="E16" s="118" t="s">
        <v>3071</v>
      </c>
      <c r="F16" s="65" t="s">
        <v>1990</v>
      </c>
      <c r="G16" s="135" t="s">
        <v>3134</v>
      </c>
      <c r="H16" s="118" t="s">
        <v>3134</v>
      </c>
      <c r="I16" s="135">
        <v>3</v>
      </c>
      <c r="J16" s="118">
        <v>3</v>
      </c>
      <c r="K16" s="65"/>
      <c r="L16" s="65">
        <v>12</v>
      </c>
      <c r="M16" s="65"/>
      <c r="N16" s="65"/>
      <c r="O16" s="65"/>
      <c r="P16" s="65"/>
      <c r="Q16" s="135"/>
      <c r="R16" s="118"/>
      <c r="S16" s="135" t="s">
        <v>3204</v>
      </c>
      <c r="T16" s="118" t="s">
        <v>3204</v>
      </c>
      <c r="U16" s="65">
        <v>1</v>
      </c>
      <c r="V16" s="65" t="s">
        <v>2120</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x14ac:dyDescent="0.15">
      <c r="A17" s="49"/>
      <c r="B17" s="65">
        <v>112</v>
      </c>
      <c r="C17" s="65" t="s">
        <v>1983</v>
      </c>
      <c r="D17" s="135" t="s">
        <v>3072</v>
      </c>
      <c r="E17" s="118" t="s">
        <v>3072</v>
      </c>
      <c r="F17" s="65" t="s">
        <v>1959</v>
      </c>
      <c r="G17" s="135" t="s">
        <v>3135</v>
      </c>
      <c r="H17" s="118" t="s">
        <v>3135</v>
      </c>
      <c r="I17" s="135">
        <v>3</v>
      </c>
      <c r="J17" s="118">
        <v>3</v>
      </c>
      <c r="K17" s="65"/>
      <c r="L17" s="65">
        <v>8</v>
      </c>
      <c r="M17" s="65"/>
      <c r="N17" s="65"/>
      <c r="O17" s="65"/>
      <c r="P17" s="65"/>
      <c r="Q17" s="135"/>
      <c r="R17" s="118"/>
      <c r="S17" s="135" t="s">
        <v>3205</v>
      </c>
      <c r="T17" s="118" t="s">
        <v>3205</v>
      </c>
      <c r="U17" s="65">
        <v>1</v>
      </c>
      <c r="V17" s="65" t="s">
        <v>2120</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x14ac:dyDescent="0.15">
      <c r="A18" s="49"/>
      <c r="B18" s="65">
        <v>113</v>
      </c>
      <c r="C18" s="65" t="s">
        <v>2352</v>
      </c>
      <c r="D18" s="135" t="s">
        <v>3073</v>
      </c>
      <c r="E18" s="118" t="s">
        <v>3073</v>
      </c>
      <c r="F18" s="65" t="s">
        <v>1990</v>
      </c>
      <c r="G18" s="135" t="s">
        <v>3136</v>
      </c>
      <c r="H18" s="118" t="s">
        <v>3136</v>
      </c>
      <c r="I18" s="135">
        <v>3</v>
      </c>
      <c r="J18" s="118">
        <v>3</v>
      </c>
      <c r="K18" s="65"/>
      <c r="L18" s="65">
        <v>12</v>
      </c>
      <c r="M18" s="65"/>
      <c r="N18" s="65"/>
      <c r="O18" s="65"/>
      <c r="P18" s="65"/>
      <c r="Q18" s="135"/>
      <c r="R18" s="118"/>
      <c r="S18" s="135" t="s">
        <v>3206</v>
      </c>
      <c r="T18" s="118" t="s">
        <v>3206</v>
      </c>
      <c r="U18" s="65">
        <v>1</v>
      </c>
      <c r="V18" s="65" t="s">
        <v>2120</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x14ac:dyDescent="0.15">
      <c r="A19" s="49"/>
      <c r="B19" s="65">
        <v>114</v>
      </c>
      <c r="C19" s="65" t="s">
        <v>1982</v>
      </c>
      <c r="D19" s="135" t="s">
        <v>4951</v>
      </c>
      <c r="E19" s="118" t="s">
        <v>4976</v>
      </c>
      <c r="F19" s="65" t="s">
        <v>1990</v>
      </c>
      <c r="G19" s="135" t="s">
        <v>3137</v>
      </c>
      <c r="H19" s="118" t="s">
        <v>3137</v>
      </c>
      <c r="I19" s="135">
        <v>1</v>
      </c>
      <c r="J19" s="118">
        <v>1</v>
      </c>
      <c r="K19" s="65"/>
      <c r="L19" s="65">
        <v>12</v>
      </c>
      <c r="M19" s="65">
        <v>10</v>
      </c>
      <c r="N19" s="65">
        <v>600000</v>
      </c>
      <c r="O19" s="65"/>
      <c r="P19" s="65"/>
      <c r="Q19" s="135"/>
      <c r="R19" s="118"/>
      <c r="S19" s="135" t="s">
        <v>3207</v>
      </c>
      <c r="T19" s="118" t="s">
        <v>3207</v>
      </c>
      <c r="U19" s="65"/>
      <c r="V19" s="65" t="s">
        <v>2120</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x14ac:dyDescent="0.15">
      <c r="A20" s="49"/>
      <c r="B20" s="65">
        <v>115</v>
      </c>
      <c r="C20" s="65" t="s">
        <v>2353</v>
      </c>
      <c r="D20" s="135" t="s">
        <v>3074</v>
      </c>
      <c r="E20" s="118" t="s">
        <v>3074</v>
      </c>
      <c r="F20" s="65" t="s">
        <v>1990</v>
      </c>
      <c r="G20" s="135" t="s">
        <v>3138</v>
      </c>
      <c r="H20" s="118" t="s">
        <v>3138</v>
      </c>
      <c r="I20" s="135">
        <v>3</v>
      </c>
      <c r="J20" s="118">
        <v>3</v>
      </c>
      <c r="K20" s="65"/>
      <c r="L20" s="65">
        <v>11</v>
      </c>
      <c r="M20" s="65"/>
      <c r="N20" s="65"/>
      <c r="O20" s="65"/>
      <c r="P20" s="65"/>
      <c r="Q20" s="135"/>
      <c r="R20" s="118"/>
      <c r="S20" s="135" t="s">
        <v>3208</v>
      </c>
      <c r="T20" s="118" t="s">
        <v>3208</v>
      </c>
      <c r="U20" s="65">
        <v>1</v>
      </c>
      <c r="V20" s="65" t="s">
        <v>2120</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x14ac:dyDescent="0.15">
      <c r="A21" s="49"/>
      <c r="B21" s="65">
        <v>116</v>
      </c>
      <c r="C21" s="65" t="s">
        <v>1962</v>
      </c>
      <c r="D21" s="135" t="s">
        <v>3075</v>
      </c>
      <c r="E21" s="118" t="s">
        <v>3075</v>
      </c>
      <c r="F21" s="65" t="s">
        <v>2143</v>
      </c>
      <c r="G21" s="135" t="s">
        <v>3139</v>
      </c>
      <c r="H21" s="118" t="s">
        <v>3139</v>
      </c>
      <c r="I21" s="135">
        <v>2</v>
      </c>
      <c r="J21" s="118">
        <v>2</v>
      </c>
      <c r="K21" s="65"/>
      <c r="L21" s="65">
        <v>13</v>
      </c>
      <c r="M21" s="65"/>
      <c r="N21" s="65"/>
      <c r="O21" s="65"/>
      <c r="P21" s="65"/>
      <c r="Q21" s="135"/>
      <c r="R21" s="118"/>
      <c r="S21" s="135" t="s">
        <v>3209</v>
      </c>
      <c r="T21" s="118" t="s">
        <v>3209</v>
      </c>
      <c r="U21" s="65">
        <v>1</v>
      </c>
      <c r="V21" s="65" t="s">
        <v>2120</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x14ac:dyDescent="0.15">
      <c r="A22" s="49"/>
      <c r="B22" s="65">
        <v>117</v>
      </c>
      <c r="C22" s="65" t="s">
        <v>2354</v>
      </c>
      <c r="D22" s="135" t="s">
        <v>3076</v>
      </c>
      <c r="E22" s="118" t="s">
        <v>3076</v>
      </c>
      <c r="F22" s="65" t="s">
        <v>2143</v>
      </c>
      <c r="G22" s="135" t="s">
        <v>3140</v>
      </c>
      <c r="H22" s="118" t="s">
        <v>3140</v>
      </c>
      <c r="I22" s="135">
        <v>2</v>
      </c>
      <c r="J22" s="118">
        <v>2</v>
      </c>
      <c r="K22" s="65"/>
      <c r="L22" s="65">
        <v>13</v>
      </c>
      <c r="M22" s="65"/>
      <c r="N22" s="65"/>
      <c r="O22" s="65"/>
      <c r="P22" s="65"/>
      <c r="Q22" s="135"/>
      <c r="R22" s="118"/>
      <c r="S22" s="135" t="s">
        <v>3210</v>
      </c>
      <c r="T22" s="118" t="s">
        <v>3210</v>
      </c>
      <c r="U22" s="65">
        <v>1</v>
      </c>
      <c r="V22" s="65" t="s">
        <v>2120</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x14ac:dyDescent="0.15">
      <c r="A23" s="49"/>
      <c r="B23" s="65">
        <v>118</v>
      </c>
      <c r="C23" s="65" t="s">
        <v>2355</v>
      </c>
      <c r="D23" s="135" t="s">
        <v>3077</v>
      </c>
      <c r="E23" s="118" t="s">
        <v>3077</v>
      </c>
      <c r="F23" s="65" t="s">
        <v>1987</v>
      </c>
      <c r="G23" s="135" t="s">
        <v>3141</v>
      </c>
      <c r="H23" s="118" t="s">
        <v>3141</v>
      </c>
      <c r="I23" s="135">
        <v>2</v>
      </c>
      <c r="J23" s="118">
        <v>2</v>
      </c>
      <c r="K23" s="65"/>
      <c r="L23" s="65">
        <v>15</v>
      </c>
      <c r="M23" s="65">
        <v>10</v>
      </c>
      <c r="N23" s="65">
        <v>80000</v>
      </c>
      <c r="O23" s="65"/>
      <c r="P23" s="65"/>
      <c r="Q23" s="135"/>
      <c r="R23" s="118"/>
      <c r="S23" s="135" t="s">
        <v>3211</v>
      </c>
      <c r="T23" s="118" t="s">
        <v>3211</v>
      </c>
      <c r="U23" s="65"/>
      <c r="V23" s="65" t="s">
        <v>2120</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x14ac:dyDescent="0.15">
      <c r="A24" s="49"/>
      <c r="B24" s="65">
        <v>119</v>
      </c>
      <c r="C24" s="65" t="s">
        <v>2147</v>
      </c>
      <c r="D24" s="135" t="s">
        <v>3078</v>
      </c>
      <c r="E24" s="118" t="s">
        <v>3078</v>
      </c>
      <c r="F24" s="65" t="s">
        <v>2148</v>
      </c>
      <c r="G24" s="135" t="s">
        <v>3142</v>
      </c>
      <c r="H24" s="118" t="s">
        <v>3142</v>
      </c>
      <c r="I24" s="135">
        <v>2</v>
      </c>
      <c r="J24" s="118">
        <v>2</v>
      </c>
      <c r="K24" s="65"/>
      <c r="L24" s="65">
        <v>13</v>
      </c>
      <c r="M24" s="65">
        <v>20</v>
      </c>
      <c r="N24" s="65"/>
      <c r="O24" s="65"/>
      <c r="P24" s="65"/>
      <c r="Q24" s="135"/>
      <c r="R24" s="118"/>
      <c r="S24" s="135" t="s">
        <v>3212</v>
      </c>
      <c r="T24" s="118" t="s">
        <v>3212</v>
      </c>
      <c r="U24" s="65"/>
      <c r="V24" s="65" t="s">
        <v>2149</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x14ac:dyDescent="0.15">
      <c r="A25" s="49"/>
      <c r="B25" s="65">
        <v>120</v>
      </c>
      <c r="C25" s="65" t="s">
        <v>2154</v>
      </c>
      <c r="D25" s="135" t="s">
        <v>3079</v>
      </c>
      <c r="E25" s="118" t="s">
        <v>3079</v>
      </c>
      <c r="F25" s="65" t="s">
        <v>2155</v>
      </c>
      <c r="G25" s="135" t="s">
        <v>3143</v>
      </c>
      <c r="H25" s="118" t="s">
        <v>3143</v>
      </c>
      <c r="I25" s="135">
        <v>1</v>
      </c>
      <c r="J25" s="118">
        <v>1</v>
      </c>
      <c r="K25" s="65"/>
      <c r="L25" s="65">
        <v>19</v>
      </c>
      <c r="M25" s="65">
        <v>10</v>
      </c>
      <c r="N25" s="65">
        <v>30000</v>
      </c>
      <c r="O25" s="65"/>
      <c r="P25" s="65"/>
      <c r="Q25" s="135"/>
      <c r="R25" s="118"/>
      <c r="S25" s="135" t="s">
        <v>3213</v>
      </c>
      <c r="T25" s="118" t="s">
        <v>3213</v>
      </c>
      <c r="U25" s="65"/>
      <c r="V25" s="65" t="s">
        <v>2156</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x14ac:dyDescent="0.15">
      <c r="A26" s="49"/>
      <c r="B26" s="65">
        <v>121</v>
      </c>
      <c r="C26" s="65" t="s">
        <v>2357</v>
      </c>
      <c r="D26" s="135" t="s">
        <v>3080</v>
      </c>
      <c r="E26" s="118" t="s">
        <v>3080</v>
      </c>
      <c r="F26" s="65" t="s">
        <v>2155</v>
      </c>
      <c r="G26" s="135" t="s">
        <v>3144</v>
      </c>
      <c r="H26" s="118" t="s">
        <v>3144</v>
      </c>
      <c r="I26" s="135">
        <v>1</v>
      </c>
      <c r="J26" s="118">
        <v>1</v>
      </c>
      <c r="K26" s="65"/>
      <c r="L26" s="65">
        <v>19</v>
      </c>
      <c r="M26" s="65">
        <v>10</v>
      </c>
      <c r="N26" s="65">
        <v>30000</v>
      </c>
      <c r="O26" s="65"/>
      <c r="P26" s="65"/>
      <c r="Q26" s="135"/>
      <c r="R26" s="118"/>
      <c r="S26" s="135" t="s">
        <v>3214</v>
      </c>
      <c r="T26" s="118" t="s">
        <v>3214</v>
      </c>
      <c r="U26" s="65"/>
      <c r="V26" s="65" t="s">
        <v>2120</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x14ac:dyDescent="0.15">
      <c r="A27" s="49"/>
      <c r="B27" s="65">
        <v>122</v>
      </c>
      <c r="C27" s="65" t="s">
        <v>2358</v>
      </c>
      <c r="D27" s="135" t="s">
        <v>3081</v>
      </c>
      <c r="E27" s="118" t="s">
        <v>3081</v>
      </c>
      <c r="F27" s="65" t="s">
        <v>2155</v>
      </c>
      <c r="G27" s="135" t="s">
        <v>3145</v>
      </c>
      <c r="H27" s="118" t="s">
        <v>3145</v>
      </c>
      <c r="I27" s="135">
        <v>3</v>
      </c>
      <c r="J27" s="118">
        <v>3</v>
      </c>
      <c r="K27" s="65"/>
      <c r="L27" s="65">
        <v>19</v>
      </c>
      <c r="M27" s="65"/>
      <c r="N27" s="65"/>
      <c r="O27" s="65"/>
      <c r="P27" s="65"/>
      <c r="Q27" s="135"/>
      <c r="R27" s="118"/>
      <c r="S27" s="135" t="s">
        <v>3215</v>
      </c>
      <c r="T27" s="118" t="s">
        <v>3215</v>
      </c>
      <c r="U27" s="65">
        <v>1</v>
      </c>
      <c r="V27" s="65" t="s">
        <v>2120</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x14ac:dyDescent="0.15">
      <c r="A28" s="49"/>
      <c r="B28" s="65">
        <v>123</v>
      </c>
      <c r="C28" s="65" t="s">
        <v>2359</v>
      </c>
      <c r="D28" s="135" t="s">
        <v>3082</v>
      </c>
      <c r="E28" s="118" t="s">
        <v>3082</v>
      </c>
      <c r="F28" s="65" t="s">
        <v>2155</v>
      </c>
      <c r="G28" s="135" t="s">
        <v>3082</v>
      </c>
      <c r="H28" s="118" t="s">
        <v>3082</v>
      </c>
      <c r="I28" s="135">
        <v>3</v>
      </c>
      <c r="J28" s="118">
        <v>3</v>
      </c>
      <c r="K28" s="65"/>
      <c r="L28" s="65">
        <v>19</v>
      </c>
      <c r="M28" s="65"/>
      <c r="N28" s="65"/>
      <c r="O28" s="65"/>
      <c r="P28" s="65"/>
      <c r="Q28" s="135"/>
      <c r="R28" s="118"/>
      <c r="S28" s="135" t="s">
        <v>3216</v>
      </c>
      <c r="T28" s="118" t="s">
        <v>3216</v>
      </c>
      <c r="U28" s="65">
        <v>1</v>
      </c>
      <c r="V28" s="65" t="s">
        <v>2120</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x14ac:dyDescent="0.15">
      <c r="A29" s="49"/>
      <c r="B29" s="65">
        <v>201</v>
      </c>
      <c r="C29" s="65" t="s">
        <v>261</v>
      </c>
      <c r="D29" s="135" t="s">
        <v>3083</v>
      </c>
      <c r="E29" s="118" t="s">
        <v>3083</v>
      </c>
      <c r="F29" s="65" t="s">
        <v>2568</v>
      </c>
      <c r="G29" s="135" t="s">
        <v>3146</v>
      </c>
      <c r="H29" s="118" t="s">
        <v>3146</v>
      </c>
      <c r="I29" s="135">
        <v>1</v>
      </c>
      <c r="J29" s="118">
        <v>1</v>
      </c>
      <c r="K29" s="65"/>
      <c r="L29" s="65">
        <v>1</v>
      </c>
      <c r="M29" s="65">
        <v>10</v>
      </c>
      <c r="N29" s="65">
        <v>160000</v>
      </c>
      <c r="O29" s="65"/>
      <c r="P29" s="65"/>
      <c r="Q29" s="135"/>
      <c r="R29" s="118"/>
      <c r="S29" s="135" t="s">
        <v>3217</v>
      </c>
      <c r="T29" s="118" t="s">
        <v>3217</v>
      </c>
      <c r="U29" s="65"/>
      <c r="V29" s="65" t="s">
        <v>2120</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x14ac:dyDescent="0.15">
      <c r="A30" s="49"/>
      <c r="B30" s="65">
        <v>202</v>
      </c>
      <c r="C30" s="65" t="s">
        <v>1969</v>
      </c>
      <c r="D30" s="135" t="s">
        <v>4952</v>
      </c>
      <c r="E30" s="118" t="s">
        <v>4977</v>
      </c>
      <c r="F30" s="65" t="s">
        <v>2584</v>
      </c>
      <c r="G30" s="135" t="s">
        <v>3147</v>
      </c>
      <c r="H30" s="118" t="s">
        <v>3147</v>
      </c>
      <c r="I30" s="135">
        <v>2</v>
      </c>
      <c r="J30" s="118">
        <v>2</v>
      </c>
      <c r="K30" s="65"/>
      <c r="L30" s="65">
        <v>1</v>
      </c>
      <c r="M30" s="65">
        <v>10</v>
      </c>
      <c r="N30" s="65">
        <v>160000</v>
      </c>
      <c r="O30" s="65"/>
      <c r="P30" s="65"/>
      <c r="Q30" s="135"/>
      <c r="R30" s="118"/>
      <c r="S30" s="135" t="s">
        <v>3218</v>
      </c>
      <c r="T30" s="118" t="s">
        <v>3218</v>
      </c>
      <c r="U30" s="65"/>
      <c r="V30" s="65" t="s">
        <v>2120</v>
      </c>
      <c r="W30" s="49"/>
      <c r="X30" s="49"/>
      <c r="Y30" s="49"/>
      <c r="Z30" s="49" t="str">
        <f t="shared" si="0"/>
        <v>D6.scenario.defMeasures['mACreplaceHeat'] = { mid:"202",  name:"mACreplaceHeat",  title:"Replace to energy-efficient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x14ac:dyDescent="0.15">
      <c r="A31" s="49"/>
      <c r="B31" s="65">
        <v>203</v>
      </c>
      <c r="C31" s="65" t="s">
        <v>2570</v>
      </c>
      <c r="D31" s="135" t="s">
        <v>3084</v>
      </c>
      <c r="E31" s="118" t="s">
        <v>3084</v>
      </c>
      <c r="F31" s="65" t="s">
        <v>2569</v>
      </c>
      <c r="G31" s="135" t="s">
        <v>3148</v>
      </c>
      <c r="H31" s="118" t="s">
        <v>3148</v>
      </c>
      <c r="I31" s="135">
        <v>2</v>
      </c>
      <c r="J31" s="118">
        <v>2</v>
      </c>
      <c r="K31" s="65"/>
      <c r="L31" s="65">
        <v>1</v>
      </c>
      <c r="M31" s="65"/>
      <c r="N31" s="65"/>
      <c r="O31" s="65"/>
      <c r="P31" s="65"/>
      <c r="Q31" s="135"/>
      <c r="R31" s="118"/>
      <c r="S31" s="135" t="s">
        <v>3219</v>
      </c>
      <c r="T31" s="118" t="s">
        <v>3219</v>
      </c>
      <c r="U31" s="65">
        <v>1</v>
      </c>
      <c r="V31" s="65" t="s">
        <v>2120</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x14ac:dyDescent="0.15">
      <c r="A32" s="49"/>
      <c r="B32" s="65">
        <v>204</v>
      </c>
      <c r="C32" s="65" t="s">
        <v>1970</v>
      </c>
      <c r="D32" s="135" t="s">
        <v>3085</v>
      </c>
      <c r="E32" s="118" t="s">
        <v>3085</v>
      </c>
      <c r="F32" s="65" t="s">
        <v>2571</v>
      </c>
      <c r="G32" s="135" t="s">
        <v>3148</v>
      </c>
      <c r="H32" s="118" t="s">
        <v>3148</v>
      </c>
      <c r="I32" s="135">
        <v>1</v>
      </c>
      <c r="J32" s="118">
        <v>1</v>
      </c>
      <c r="K32" s="65"/>
      <c r="L32" s="65">
        <v>1</v>
      </c>
      <c r="M32" s="65"/>
      <c r="N32" s="65"/>
      <c r="O32" s="65"/>
      <c r="P32" s="65"/>
      <c r="Q32" s="135"/>
      <c r="R32" s="118"/>
      <c r="S32" s="135" t="s">
        <v>3219</v>
      </c>
      <c r="T32" s="118" t="s">
        <v>3219</v>
      </c>
      <c r="U32" s="65">
        <v>1</v>
      </c>
      <c r="V32" s="65" t="s">
        <v>2120</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x14ac:dyDescent="0.15">
      <c r="A33" s="49"/>
      <c r="B33" s="65">
        <v>205</v>
      </c>
      <c r="C33" s="65" t="s">
        <v>262</v>
      </c>
      <c r="D33" s="135" t="s">
        <v>3086</v>
      </c>
      <c r="E33" s="118" t="s">
        <v>3086</v>
      </c>
      <c r="F33" s="65" t="s">
        <v>2572</v>
      </c>
      <c r="G33" s="135" t="s">
        <v>3149</v>
      </c>
      <c r="H33" s="118" t="s">
        <v>3149</v>
      </c>
      <c r="I33" s="135">
        <v>4</v>
      </c>
      <c r="J33" s="118">
        <v>4</v>
      </c>
      <c r="K33" s="65"/>
      <c r="L33" s="65">
        <v>1</v>
      </c>
      <c r="M33" s="65">
        <v>5</v>
      </c>
      <c r="N33" s="65"/>
      <c r="O33" s="65"/>
      <c r="P33" s="65"/>
      <c r="Q33" s="135"/>
      <c r="R33" s="118"/>
      <c r="S33" s="135" t="s">
        <v>3220</v>
      </c>
      <c r="T33" s="118" t="s">
        <v>3220</v>
      </c>
      <c r="U33" s="65">
        <v>1</v>
      </c>
      <c r="V33" s="65" t="s">
        <v>2120</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x14ac:dyDescent="0.15">
      <c r="A34" s="49"/>
      <c r="B34" s="65">
        <v>206</v>
      </c>
      <c r="C34" s="65" t="s">
        <v>1975</v>
      </c>
      <c r="D34" s="135" t="s">
        <v>4953</v>
      </c>
      <c r="E34" s="118" t="s">
        <v>4978</v>
      </c>
      <c r="F34" s="65" t="s">
        <v>2560</v>
      </c>
      <c r="G34" s="135" t="s">
        <v>3150</v>
      </c>
      <c r="H34" s="118" t="s">
        <v>3150</v>
      </c>
      <c r="I34" s="135">
        <v>3</v>
      </c>
      <c r="J34" s="118">
        <v>3</v>
      </c>
      <c r="K34" s="65"/>
      <c r="L34" s="65">
        <v>1</v>
      </c>
      <c r="M34" s="65"/>
      <c r="N34" s="65"/>
      <c r="O34" s="65"/>
      <c r="P34" s="65"/>
      <c r="Q34" s="135"/>
      <c r="R34" s="118"/>
      <c r="S34" s="135" t="s">
        <v>3221</v>
      </c>
      <c r="T34" s="118" t="s">
        <v>3221</v>
      </c>
      <c r="U34" s="65">
        <v>1</v>
      </c>
      <c r="V34" s="65" t="s">
        <v>2120</v>
      </c>
      <c r="W34" s="49"/>
      <c r="X34" s="49"/>
      <c r="Y34" s="49"/>
      <c r="Z34" s="49" t="str">
        <f t="shared" si="0"/>
        <v>D6.scenario.defMeasures['mCOtemplature'] = { mid:"206",  name:"mCOtemplature",  title:"The temperature setting of the air conditioning sparingly such as 28degree-C",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such as 28degree-C",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x14ac:dyDescent="0.15">
      <c r="A35" s="49"/>
      <c r="B35" s="65">
        <v>207</v>
      </c>
      <c r="C35" s="65" t="s">
        <v>1974</v>
      </c>
      <c r="D35" s="135" t="s">
        <v>4954</v>
      </c>
      <c r="E35" s="118" t="s">
        <v>4979</v>
      </c>
      <c r="F35" s="65" t="s">
        <v>2569</v>
      </c>
      <c r="G35" s="135" t="s">
        <v>3151</v>
      </c>
      <c r="H35" s="118" t="s">
        <v>3151</v>
      </c>
      <c r="I35" s="135">
        <v>3</v>
      </c>
      <c r="J35" s="118">
        <v>3</v>
      </c>
      <c r="K35" s="65"/>
      <c r="L35" s="65">
        <v>3</v>
      </c>
      <c r="M35" s="65"/>
      <c r="N35" s="65"/>
      <c r="O35" s="65"/>
      <c r="P35" s="65"/>
      <c r="Q35" s="135"/>
      <c r="R35" s="118"/>
      <c r="S35" s="135" t="s">
        <v>3222</v>
      </c>
      <c r="T35" s="118" t="s">
        <v>3222</v>
      </c>
      <c r="U35" s="65">
        <v>1</v>
      </c>
      <c r="V35" s="65" t="s">
        <v>2120</v>
      </c>
      <c r="W35" s="49"/>
      <c r="X35" s="49"/>
      <c r="Y35" s="49"/>
      <c r="Z35" s="49" t="str">
        <f t="shared" si="0"/>
        <v>D6.scenario.defMeasures['mHTtemplature'] = { mid:"207",  name:"mHTtemplature",  title:"To conservative ​​the temperature setting of the heating such as 20degree-C",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​​the temperature setting of the heating such as 20degree-C",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x14ac:dyDescent="0.15">
      <c r="A36" s="49"/>
      <c r="B36" s="65">
        <v>208</v>
      </c>
      <c r="C36" s="65" t="s">
        <v>1973</v>
      </c>
      <c r="D36" s="135" t="s">
        <v>4955</v>
      </c>
      <c r="E36" s="118" t="s">
        <v>4980</v>
      </c>
      <c r="F36" s="65" t="s">
        <v>2569</v>
      </c>
      <c r="G36" s="135" t="s">
        <v>3152</v>
      </c>
      <c r="H36" s="118" t="s">
        <v>3152</v>
      </c>
      <c r="I36" s="135">
        <v>3</v>
      </c>
      <c r="J36" s="118">
        <v>3</v>
      </c>
      <c r="K36" s="65"/>
      <c r="L36" s="65">
        <v>4</v>
      </c>
      <c r="M36" s="65">
        <v>3</v>
      </c>
      <c r="N36" s="65">
        <v>3000</v>
      </c>
      <c r="O36" s="65"/>
      <c r="P36" s="65"/>
      <c r="Q36" s="135"/>
      <c r="R36" s="118"/>
      <c r="S36" s="135" t="s">
        <v>3223</v>
      </c>
      <c r="T36" s="118" t="s">
        <v>3223</v>
      </c>
      <c r="U36" s="65"/>
      <c r="V36" s="65" t="s">
        <v>2120</v>
      </c>
      <c r="W36" s="49"/>
      <c r="X36" s="49"/>
      <c r="Y36" s="49"/>
      <c r="Z36" s="49" t="str">
        <f t="shared" si="0"/>
        <v>D6.scenario.defMeasures['mHTwindowSheet'] = { mid:"208",  name:"mHTwindowSheet",  title:"Put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x14ac:dyDescent="0.15">
      <c r="A37" s="49"/>
      <c r="B37" s="65">
        <v>209</v>
      </c>
      <c r="C37" s="65" t="s">
        <v>1972</v>
      </c>
      <c r="D37" s="135" t="s">
        <v>3087</v>
      </c>
      <c r="E37" s="118" t="s">
        <v>3087</v>
      </c>
      <c r="F37" s="65" t="s">
        <v>2569</v>
      </c>
      <c r="G37" s="135" t="s">
        <v>3153</v>
      </c>
      <c r="H37" s="118" t="s">
        <v>3153</v>
      </c>
      <c r="I37" s="135">
        <v>1</v>
      </c>
      <c r="J37" s="118">
        <v>1</v>
      </c>
      <c r="K37" s="65">
        <v>5</v>
      </c>
      <c r="L37" s="65">
        <v>4</v>
      </c>
      <c r="M37" s="65">
        <v>30</v>
      </c>
      <c r="N37" s="65">
        <v>100000</v>
      </c>
      <c r="O37" s="65"/>
      <c r="P37" s="65"/>
      <c r="Q37" s="135" t="s">
        <v>3195</v>
      </c>
      <c r="R37" s="118" t="s">
        <v>3195</v>
      </c>
      <c r="S37" s="135" t="s">
        <v>3224</v>
      </c>
      <c r="T37" s="118" t="s">
        <v>3224</v>
      </c>
      <c r="U37" s="65"/>
      <c r="V37" s="65" t="s">
        <v>2120</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x14ac:dyDescent="0.15">
      <c r="A38" s="49"/>
      <c r="B38" s="65">
        <v>210</v>
      </c>
      <c r="C38" s="65" t="s">
        <v>2152</v>
      </c>
      <c r="D38" s="135" t="s">
        <v>3088</v>
      </c>
      <c r="E38" s="118" t="s">
        <v>3088</v>
      </c>
      <c r="F38" s="65" t="s">
        <v>2569</v>
      </c>
      <c r="G38" s="135" t="s">
        <v>3154</v>
      </c>
      <c r="H38" s="118" t="s">
        <v>3154</v>
      </c>
      <c r="I38" s="135">
        <v>1</v>
      </c>
      <c r="J38" s="118">
        <v>1</v>
      </c>
      <c r="K38" s="65"/>
      <c r="L38" s="65">
        <v>4</v>
      </c>
      <c r="M38" s="65">
        <v>30</v>
      </c>
      <c r="N38" s="65">
        <v>150000</v>
      </c>
      <c r="O38" s="65"/>
      <c r="P38" s="65"/>
      <c r="Q38" s="135" t="s">
        <v>3195</v>
      </c>
      <c r="R38" s="118" t="s">
        <v>3195</v>
      </c>
      <c r="S38" s="135" t="s">
        <v>3225</v>
      </c>
      <c r="T38" s="118" t="s">
        <v>3225</v>
      </c>
      <c r="U38" s="65"/>
      <c r="V38" s="65" t="s">
        <v>2120</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x14ac:dyDescent="0.15">
      <c r="A39" s="49"/>
      <c r="B39" s="65">
        <v>211</v>
      </c>
      <c r="C39" s="65" t="s">
        <v>263</v>
      </c>
      <c r="D39" s="135" t="s">
        <v>3089</v>
      </c>
      <c r="E39" s="118" t="s">
        <v>3089</v>
      </c>
      <c r="F39" s="65" t="s">
        <v>2569</v>
      </c>
      <c r="G39" s="135" t="s">
        <v>3155</v>
      </c>
      <c r="H39" s="118" t="s">
        <v>3155</v>
      </c>
      <c r="I39" s="135">
        <v>2</v>
      </c>
      <c r="J39" s="118">
        <v>2</v>
      </c>
      <c r="K39" s="65">
        <v>5</v>
      </c>
      <c r="L39" s="65">
        <v>4</v>
      </c>
      <c r="M39" s="65">
        <v>30</v>
      </c>
      <c r="N39" s="65">
        <v>60000</v>
      </c>
      <c r="O39" s="65"/>
      <c r="P39" s="65"/>
      <c r="Q39" s="135" t="s">
        <v>3195</v>
      </c>
      <c r="R39" s="118" t="s">
        <v>3195</v>
      </c>
      <c r="S39" s="135" t="s">
        <v>3226</v>
      </c>
      <c r="T39" s="118" t="s">
        <v>3226</v>
      </c>
      <c r="U39" s="65"/>
      <c r="V39" s="65" t="s">
        <v>2120</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x14ac:dyDescent="0.15">
      <c r="A40" s="49"/>
      <c r="B40" s="65">
        <v>212</v>
      </c>
      <c r="C40" s="65" t="s">
        <v>2845</v>
      </c>
      <c r="D40" s="135" t="s">
        <v>3090</v>
      </c>
      <c r="E40" s="118" t="s">
        <v>3090</v>
      </c>
      <c r="F40" s="65" t="s">
        <v>2571</v>
      </c>
      <c r="G40" s="135" t="s">
        <v>3156</v>
      </c>
      <c r="H40" s="118" t="s">
        <v>3156</v>
      </c>
      <c r="I40" s="135">
        <v>1</v>
      </c>
      <c r="J40" s="118">
        <v>1</v>
      </c>
      <c r="K40" s="65"/>
      <c r="L40" s="65">
        <v>4</v>
      </c>
      <c r="M40" s="65">
        <v>30</v>
      </c>
      <c r="N40" s="65">
        <v>100000</v>
      </c>
      <c r="O40" s="65"/>
      <c r="P40" s="65"/>
      <c r="Q40" s="135" t="s">
        <v>3195</v>
      </c>
      <c r="R40" s="118" t="s">
        <v>3195</v>
      </c>
      <c r="S40" s="135" t="s">
        <v>3224</v>
      </c>
      <c r="T40" s="118" t="s">
        <v>3224</v>
      </c>
      <c r="U40" s="65"/>
      <c r="V40" s="65" t="s">
        <v>2120</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x14ac:dyDescent="0.15">
      <c r="A41" s="49"/>
      <c r="B41" s="65">
        <v>213</v>
      </c>
      <c r="C41" s="65" t="s">
        <v>2846</v>
      </c>
      <c r="D41" s="135" t="s">
        <v>3091</v>
      </c>
      <c r="E41" s="118" t="s">
        <v>3091</v>
      </c>
      <c r="F41" s="65" t="s">
        <v>2571</v>
      </c>
      <c r="G41" s="135" t="s">
        <v>3157</v>
      </c>
      <c r="H41" s="118" t="s">
        <v>3157</v>
      </c>
      <c r="I41" s="135">
        <v>1</v>
      </c>
      <c r="J41" s="118">
        <v>1</v>
      </c>
      <c r="K41" s="65"/>
      <c r="L41" s="65">
        <v>4</v>
      </c>
      <c r="M41" s="65">
        <v>30</v>
      </c>
      <c r="N41" s="65">
        <v>100000</v>
      </c>
      <c r="O41" s="65"/>
      <c r="P41" s="65"/>
      <c r="Q41" s="135" t="s">
        <v>3195</v>
      </c>
      <c r="R41" s="118" t="s">
        <v>3195</v>
      </c>
      <c r="S41" s="135" t="s">
        <v>3226</v>
      </c>
      <c r="T41" s="118" t="s">
        <v>3226</v>
      </c>
      <c r="U41" s="65"/>
      <c r="V41" s="65" t="s">
        <v>2120</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x14ac:dyDescent="0.15">
      <c r="A42" s="49"/>
      <c r="B42" s="65">
        <v>214</v>
      </c>
      <c r="C42" s="65" t="s">
        <v>2847</v>
      </c>
      <c r="D42" s="135" t="s">
        <v>3092</v>
      </c>
      <c r="E42" s="118" t="s">
        <v>3092</v>
      </c>
      <c r="F42" s="65" t="s">
        <v>2571</v>
      </c>
      <c r="G42" s="135" t="s">
        <v>3158</v>
      </c>
      <c r="H42" s="118" t="s">
        <v>3158</v>
      </c>
      <c r="I42" s="135">
        <v>1</v>
      </c>
      <c r="J42" s="118">
        <v>1</v>
      </c>
      <c r="K42" s="65"/>
      <c r="L42" s="65">
        <v>4</v>
      </c>
      <c r="M42" s="65">
        <v>30</v>
      </c>
      <c r="N42" s="65">
        <v>150000</v>
      </c>
      <c r="O42" s="65"/>
      <c r="P42" s="65"/>
      <c r="Q42" s="135" t="s">
        <v>3196</v>
      </c>
      <c r="R42" s="118" t="s">
        <v>3195</v>
      </c>
      <c r="S42" s="135" t="s">
        <v>3225</v>
      </c>
      <c r="T42" s="118" t="s">
        <v>3225</v>
      </c>
      <c r="U42" s="65"/>
      <c r="V42" s="65" t="s">
        <v>2120</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x14ac:dyDescent="0.15">
      <c r="A43" s="49"/>
      <c r="B43" s="65">
        <v>215</v>
      </c>
      <c r="C43" s="65" t="s">
        <v>264</v>
      </c>
      <c r="D43" s="135" t="s">
        <v>3093</v>
      </c>
      <c r="E43" s="118" t="s">
        <v>3093</v>
      </c>
      <c r="F43" s="65" t="s">
        <v>2569</v>
      </c>
      <c r="G43" s="135" t="s">
        <v>3159</v>
      </c>
      <c r="H43" s="118" t="s">
        <v>3159</v>
      </c>
      <c r="I43" s="135">
        <v>2</v>
      </c>
      <c r="J43" s="118">
        <v>2</v>
      </c>
      <c r="K43" s="65">
        <v>5</v>
      </c>
      <c r="L43" s="65">
        <v>1</v>
      </c>
      <c r="M43" s="65"/>
      <c r="N43" s="65"/>
      <c r="O43" s="65"/>
      <c r="P43" s="65"/>
      <c r="Q43" s="135"/>
      <c r="R43" s="118"/>
      <c r="S43" s="135" t="s">
        <v>3227</v>
      </c>
      <c r="T43" s="118" t="s">
        <v>3227</v>
      </c>
      <c r="U43" s="65">
        <v>1</v>
      </c>
      <c r="V43" s="65" t="s">
        <v>2120</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x14ac:dyDescent="0.15">
      <c r="A44" s="49"/>
      <c r="B44" s="65">
        <v>216</v>
      </c>
      <c r="C44" s="65" t="s">
        <v>265</v>
      </c>
      <c r="D44" s="135" t="s">
        <v>4956</v>
      </c>
      <c r="E44" s="118" t="s">
        <v>4981</v>
      </c>
      <c r="F44" s="65" t="s">
        <v>2569</v>
      </c>
      <c r="G44" s="135" t="s">
        <v>3160</v>
      </c>
      <c r="H44" s="118" t="s">
        <v>3160</v>
      </c>
      <c r="I44" s="135">
        <v>3</v>
      </c>
      <c r="J44" s="118">
        <v>3</v>
      </c>
      <c r="K44" s="65"/>
      <c r="L44" s="65">
        <v>3</v>
      </c>
      <c r="M44" s="65"/>
      <c r="N44" s="65"/>
      <c r="O44" s="65"/>
      <c r="P44" s="65"/>
      <c r="Q44" s="135"/>
      <c r="R44" s="118"/>
      <c r="S44" s="135" t="s">
        <v>3228</v>
      </c>
      <c r="T44" s="118" t="s">
        <v>3228</v>
      </c>
      <c r="U44" s="65">
        <v>1</v>
      </c>
      <c r="V44" s="65" t="s">
        <v>2120</v>
      </c>
      <c r="W44" s="49"/>
      <c r="X44" s="49"/>
      <c r="Y44" s="49"/>
      <c r="Z44" s="49" t="str">
        <f t="shared" si="0"/>
        <v>D6.scenario.defMeasures['mHTtime'] = { mid:"216",  name:"mHTtime",  title:"Shorten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x14ac:dyDescent="0.15">
      <c r="A45" s="49"/>
      <c r="B45" s="65">
        <v>217</v>
      </c>
      <c r="C45" s="65" t="s">
        <v>266</v>
      </c>
      <c r="D45" s="135" t="s">
        <v>4957</v>
      </c>
      <c r="E45" s="118" t="s">
        <v>4982</v>
      </c>
      <c r="F45" s="65" t="s">
        <v>2569</v>
      </c>
      <c r="G45" s="135" t="s">
        <v>3161</v>
      </c>
      <c r="H45" s="118" t="s">
        <v>3161</v>
      </c>
      <c r="I45" s="135">
        <v>2</v>
      </c>
      <c r="J45" s="118">
        <v>2</v>
      </c>
      <c r="K45" s="65"/>
      <c r="L45" s="65">
        <v>3</v>
      </c>
      <c r="M45" s="65"/>
      <c r="N45" s="65"/>
      <c r="O45" s="65"/>
      <c r="P45" s="65"/>
      <c r="Q45" s="135"/>
      <c r="R45" s="118"/>
      <c r="S45" s="135" t="s">
        <v>3229</v>
      </c>
      <c r="T45" s="118" t="s">
        <v>3229</v>
      </c>
      <c r="U45" s="65">
        <v>1</v>
      </c>
      <c r="V45" s="65" t="s">
        <v>2120</v>
      </c>
      <c r="W45" s="49"/>
      <c r="X45" s="49"/>
      <c r="Y45" s="49"/>
      <c r="Z45" s="49" t="str">
        <f t="shared" si="0"/>
        <v>D6.scenario.defMeasures['mHTpartialHeating'] = { mid:"217",  name:"mHTpartialHeating",  title:"By using the KOTATSU/hot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x14ac:dyDescent="0.15">
      <c r="A46" s="49"/>
      <c r="B46" s="65">
        <v>218</v>
      </c>
      <c r="C46" s="65" t="s">
        <v>2628</v>
      </c>
      <c r="D46" s="135" t="s">
        <v>3094</v>
      </c>
      <c r="E46" s="118" t="s">
        <v>3094</v>
      </c>
      <c r="F46" s="65" t="s">
        <v>2362</v>
      </c>
      <c r="G46" s="135" t="s">
        <v>3162</v>
      </c>
      <c r="H46" s="118" t="s">
        <v>3162</v>
      </c>
      <c r="I46" s="135">
        <v>2</v>
      </c>
      <c r="J46" s="118">
        <v>2</v>
      </c>
      <c r="K46" s="65"/>
      <c r="L46" s="65">
        <v>3</v>
      </c>
      <c r="M46" s="65"/>
      <c r="N46" s="65"/>
      <c r="O46" s="65"/>
      <c r="P46" s="65"/>
      <c r="Q46" s="135"/>
      <c r="R46" s="118"/>
      <c r="S46" s="135" t="s">
        <v>3230</v>
      </c>
      <c r="T46" s="118" t="s">
        <v>3230</v>
      </c>
      <c r="U46" s="65">
        <v>1</v>
      </c>
      <c r="V46" s="65" t="s">
        <v>2120</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x14ac:dyDescent="0.15">
      <c r="A47" s="49"/>
      <c r="B47" s="65">
        <v>219</v>
      </c>
      <c r="C47" s="65" t="s">
        <v>267</v>
      </c>
      <c r="D47" s="135" t="s">
        <v>3095</v>
      </c>
      <c r="E47" s="118" t="s">
        <v>3095</v>
      </c>
      <c r="F47" s="65" t="s">
        <v>2569</v>
      </c>
      <c r="G47" s="135" t="s">
        <v>3163</v>
      </c>
      <c r="H47" s="118" t="s">
        <v>3163</v>
      </c>
      <c r="I47" s="135">
        <v>2</v>
      </c>
      <c r="J47" s="118">
        <v>2</v>
      </c>
      <c r="K47" s="65">
        <v>5</v>
      </c>
      <c r="L47" s="65">
        <v>3</v>
      </c>
      <c r="M47" s="65"/>
      <c r="N47" s="65"/>
      <c r="O47" s="65"/>
      <c r="P47" s="65"/>
      <c r="Q47" s="135"/>
      <c r="R47" s="118"/>
      <c r="S47" s="135" t="s">
        <v>3231</v>
      </c>
      <c r="T47" s="118" t="s">
        <v>3231</v>
      </c>
      <c r="U47" s="65">
        <v>1</v>
      </c>
      <c r="V47" s="65" t="s">
        <v>2120</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x14ac:dyDescent="0.15">
      <c r="A48" s="49"/>
      <c r="B48" s="65">
        <v>220</v>
      </c>
      <c r="C48" s="65" t="s">
        <v>1971</v>
      </c>
      <c r="D48" s="135" t="s">
        <v>3096</v>
      </c>
      <c r="E48" s="118" t="s">
        <v>3096</v>
      </c>
      <c r="F48" s="65" t="s">
        <v>2571</v>
      </c>
      <c r="G48" s="135" t="s">
        <v>3164</v>
      </c>
      <c r="H48" s="118" t="s">
        <v>3164</v>
      </c>
      <c r="I48" s="135">
        <v>3</v>
      </c>
      <c r="J48" s="118">
        <v>3</v>
      </c>
      <c r="K48" s="65"/>
      <c r="L48" s="65">
        <v>3</v>
      </c>
      <c r="M48" s="65"/>
      <c r="N48" s="65"/>
      <c r="O48" s="65"/>
      <c r="P48" s="65"/>
      <c r="Q48" s="135"/>
      <c r="R48" s="118"/>
      <c r="S48" s="135" t="s">
        <v>3232</v>
      </c>
      <c r="T48" s="118" t="s">
        <v>3232</v>
      </c>
      <c r="U48" s="65">
        <v>1</v>
      </c>
      <c r="V48" s="65" t="s">
        <v>2120</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x14ac:dyDescent="0.15">
      <c r="A49" s="49"/>
      <c r="B49" s="65">
        <v>221</v>
      </c>
      <c r="C49" s="65" t="s">
        <v>1681</v>
      </c>
      <c r="D49" s="135" t="s">
        <v>3097</v>
      </c>
      <c r="E49" s="118" t="s">
        <v>3097</v>
      </c>
      <c r="F49" s="65" t="s">
        <v>2569</v>
      </c>
      <c r="G49" s="135" t="s">
        <v>3165</v>
      </c>
      <c r="H49" s="118" t="s">
        <v>3165</v>
      </c>
      <c r="I49" s="135">
        <v>1</v>
      </c>
      <c r="J49" s="118">
        <v>1</v>
      </c>
      <c r="K49" s="65"/>
      <c r="L49" s="65">
        <v>3</v>
      </c>
      <c r="M49" s="65">
        <v>20</v>
      </c>
      <c r="N49" s="65"/>
      <c r="O49" s="65"/>
      <c r="P49" s="65"/>
      <c r="Q49" s="135"/>
      <c r="R49" s="118"/>
      <c r="S49" s="135" t="s">
        <v>3233</v>
      </c>
      <c r="T49" s="118" t="s">
        <v>3233</v>
      </c>
      <c r="U49" s="65"/>
      <c r="V49" s="65" t="s">
        <v>2120</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x14ac:dyDescent="0.15">
      <c r="A50" s="49"/>
      <c r="B50" s="65">
        <v>222</v>
      </c>
      <c r="C50" s="65" t="s">
        <v>268</v>
      </c>
      <c r="D50" s="135" t="s">
        <v>3098</v>
      </c>
      <c r="E50" s="118" t="s">
        <v>3098</v>
      </c>
      <c r="F50" s="65" t="s">
        <v>2571</v>
      </c>
      <c r="G50" s="135" t="s">
        <v>3166</v>
      </c>
      <c r="H50" s="118" t="s">
        <v>3166</v>
      </c>
      <c r="I50" s="135">
        <v>2</v>
      </c>
      <c r="J50" s="118">
        <v>2</v>
      </c>
      <c r="K50" s="65">
        <v>5</v>
      </c>
      <c r="L50" s="65">
        <v>3</v>
      </c>
      <c r="M50" s="65"/>
      <c r="N50" s="65"/>
      <c r="O50" s="65"/>
      <c r="P50" s="65"/>
      <c r="Q50" s="135"/>
      <c r="R50" s="118"/>
      <c r="S50" s="135" t="s">
        <v>3234</v>
      </c>
      <c r="T50" s="118" t="s">
        <v>3234</v>
      </c>
      <c r="U50" s="65">
        <v>1</v>
      </c>
      <c r="V50" s="65" t="s">
        <v>2120</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x14ac:dyDescent="0.15">
      <c r="A51" s="49"/>
      <c r="B51" s="65">
        <v>223</v>
      </c>
      <c r="C51" s="65" t="s">
        <v>2150</v>
      </c>
      <c r="D51" s="135" t="s">
        <v>3099</v>
      </c>
      <c r="E51" s="118" t="s">
        <v>3099</v>
      </c>
      <c r="F51" s="65" t="s">
        <v>2571</v>
      </c>
      <c r="G51" s="135" t="s">
        <v>3167</v>
      </c>
      <c r="H51" s="118" t="s">
        <v>3167</v>
      </c>
      <c r="I51" s="135">
        <v>1</v>
      </c>
      <c r="J51" s="118">
        <v>1</v>
      </c>
      <c r="K51" s="65"/>
      <c r="L51" s="65">
        <v>3</v>
      </c>
      <c r="M51" s="65">
        <v>20</v>
      </c>
      <c r="N51" s="65"/>
      <c r="O51" s="65"/>
      <c r="P51" s="65"/>
      <c r="Q51" s="135"/>
      <c r="R51" s="118"/>
      <c r="S51" s="135" t="s">
        <v>3235</v>
      </c>
      <c r="T51" s="118" t="s">
        <v>3235</v>
      </c>
      <c r="U51" s="65"/>
      <c r="V51" s="65" t="s">
        <v>2151</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x14ac:dyDescent="0.15">
      <c r="A52" s="49"/>
      <c r="B52" s="65">
        <v>301</v>
      </c>
      <c r="C52" s="65" t="s">
        <v>1196</v>
      </c>
      <c r="D52" s="135" t="s">
        <v>3100</v>
      </c>
      <c r="E52" s="118" t="s">
        <v>3100</v>
      </c>
      <c r="F52" s="65" t="s">
        <v>2574</v>
      </c>
      <c r="G52" s="135" t="s">
        <v>3168</v>
      </c>
      <c r="H52" s="118" t="s">
        <v>3168</v>
      </c>
      <c r="I52" s="135">
        <v>2</v>
      </c>
      <c r="J52" s="118">
        <v>2</v>
      </c>
      <c r="K52" s="65"/>
      <c r="L52" s="65">
        <v>17</v>
      </c>
      <c r="M52" s="65"/>
      <c r="N52" s="65"/>
      <c r="O52" s="65"/>
      <c r="P52" s="65"/>
      <c r="Q52" s="135"/>
      <c r="R52" s="118"/>
      <c r="S52" s="135" t="s">
        <v>3236</v>
      </c>
      <c r="T52" s="118" t="s">
        <v>3236</v>
      </c>
      <c r="U52" s="65">
        <v>1</v>
      </c>
      <c r="V52" s="65" t="s">
        <v>2120</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x14ac:dyDescent="0.15">
      <c r="A53" s="49"/>
      <c r="B53" s="65">
        <v>302</v>
      </c>
      <c r="C53" s="65" t="s">
        <v>1197</v>
      </c>
      <c r="D53" s="135" t="s">
        <v>3101</v>
      </c>
      <c r="E53" s="118" t="s">
        <v>3101</v>
      </c>
      <c r="F53" s="65" t="s">
        <v>2574</v>
      </c>
      <c r="G53" s="135" t="s">
        <v>3169</v>
      </c>
      <c r="H53" s="118" t="s">
        <v>3169</v>
      </c>
      <c r="I53" s="135">
        <v>3</v>
      </c>
      <c r="J53" s="118">
        <v>3</v>
      </c>
      <c r="K53" s="65"/>
      <c r="L53" s="65">
        <v>17</v>
      </c>
      <c r="M53" s="65"/>
      <c r="N53" s="65"/>
      <c r="O53" s="65"/>
      <c r="P53" s="65"/>
      <c r="Q53" s="135"/>
      <c r="R53" s="118"/>
      <c r="S53" s="135" t="s">
        <v>3237</v>
      </c>
      <c r="T53" s="118" t="s">
        <v>3237</v>
      </c>
      <c r="U53" s="65">
        <v>1</v>
      </c>
      <c r="V53" s="65" t="s">
        <v>2120</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x14ac:dyDescent="0.15">
      <c r="A54" s="49"/>
      <c r="B54" s="65">
        <v>303</v>
      </c>
      <c r="C54" s="65" t="s">
        <v>2118</v>
      </c>
      <c r="D54" s="135" t="s">
        <v>3102</v>
      </c>
      <c r="E54" s="118" t="s">
        <v>3102</v>
      </c>
      <c r="F54" s="65" t="s">
        <v>2575</v>
      </c>
      <c r="G54" s="135" t="s">
        <v>3170</v>
      </c>
      <c r="H54" s="118" t="s">
        <v>3170</v>
      </c>
      <c r="I54" s="135">
        <v>3</v>
      </c>
      <c r="J54" s="118">
        <v>3</v>
      </c>
      <c r="K54" s="65"/>
      <c r="L54" s="65">
        <v>18</v>
      </c>
      <c r="M54" s="65"/>
      <c r="N54" s="65"/>
      <c r="O54" s="65"/>
      <c r="P54" s="65"/>
      <c r="Q54" s="135"/>
      <c r="R54" s="118"/>
      <c r="S54" s="135" t="s">
        <v>3238</v>
      </c>
      <c r="T54" s="118" t="s">
        <v>3238</v>
      </c>
      <c r="U54" s="65">
        <v>1</v>
      </c>
      <c r="V54" s="65" t="s">
        <v>2120</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x14ac:dyDescent="0.15">
      <c r="A55" s="49"/>
      <c r="B55" s="65">
        <v>304</v>
      </c>
      <c r="C55" s="65" t="s">
        <v>1198</v>
      </c>
      <c r="D55" s="135" t="s">
        <v>3103</v>
      </c>
      <c r="E55" s="118" t="s">
        <v>3103</v>
      </c>
      <c r="F55" s="65" t="s">
        <v>2574</v>
      </c>
      <c r="G55" s="135" t="s">
        <v>3171</v>
      </c>
      <c r="H55" s="118" t="s">
        <v>3171</v>
      </c>
      <c r="I55" s="135">
        <v>2</v>
      </c>
      <c r="J55" s="118">
        <v>2</v>
      </c>
      <c r="K55" s="65"/>
      <c r="L55" s="65">
        <v>17</v>
      </c>
      <c r="M55" s="65"/>
      <c r="N55" s="65"/>
      <c r="O55" s="65"/>
      <c r="P55" s="65"/>
      <c r="Q55" s="135"/>
      <c r="R55" s="118"/>
      <c r="S55" s="135" t="s">
        <v>3239</v>
      </c>
      <c r="T55" s="118" t="s">
        <v>3239</v>
      </c>
      <c r="U55" s="65"/>
      <c r="V55" s="65" t="s">
        <v>2120</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x14ac:dyDescent="0.15">
      <c r="A56" s="49"/>
      <c r="B56" s="65">
        <v>305</v>
      </c>
      <c r="C56" s="65" t="s">
        <v>2116</v>
      </c>
      <c r="D56" s="135" t="s">
        <v>3104</v>
      </c>
      <c r="E56" s="118" t="s">
        <v>3104</v>
      </c>
      <c r="F56" s="65" t="s">
        <v>2576</v>
      </c>
      <c r="G56" s="135" t="s">
        <v>3172</v>
      </c>
      <c r="H56" s="118" t="s">
        <v>3172</v>
      </c>
      <c r="I56" s="135">
        <v>2</v>
      </c>
      <c r="J56" s="118">
        <v>2</v>
      </c>
      <c r="K56" s="65"/>
      <c r="L56" s="65">
        <v>14</v>
      </c>
      <c r="M56" s="65"/>
      <c r="N56" s="65"/>
      <c r="O56" s="65"/>
      <c r="P56" s="65"/>
      <c r="Q56" s="135"/>
      <c r="R56" s="118"/>
      <c r="S56" s="135" t="s">
        <v>3240</v>
      </c>
      <c r="T56" s="118" t="s">
        <v>3240</v>
      </c>
      <c r="U56" s="65">
        <v>1</v>
      </c>
      <c r="V56" s="65" t="s">
        <v>2120</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x14ac:dyDescent="0.15">
      <c r="A57" s="49"/>
      <c r="B57" s="65">
        <v>401</v>
      </c>
      <c r="C57" s="65" t="s">
        <v>1976</v>
      </c>
      <c r="D57" s="135" t="s">
        <v>3105</v>
      </c>
      <c r="E57" s="118" t="s">
        <v>3105</v>
      </c>
      <c r="F57" s="65" t="s">
        <v>1960</v>
      </c>
      <c r="G57" s="135" t="s">
        <v>3173</v>
      </c>
      <c r="H57" s="118" t="s">
        <v>3173</v>
      </c>
      <c r="I57" s="135">
        <v>2</v>
      </c>
      <c r="J57" s="118">
        <v>2</v>
      </c>
      <c r="K57" s="65"/>
      <c r="L57" s="65">
        <v>16</v>
      </c>
      <c r="M57" s="65"/>
      <c r="N57" s="65"/>
      <c r="O57" s="65"/>
      <c r="P57" s="65"/>
      <c r="Q57" s="135"/>
      <c r="R57" s="118"/>
      <c r="S57" s="135" t="s">
        <v>3241</v>
      </c>
      <c r="T57" s="118" t="s">
        <v>3241</v>
      </c>
      <c r="U57" s="65">
        <v>1</v>
      </c>
      <c r="V57" s="65" t="s">
        <v>2120</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x14ac:dyDescent="0.15">
      <c r="A58" s="49"/>
      <c r="B58" s="65">
        <v>402</v>
      </c>
      <c r="C58" s="65" t="s">
        <v>636</v>
      </c>
      <c r="D58" s="135" t="s">
        <v>3106</v>
      </c>
      <c r="E58" s="118" t="s">
        <v>3106</v>
      </c>
      <c r="F58" s="65" t="s">
        <v>1960</v>
      </c>
      <c r="G58" s="135" t="s">
        <v>3174</v>
      </c>
      <c r="H58" s="118" t="s">
        <v>3174</v>
      </c>
      <c r="I58" s="135">
        <v>1</v>
      </c>
      <c r="J58" s="118">
        <v>1</v>
      </c>
      <c r="K58" s="65"/>
      <c r="L58" s="65">
        <v>16</v>
      </c>
      <c r="M58" s="65">
        <v>10</v>
      </c>
      <c r="N58" s="65">
        <v>140000</v>
      </c>
      <c r="O58" s="65"/>
      <c r="P58" s="65"/>
      <c r="Q58" s="135"/>
      <c r="R58" s="118"/>
      <c r="S58" s="135" t="s">
        <v>3242</v>
      </c>
      <c r="T58" s="118" t="s">
        <v>3242</v>
      </c>
      <c r="U58" s="65"/>
      <c r="V58" s="65" t="s">
        <v>2120</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x14ac:dyDescent="0.15">
      <c r="A59" s="49"/>
      <c r="B59" s="65">
        <v>501</v>
      </c>
      <c r="C59" s="65" t="s">
        <v>2633</v>
      </c>
      <c r="D59" s="135" t="s">
        <v>3107</v>
      </c>
      <c r="E59" s="118" t="s">
        <v>3107</v>
      </c>
      <c r="F59" s="65" t="s">
        <v>1788</v>
      </c>
      <c r="G59" s="135" t="s">
        <v>3175</v>
      </c>
      <c r="H59" s="118" t="s">
        <v>3175</v>
      </c>
      <c r="I59" s="135">
        <v>4</v>
      </c>
      <c r="J59" s="118">
        <v>4</v>
      </c>
      <c r="K59" s="65"/>
      <c r="L59" s="65">
        <v>6</v>
      </c>
      <c r="M59" s="65">
        <v>20</v>
      </c>
      <c r="N59" s="65"/>
      <c r="O59" s="65"/>
      <c r="P59" s="65"/>
      <c r="Q59" s="135"/>
      <c r="R59" s="118"/>
      <c r="S59" s="135" t="s">
        <v>3243</v>
      </c>
      <c r="T59" s="118" t="s">
        <v>3243</v>
      </c>
      <c r="U59" s="65"/>
      <c r="V59" s="65" t="s">
        <v>2120</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x14ac:dyDescent="0.15">
      <c r="A60" s="49"/>
      <c r="B60" s="65">
        <v>502</v>
      </c>
      <c r="C60" s="65" t="s">
        <v>1977</v>
      </c>
      <c r="D60" s="135" t="s">
        <v>3108</v>
      </c>
      <c r="E60" s="118" t="s">
        <v>3108</v>
      </c>
      <c r="F60" s="65" t="s">
        <v>1788</v>
      </c>
      <c r="G60" s="135" t="s">
        <v>3176</v>
      </c>
      <c r="H60" s="118" t="s">
        <v>3176</v>
      </c>
      <c r="I60" s="135">
        <v>2</v>
      </c>
      <c r="J60" s="118">
        <v>2</v>
      </c>
      <c r="K60" s="65"/>
      <c r="L60" s="65">
        <v>5</v>
      </c>
      <c r="M60" s="65" t="s">
        <v>1729</v>
      </c>
      <c r="N60" s="65">
        <v>2000</v>
      </c>
      <c r="O60" s="65"/>
      <c r="P60" s="65"/>
      <c r="Q60" s="135"/>
      <c r="R60" s="118"/>
      <c r="S60" s="135" t="s">
        <v>3244</v>
      </c>
      <c r="T60" s="118" t="s">
        <v>3244</v>
      </c>
      <c r="U60" s="65"/>
      <c r="V60" s="65" t="s">
        <v>2120</v>
      </c>
      <c r="W60" s="49"/>
      <c r="X60" s="49"/>
      <c r="Y60" s="49"/>
      <c r="Z60" s="49" t="str">
        <f t="shared" si="0"/>
        <v>D6.scenario.defMeasures['mLILED'] = { mid:"502",  name:"mLILED",  title:"Replace to the LED",  easyness:"2",  refCons:"consLI",  titleShort:"LED bulb", level:"",  figNum:"5",  lifeTime:"40000h",  price:"2000",  roanShow:"",  standardType:"",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x14ac:dyDescent="0.15">
      <c r="A61" s="49"/>
      <c r="B61" s="65">
        <v>503</v>
      </c>
      <c r="C61" s="65" t="s">
        <v>1053</v>
      </c>
      <c r="D61" s="135" t="s">
        <v>3109</v>
      </c>
      <c r="E61" s="118" t="s">
        <v>3109</v>
      </c>
      <c r="F61" s="65" t="s">
        <v>1788</v>
      </c>
      <c r="G61" s="135" t="s">
        <v>3177</v>
      </c>
      <c r="H61" s="118" t="s">
        <v>3177</v>
      </c>
      <c r="I61" s="135">
        <v>2</v>
      </c>
      <c r="J61" s="118">
        <v>2</v>
      </c>
      <c r="K61" s="65"/>
      <c r="L61" s="65">
        <v>5</v>
      </c>
      <c r="M61" s="65">
        <v>10</v>
      </c>
      <c r="N61" s="65"/>
      <c r="O61" s="65"/>
      <c r="P61" s="65"/>
      <c r="Q61" s="135"/>
      <c r="R61" s="118"/>
      <c r="S61" s="135" t="s">
        <v>3245</v>
      </c>
      <c r="T61" s="118" t="s">
        <v>3245</v>
      </c>
      <c r="U61" s="65"/>
      <c r="V61" s="65" t="s">
        <v>2120</v>
      </c>
      <c r="W61" s="49"/>
      <c r="X61" s="49"/>
      <c r="Y61" s="49"/>
      <c r="Z61" s="49" t="str">
        <f t="shared" si="0"/>
        <v>D6.scenario.defMeasures['mLIsensor'] = { mid:"503",  name:"mLIsensor",  title:"Replace light to the human presence sensor type",  easyness:"2",  refCons:"consLI",  titleShort:"Sensor lighting", level:"",  figNum:"5",  lifeTime:"10",  price:"",  roanShow:"",  standardType:"",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x14ac:dyDescent="0.15">
      <c r="A62" s="49"/>
      <c r="B62" s="65">
        <v>504</v>
      </c>
      <c r="C62" s="65" t="s">
        <v>1054</v>
      </c>
      <c r="D62" s="135" t="s">
        <v>3110</v>
      </c>
      <c r="E62" s="118" t="s">
        <v>3110</v>
      </c>
      <c r="F62" s="65" t="s">
        <v>1978</v>
      </c>
      <c r="G62" s="135" t="s">
        <v>3178</v>
      </c>
      <c r="H62" s="118" t="s">
        <v>3178</v>
      </c>
      <c r="I62" s="135">
        <v>3</v>
      </c>
      <c r="J62" s="118">
        <v>3</v>
      </c>
      <c r="K62" s="65"/>
      <c r="L62" s="65">
        <v>6</v>
      </c>
      <c r="M62" s="65"/>
      <c r="N62" s="65"/>
      <c r="O62" s="65"/>
      <c r="P62" s="65"/>
      <c r="Q62" s="135"/>
      <c r="R62" s="118"/>
      <c r="S62" s="135" t="s">
        <v>3246</v>
      </c>
      <c r="T62" s="118" t="s">
        <v>3246</v>
      </c>
      <c r="U62" s="65">
        <v>1</v>
      </c>
      <c r="V62" s="65" t="s">
        <v>2120</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x14ac:dyDescent="0.15">
      <c r="A63" s="49"/>
      <c r="B63" s="65">
        <v>505</v>
      </c>
      <c r="C63" s="65" t="s">
        <v>2157</v>
      </c>
      <c r="D63" s="135" t="s">
        <v>3111</v>
      </c>
      <c r="E63" s="118" t="s">
        <v>3111</v>
      </c>
      <c r="F63" s="65" t="s">
        <v>1978</v>
      </c>
      <c r="G63" s="135" t="s">
        <v>3179</v>
      </c>
      <c r="H63" s="118" t="s">
        <v>3179</v>
      </c>
      <c r="I63" s="135">
        <v>4</v>
      </c>
      <c r="J63" s="118">
        <v>4</v>
      </c>
      <c r="K63" s="65"/>
      <c r="L63" s="65">
        <v>6</v>
      </c>
      <c r="M63" s="65"/>
      <c r="N63" s="65"/>
      <c r="O63" s="65"/>
      <c r="P63" s="65"/>
      <c r="Q63" s="135"/>
      <c r="R63" s="118"/>
      <c r="S63" s="135" t="s">
        <v>3247</v>
      </c>
      <c r="T63" s="118" t="s">
        <v>3247</v>
      </c>
      <c r="U63" s="65">
        <v>1</v>
      </c>
      <c r="V63" s="65" t="s">
        <v>2120</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x14ac:dyDescent="0.15">
      <c r="A64" s="49"/>
      <c r="B64" s="65">
        <v>601</v>
      </c>
      <c r="C64" s="65" t="s">
        <v>839</v>
      </c>
      <c r="D64" s="135" t="s">
        <v>3112</v>
      </c>
      <c r="E64" s="118" t="s">
        <v>3112</v>
      </c>
      <c r="F64" s="65" t="s">
        <v>1954</v>
      </c>
      <c r="G64" s="135" t="s">
        <v>3180</v>
      </c>
      <c r="H64" s="118" t="s">
        <v>3180</v>
      </c>
      <c r="I64" s="135">
        <v>2</v>
      </c>
      <c r="J64" s="118">
        <v>2</v>
      </c>
      <c r="K64" s="65"/>
      <c r="L64" s="65">
        <v>7</v>
      </c>
      <c r="M64" s="65">
        <v>10</v>
      </c>
      <c r="N64" s="65">
        <v>40000</v>
      </c>
      <c r="O64" s="65"/>
      <c r="P64" s="65"/>
      <c r="Q64" s="135"/>
      <c r="R64" s="118"/>
      <c r="S64" s="135" t="s">
        <v>3248</v>
      </c>
      <c r="T64" s="118" t="s">
        <v>3248</v>
      </c>
      <c r="U64" s="65"/>
      <c r="V64" s="65" t="s">
        <v>2120</v>
      </c>
      <c r="W64" s="49"/>
      <c r="X64" s="49"/>
      <c r="Y64" s="49"/>
      <c r="Z64" s="49" t="str">
        <f t="shared" si="0"/>
        <v>D6.scenario.defMeasures['mTVreplace'] = { mid:"601",  name:"mTVreplace",  title:"Replace to energy-saving TV",  easyness:"2",  refCons:"consTV",  titleShort:"Saving-energy TV", level:"",  figNum:"7",  lifeTime:"10",  price:"40000",  roanShow:"",  standardType:"",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x14ac:dyDescent="0.15">
      <c r="A65" s="49"/>
      <c r="B65" s="65">
        <v>602</v>
      </c>
      <c r="C65" s="65" t="s">
        <v>840</v>
      </c>
      <c r="D65" s="135" t="s">
        <v>3113</v>
      </c>
      <c r="E65" s="118" t="s">
        <v>3113</v>
      </c>
      <c r="F65" s="65" t="s">
        <v>2853</v>
      </c>
      <c r="G65" s="135" t="s">
        <v>3181</v>
      </c>
      <c r="H65" s="118" t="s">
        <v>3181</v>
      </c>
      <c r="I65" s="135">
        <v>1</v>
      </c>
      <c r="J65" s="118">
        <v>1</v>
      </c>
      <c r="K65" s="65"/>
      <c r="L65" s="65">
        <v>7</v>
      </c>
      <c r="M65" s="65"/>
      <c r="N65" s="65"/>
      <c r="O65" s="65"/>
      <c r="P65" s="65"/>
      <c r="Q65" s="135"/>
      <c r="R65" s="118"/>
      <c r="S65" s="135" t="s">
        <v>3249</v>
      </c>
      <c r="T65" s="118" t="s">
        <v>3249</v>
      </c>
      <c r="U65" s="65">
        <v>1</v>
      </c>
      <c r="V65" s="65" t="s">
        <v>2120</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x14ac:dyDescent="0.15">
      <c r="A66" s="49"/>
      <c r="B66" s="65">
        <v>603</v>
      </c>
      <c r="C66" s="65" t="s">
        <v>841</v>
      </c>
      <c r="D66" s="135" t="s">
        <v>3114</v>
      </c>
      <c r="E66" s="118" t="s">
        <v>3114</v>
      </c>
      <c r="F66" s="65" t="s">
        <v>2854</v>
      </c>
      <c r="G66" s="135" t="s">
        <v>3182</v>
      </c>
      <c r="H66" s="118" t="s">
        <v>3182</v>
      </c>
      <c r="I66" s="135">
        <v>3</v>
      </c>
      <c r="J66" s="118">
        <v>3</v>
      </c>
      <c r="K66" s="65"/>
      <c r="L66" s="65">
        <v>7</v>
      </c>
      <c r="M66" s="65"/>
      <c r="N66" s="65"/>
      <c r="O66" s="65"/>
      <c r="P66" s="65"/>
      <c r="Q66" s="135"/>
      <c r="R66" s="118"/>
      <c r="S66" s="135" t="s">
        <v>3250</v>
      </c>
      <c r="T66" s="118" t="s">
        <v>3250</v>
      </c>
      <c r="U66" s="65">
        <v>1</v>
      </c>
      <c r="V66" s="65" t="s">
        <v>2120</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x14ac:dyDescent="0.15">
      <c r="A67" s="49"/>
      <c r="B67" s="65">
        <v>604</v>
      </c>
      <c r="C67" s="65" t="s">
        <v>1984</v>
      </c>
      <c r="D67" s="135" t="s">
        <v>3115</v>
      </c>
      <c r="E67" s="118" t="s">
        <v>3115</v>
      </c>
      <c r="F67" s="65" t="s">
        <v>2513</v>
      </c>
      <c r="G67" s="135" t="s">
        <v>3183</v>
      </c>
      <c r="H67" s="118" t="s">
        <v>3183</v>
      </c>
      <c r="I67" s="135">
        <v>2</v>
      </c>
      <c r="J67" s="118">
        <v>2</v>
      </c>
      <c r="K67" s="65"/>
      <c r="L67" s="65">
        <v>7</v>
      </c>
      <c r="M67" s="65"/>
      <c r="N67" s="65"/>
      <c r="O67" s="65"/>
      <c r="P67" s="65"/>
      <c r="Q67" s="135"/>
      <c r="R67" s="118"/>
      <c r="S67" s="135" t="s">
        <v>3251</v>
      </c>
      <c r="T67" s="118" t="s">
        <v>3251</v>
      </c>
      <c r="U67" s="65">
        <v>1</v>
      </c>
      <c r="V67" s="65" t="s">
        <v>2120</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x14ac:dyDescent="0.15">
      <c r="A68" s="49"/>
      <c r="B68" s="65">
        <v>701</v>
      </c>
      <c r="C68" s="65" t="s">
        <v>1050</v>
      </c>
      <c r="D68" s="135" t="s">
        <v>3116</v>
      </c>
      <c r="E68" s="118" t="s">
        <v>3116</v>
      </c>
      <c r="F68" s="65" t="s">
        <v>2577</v>
      </c>
      <c r="G68" s="135" t="s">
        <v>3184</v>
      </c>
      <c r="H68" s="118" t="s">
        <v>3184</v>
      </c>
      <c r="I68" s="135">
        <v>2</v>
      </c>
      <c r="J68" s="118">
        <v>2</v>
      </c>
      <c r="K68" s="65"/>
      <c r="L68" s="65">
        <v>2</v>
      </c>
      <c r="M68" s="65">
        <v>10</v>
      </c>
      <c r="N68" s="65">
        <v>150000</v>
      </c>
      <c r="O68" s="65"/>
      <c r="P68" s="65"/>
      <c r="Q68" s="135"/>
      <c r="R68" s="118"/>
      <c r="S68" s="135" t="s">
        <v>3252</v>
      </c>
      <c r="T68" s="118" t="s">
        <v>3252</v>
      </c>
      <c r="U68" s="65"/>
      <c r="V68" s="65" t="s">
        <v>2120</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x14ac:dyDescent="0.15">
      <c r="A69" s="49"/>
      <c r="B69" s="65">
        <v>702</v>
      </c>
      <c r="C69" s="65" t="s">
        <v>1051</v>
      </c>
      <c r="D69" s="135" t="s">
        <v>3117</v>
      </c>
      <c r="E69" s="118" t="s">
        <v>3117</v>
      </c>
      <c r="F69" s="65" t="s">
        <v>2577</v>
      </c>
      <c r="G69" s="135" t="s">
        <v>3185</v>
      </c>
      <c r="H69" s="118" t="s">
        <v>3185</v>
      </c>
      <c r="I69" s="135">
        <v>2</v>
      </c>
      <c r="J69" s="118">
        <v>2</v>
      </c>
      <c r="K69" s="65"/>
      <c r="L69" s="65">
        <v>2</v>
      </c>
      <c r="M69" s="65"/>
      <c r="N69" s="65"/>
      <c r="O69" s="65"/>
      <c r="P69" s="65"/>
      <c r="Q69" s="135"/>
      <c r="R69" s="118"/>
      <c r="S69" s="135" t="s">
        <v>3253</v>
      </c>
      <c r="T69" s="118" t="s">
        <v>3253</v>
      </c>
      <c r="U69" s="65">
        <v>1</v>
      </c>
      <c r="V69" s="65" t="s">
        <v>2120</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x14ac:dyDescent="0.15">
      <c r="A70" s="49"/>
      <c r="B70" s="65">
        <v>703</v>
      </c>
      <c r="C70" s="65" t="s">
        <v>1979</v>
      </c>
      <c r="D70" s="135" t="s">
        <v>3118</v>
      </c>
      <c r="E70" s="118" t="s">
        <v>3118</v>
      </c>
      <c r="F70" s="65" t="s">
        <v>2577</v>
      </c>
      <c r="G70" s="135" t="s">
        <v>3186</v>
      </c>
      <c r="H70" s="118" t="s">
        <v>3186</v>
      </c>
      <c r="I70" s="135">
        <v>4</v>
      </c>
      <c r="J70" s="118">
        <v>4</v>
      </c>
      <c r="K70" s="65"/>
      <c r="L70" s="65">
        <v>2</v>
      </c>
      <c r="M70" s="65"/>
      <c r="N70" s="65"/>
      <c r="O70" s="65"/>
      <c r="P70" s="65"/>
      <c r="Q70" s="135"/>
      <c r="R70" s="118"/>
      <c r="S70" s="135" t="s">
        <v>3254</v>
      </c>
      <c r="T70" s="118" t="s">
        <v>3254</v>
      </c>
      <c r="U70" s="65">
        <v>1</v>
      </c>
      <c r="V70" s="65" t="s">
        <v>2120</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x14ac:dyDescent="0.15">
      <c r="A71" s="49"/>
      <c r="B71" s="65">
        <v>704</v>
      </c>
      <c r="C71" s="65" t="s">
        <v>1052</v>
      </c>
      <c r="D71" s="135" t="s">
        <v>3119</v>
      </c>
      <c r="E71" s="118" t="s">
        <v>3119</v>
      </c>
      <c r="F71" s="65" t="s">
        <v>2577</v>
      </c>
      <c r="G71" s="135" t="s">
        <v>3187</v>
      </c>
      <c r="H71" s="118" t="s">
        <v>3187</v>
      </c>
      <c r="I71" s="135">
        <v>4</v>
      </c>
      <c r="J71" s="118">
        <v>4</v>
      </c>
      <c r="K71" s="65"/>
      <c r="L71" s="65">
        <v>2</v>
      </c>
      <c r="M71" s="65"/>
      <c r="N71" s="65"/>
      <c r="O71" s="65"/>
      <c r="P71" s="65"/>
      <c r="Q71" s="135"/>
      <c r="R71" s="118"/>
      <c r="S71" s="135" t="s">
        <v>3255</v>
      </c>
      <c r="T71" s="118" t="s">
        <v>3255</v>
      </c>
      <c r="U71" s="65">
        <v>1</v>
      </c>
      <c r="V71" s="65" t="s">
        <v>2120</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x14ac:dyDescent="0.15">
      <c r="A72" s="49"/>
      <c r="B72" s="65">
        <v>801</v>
      </c>
      <c r="C72" s="65" t="s">
        <v>1199</v>
      </c>
      <c r="D72" s="135" t="s">
        <v>3120</v>
      </c>
      <c r="E72" s="118" t="s">
        <v>3120</v>
      </c>
      <c r="F72" s="65" t="s">
        <v>1961</v>
      </c>
      <c r="G72" s="135" t="s">
        <v>3188</v>
      </c>
      <c r="H72" s="118" t="s">
        <v>3188</v>
      </c>
      <c r="I72" s="135">
        <v>2</v>
      </c>
      <c r="J72" s="118">
        <v>2</v>
      </c>
      <c r="K72" s="65"/>
      <c r="L72" s="65">
        <v>21</v>
      </c>
      <c r="M72" s="65">
        <v>8</v>
      </c>
      <c r="N72" s="65">
        <v>1800000</v>
      </c>
      <c r="O72" s="65"/>
      <c r="P72" s="65"/>
      <c r="Q72" s="135" t="s">
        <v>3197</v>
      </c>
      <c r="R72" s="118" t="s">
        <v>4988</v>
      </c>
      <c r="S72" s="135" t="s">
        <v>3256</v>
      </c>
      <c r="T72" s="118" t="s">
        <v>3256</v>
      </c>
      <c r="U72" s="65"/>
      <c r="V72" s="65" t="s">
        <v>2120</v>
      </c>
      <c r="W72" s="49"/>
      <c r="X72" s="49"/>
      <c r="Y72" s="49"/>
      <c r="Z72" s="49" t="str">
        <f t="shared" si="2"/>
        <v>D6.scenario.defMeasures['mCRreplace'] = { mid:"801",  name:"mCRreplace",  title:"Replace to energy-efficient car",  easyness:"2",  refCons:"consCR",  titleShort:"Car replacement", level:"",  figNum:"21",  lifeTime:"8",  price:"1800000",  roanShow:"",  standardType:"",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x14ac:dyDescent="0.15">
      <c r="A73" s="49"/>
      <c r="B73" s="65">
        <v>802</v>
      </c>
      <c r="C73" s="65" t="s">
        <v>2139</v>
      </c>
      <c r="D73" s="135" t="s">
        <v>3121</v>
      </c>
      <c r="E73" s="118" t="s">
        <v>3121</v>
      </c>
      <c r="F73" s="65" t="s">
        <v>2140</v>
      </c>
      <c r="G73" s="135" t="s">
        <v>3189</v>
      </c>
      <c r="H73" s="118" t="s">
        <v>3189</v>
      </c>
      <c r="I73" s="135">
        <v>1</v>
      </c>
      <c r="J73" s="118">
        <v>1</v>
      </c>
      <c r="K73" s="65"/>
      <c r="L73" s="65">
        <v>21</v>
      </c>
      <c r="M73" s="65">
        <v>7</v>
      </c>
      <c r="N73" s="65">
        <v>3000000</v>
      </c>
      <c r="O73" s="65"/>
      <c r="P73" s="65"/>
      <c r="Q73" s="135"/>
      <c r="R73" s="118"/>
      <c r="S73" s="135" t="s">
        <v>3257</v>
      </c>
      <c r="T73" s="118" t="s">
        <v>3257</v>
      </c>
      <c r="U73" s="65"/>
      <c r="V73" s="65" t="s">
        <v>2142</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x14ac:dyDescent="0.15">
      <c r="A74" s="49"/>
      <c r="B74" s="65">
        <v>803</v>
      </c>
      <c r="C74" s="65" t="s">
        <v>275</v>
      </c>
      <c r="D74" s="135" t="s">
        <v>3122</v>
      </c>
      <c r="E74" s="118" t="s">
        <v>3122</v>
      </c>
      <c r="F74" s="65" t="s">
        <v>2117</v>
      </c>
      <c r="G74" s="135" t="s">
        <v>3190</v>
      </c>
      <c r="H74" s="118" t="s">
        <v>3190</v>
      </c>
      <c r="I74" s="135">
        <v>3</v>
      </c>
      <c r="J74" s="118">
        <v>3</v>
      </c>
      <c r="K74" s="65"/>
      <c r="L74" s="65">
        <v>21</v>
      </c>
      <c r="M74" s="65"/>
      <c r="N74" s="65"/>
      <c r="O74" s="65"/>
      <c r="P74" s="65"/>
      <c r="Q74" s="135"/>
      <c r="R74" s="118"/>
      <c r="S74" s="135" t="s">
        <v>3258</v>
      </c>
      <c r="T74" s="118" t="s">
        <v>3258</v>
      </c>
      <c r="U74" s="65">
        <v>1</v>
      </c>
      <c r="V74" s="65" t="s">
        <v>2120</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x14ac:dyDescent="0.15">
      <c r="A75" s="49"/>
      <c r="B75" s="65">
        <v>804</v>
      </c>
      <c r="C75" s="65" t="s">
        <v>1980</v>
      </c>
      <c r="D75" s="135" t="s">
        <v>3123</v>
      </c>
      <c r="E75" s="118" t="s">
        <v>3123</v>
      </c>
      <c r="F75" s="65" t="s">
        <v>2582</v>
      </c>
      <c r="G75" s="135" t="s">
        <v>3191</v>
      </c>
      <c r="H75" s="118" t="s">
        <v>3191</v>
      </c>
      <c r="I75" s="135">
        <v>2</v>
      </c>
      <c r="J75" s="118">
        <v>2</v>
      </c>
      <c r="K75" s="65"/>
      <c r="L75" s="65">
        <v>22</v>
      </c>
      <c r="M75" s="65"/>
      <c r="N75" s="65"/>
      <c r="O75" s="65"/>
      <c r="P75" s="65"/>
      <c r="Q75" s="135"/>
      <c r="R75" s="118"/>
      <c r="S75" s="135" t="s">
        <v>3259</v>
      </c>
      <c r="T75" s="118" t="s">
        <v>3259</v>
      </c>
      <c r="U75" s="65">
        <v>1</v>
      </c>
      <c r="V75" s="65" t="s">
        <v>2120</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x14ac:dyDescent="0.15">
      <c r="A76" s="49"/>
      <c r="B76" s="65">
        <v>805</v>
      </c>
      <c r="C76" s="65" t="s">
        <v>2629</v>
      </c>
      <c r="D76" s="135" t="s">
        <v>3124</v>
      </c>
      <c r="E76" s="118" t="s">
        <v>3124</v>
      </c>
      <c r="F76" s="65" t="s">
        <v>2583</v>
      </c>
      <c r="G76" s="135" t="s">
        <v>3192</v>
      </c>
      <c r="H76" s="118" t="s">
        <v>3192</v>
      </c>
      <c r="I76" s="135">
        <v>1</v>
      </c>
      <c r="J76" s="118">
        <v>1</v>
      </c>
      <c r="K76" s="65"/>
      <c r="L76" s="65">
        <v>22</v>
      </c>
      <c r="M76" s="65"/>
      <c r="N76" s="65"/>
      <c r="O76" s="65"/>
      <c r="P76" s="65"/>
      <c r="Q76" s="135"/>
      <c r="R76" s="118"/>
      <c r="S76" s="135" t="s">
        <v>3260</v>
      </c>
      <c r="T76" s="118" t="s">
        <v>3260</v>
      </c>
      <c r="U76" s="65">
        <v>1</v>
      </c>
      <c r="V76" s="65" t="s">
        <v>2120</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x14ac:dyDescent="0.15">
      <c r="A77" s="49"/>
      <c r="B77" s="65">
        <v>806</v>
      </c>
      <c r="C77" s="65" t="s">
        <v>1981</v>
      </c>
      <c r="D77" s="135" t="s">
        <v>3125</v>
      </c>
      <c r="E77" s="118" t="s">
        <v>3125</v>
      </c>
      <c r="F77" s="65" t="s">
        <v>2583</v>
      </c>
      <c r="G77" s="135" t="s">
        <v>3193</v>
      </c>
      <c r="H77" s="118" t="s">
        <v>3193</v>
      </c>
      <c r="I77" s="135">
        <v>2</v>
      </c>
      <c r="J77" s="118">
        <v>2</v>
      </c>
      <c r="K77" s="65"/>
      <c r="L77" s="65">
        <v>22</v>
      </c>
      <c r="M77" s="65"/>
      <c r="N77" s="65"/>
      <c r="O77" s="65"/>
      <c r="P77" s="65"/>
      <c r="Q77" s="135"/>
      <c r="R77" s="118"/>
      <c r="S77" s="135" t="s">
        <v>3259</v>
      </c>
      <c r="T77" s="118" t="s">
        <v>3259</v>
      </c>
      <c r="U77" s="65">
        <v>1</v>
      </c>
      <c r="V77" s="65" t="s">
        <v>2120</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x14ac:dyDescent="0.15">
      <c r="A78" s="49"/>
      <c r="B78" s="65">
        <v>901</v>
      </c>
      <c r="C78" s="65" t="s">
        <v>2119</v>
      </c>
      <c r="D78" s="135" t="s">
        <v>3126</v>
      </c>
      <c r="E78" s="118" t="s">
        <v>3126</v>
      </c>
      <c r="F78" s="65" t="s">
        <v>2578</v>
      </c>
      <c r="G78" s="135" t="s">
        <v>3194</v>
      </c>
      <c r="H78" s="118" t="s">
        <v>3194</v>
      </c>
      <c r="I78" s="135">
        <v>3</v>
      </c>
      <c r="J78" s="118">
        <v>3</v>
      </c>
      <c r="K78" s="65"/>
      <c r="L78" s="65">
        <v>20</v>
      </c>
      <c r="M78" s="65"/>
      <c r="N78" s="65"/>
      <c r="O78" s="65"/>
      <c r="P78" s="65"/>
      <c r="Q78" s="135"/>
      <c r="R78" s="118"/>
      <c r="S78" s="135" t="s">
        <v>3261</v>
      </c>
      <c r="T78" s="118" t="s">
        <v>3261</v>
      </c>
      <c r="U78" s="65">
        <v>1</v>
      </c>
      <c r="V78" s="65" t="s">
        <v>2120</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x14ac:dyDescent="0.15"/>
    <row r="80" spans="1:28"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80" zoomScaleNormal="80" workbookViewId="0">
      <pane xSplit="4" ySplit="3" topLeftCell="R10" activePane="bottomRight" state="frozen"/>
      <selection pane="topRight" activeCell="E1" sqref="E1"/>
      <selection pane="bottomLeft" activeCell="A4" sqref="A4"/>
      <selection pane="bottomRight" activeCell="X16" sqref="X16"/>
    </sheetView>
  </sheetViews>
  <sheetFormatPr defaultRowHeight="12" x14ac:dyDescent="0.15"/>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x14ac:dyDescent="0.15">
      <c r="A1" s="73" t="s">
        <v>2879</v>
      </c>
      <c r="B1" s="74"/>
      <c r="C1" s="136" t="s">
        <v>4094</v>
      </c>
      <c r="D1" s="74"/>
      <c r="F1" s="74"/>
      <c r="G1" s="74"/>
      <c r="N1" s="73" t="s">
        <v>1779</v>
      </c>
      <c r="O1" s="73" t="s">
        <v>1778</v>
      </c>
      <c r="P1" s="73" t="s">
        <v>1780</v>
      </c>
      <c r="V1" s="155" t="s">
        <v>4096</v>
      </c>
      <c r="W1" s="156"/>
      <c r="X1" s="156"/>
      <c r="Y1" s="156"/>
      <c r="Z1" s="156"/>
      <c r="AA1" s="156"/>
      <c r="AB1" s="156"/>
      <c r="CJ1" s="73" t="s">
        <v>4510</v>
      </c>
      <c r="DL1" s="184"/>
      <c r="DM1" s="184"/>
      <c r="DN1" s="184"/>
      <c r="DO1" s="184"/>
      <c r="DP1" s="184"/>
      <c r="DQ1" s="184"/>
      <c r="DR1" s="184"/>
      <c r="DS1" s="184"/>
      <c r="DT1" s="184"/>
    </row>
    <row r="2" spans="1:124" x14ac:dyDescent="0.15">
      <c r="B2" s="143" t="s">
        <v>2851</v>
      </c>
      <c r="C2" s="143" t="s">
        <v>1994</v>
      </c>
      <c r="D2" s="143"/>
      <c r="E2" s="143" t="s">
        <v>1720</v>
      </c>
      <c r="F2" s="143" t="s">
        <v>2005</v>
      </c>
      <c r="G2" s="143"/>
      <c r="H2" s="143" t="s">
        <v>394</v>
      </c>
      <c r="I2" s="143"/>
      <c r="J2" s="143" t="s">
        <v>1781</v>
      </c>
      <c r="K2" s="143"/>
      <c r="L2" s="143" t="s">
        <v>1782</v>
      </c>
      <c r="M2" s="143" t="s">
        <v>1783</v>
      </c>
      <c r="N2" s="143" t="s">
        <v>1784</v>
      </c>
      <c r="O2" s="143" t="s">
        <v>2549</v>
      </c>
      <c r="P2" s="143" t="s">
        <v>1785</v>
      </c>
      <c r="Q2" s="143" t="s">
        <v>1786</v>
      </c>
      <c r="R2" s="143" t="s">
        <v>2115</v>
      </c>
      <c r="U2" s="109" t="s">
        <v>2915</v>
      </c>
      <c r="V2" s="134" t="s">
        <v>2916</v>
      </c>
      <c r="W2" s="109"/>
      <c r="X2" s="109"/>
      <c r="Y2" s="109"/>
      <c r="Z2" s="109"/>
      <c r="AA2" s="109"/>
      <c r="AB2" s="109"/>
      <c r="AC2" s="109"/>
      <c r="AD2" s="109"/>
      <c r="AE2" s="109"/>
      <c r="AF2" s="109"/>
      <c r="AG2" s="109"/>
      <c r="AH2" s="109"/>
      <c r="AI2" s="109"/>
      <c r="AJ2" s="109"/>
      <c r="AK2" s="109"/>
      <c r="AL2" s="122" t="s">
        <v>2874</v>
      </c>
      <c r="AM2" s="123"/>
      <c r="AN2" s="123"/>
      <c r="AO2" s="123"/>
      <c r="AP2" s="123"/>
      <c r="AQ2" s="123"/>
      <c r="AR2" s="123"/>
      <c r="AS2" s="123"/>
      <c r="AT2" s="123"/>
      <c r="AU2" s="123"/>
      <c r="AV2" s="123"/>
      <c r="AW2" s="123"/>
      <c r="AX2" s="123"/>
      <c r="AY2" s="123"/>
      <c r="AZ2" s="123"/>
      <c r="BA2" s="148"/>
      <c r="BC2" s="134" t="s">
        <v>2917</v>
      </c>
      <c r="BD2" s="109"/>
      <c r="BE2" s="109"/>
      <c r="BF2" s="109"/>
      <c r="BG2" s="109"/>
      <c r="BH2" s="109"/>
      <c r="BI2" s="109"/>
      <c r="BJ2" s="109"/>
      <c r="BK2" s="109"/>
      <c r="BL2" s="109"/>
      <c r="BM2" s="109"/>
      <c r="BN2" s="109"/>
      <c r="BO2" s="109"/>
      <c r="BP2" s="109"/>
      <c r="BQ2" s="109"/>
      <c r="BR2" s="109"/>
      <c r="BS2" s="127" t="s">
        <v>2875</v>
      </c>
      <c r="BT2" s="128"/>
      <c r="BU2" s="128"/>
      <c r="BV2" s="128"/>
      <c r="BW2" s="128"/>
      <c r="BX2" s="128"/>
      <c r="BY2" s="128"/>
      <c r="BZ2" s="128"/>
      <c r="CA2" s="128"/>
      <c r="CB2" s="128"/>
      <c r="CC2" s="128"/>
      <c r="CD2" s="128"/>
      <c r="CE2" s="128"/>
      <c r="CF2" s="128"/>
      <c r="CG2" s="128"/>
      <c r="CH2" s="129" t="s">
        <v>2216</v>
      </c>
      <c r="CJ2" s="166" t="s">
        <v>4511</v>
      </c>
      <c r="CK2" s="167"/>
      <c r="CL2" s="167"/>
      <c r="CM2" s="167"/>
      <c r="CN2" s="167"/>
      <c r="CO2" s="167"/>
      <c r="CP2" s="167"/>
      <c r="CQ2" s="168"/>
      <c r="CR2" s="169" t="s">
        <v>4512</v>
      </c>
      <c r="CS2" s="170"/>
      <c r="CT2" s="170"/>
      <c r="CU2" s="170"/>
      <c r="CV2" s="170"/>
      <c r="CW2" s="170"/>
      <c r="CX2" s="170"/>
      <c r="CY2" s="171"/>
      <c r="CZ2" s="172" t="s">
        <v>4513</v>
      </c>
      <c r="DA2" s="173"/>
      <c r="DB2" s="173"/>
      <c r="DC2" s="173"/>
      <c r="DD2" s="173"/>
      <c r="DE2" s="173"/>
      <c r="DF2" s="173"/>
      <c r="DG2" s="174"/>
      <c r="DL2" s="185"/>
      <c r="DM2" s="185"/>
      <c r="DN2" s="185" t="s">
        <v>4514</v>
      </c>
      <c r="DO2" s="184"/>
      <c r="DP2" s="184"/>
      <c r="DQ2" s="184"/>
      <c r="DR2" s="184"/>
      <c r="DS2" s="184"/>
      <c r="DT2" s="184"/>
    </row>
    <row r="3" spans="1:124" s="84" customFormat="1" ht="36" x14ac:dyDescent="0.15">
      <c r="B3" s="142" t="s">
        <v>2906</v>
      </c>
      <c r="C3" s="142" t="s">
        <v>4092</v>
      </c>
      <c r="D3" s="142" t="s">
        <v>2869</v>
      </c>
      <c r="E3" s="109" t="s">
        <v>2907</v>
      </c>
      <c r="F3" s="142" t="s">
        <v>2870</v>
      </c>
      <c r="G3" s="142" t="s">
        <v>2871</v>
      </c>
      <c r="H3" s="142" t="s">
        <v>2867</v>
      </c>
      <c r="I3" s="142" t="s">
        <v>2872</v>
      </c>
      <c r="J3" s="142" t="s">
        <v>2873</v>
      </c>
      <c r="K3" s="142" t="s">
        <v>2868</v>
      </c>
      <c r="L3" s="142" t="s">
        <v>2908</v>
      </c>
      <c r="M3" s="142" t="s">
        <v>2909</v>
      </c>
      <c r="N3" s="142" t="s">
        <v>2914</v>
      </c>
      <c r="O3" s="142" t="s">
        <v>2910</v>
      </c>
      <c r="P3" s="142" t="s">
        <v>2911</v>
      </c>
      <c r="Q3" s="142" t="s">
        <v>2912</v>
      </c>
      <c r="R3" s="142" t="s">
        <v>2913</v>
      </c>
      <c r="T3" s="76"/>
      <c r="U3" s="109" t="s">
        <v>2876</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49">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4515</v>
      </c>
      <c r="CK3" s="110" t="s">
        <v>4516</v>
      </c>
      <c r="CL3" s="110" t="s">
        <v>4518</v>
      </c>
      <c r="CM3" s="110" t="s">
        <v>4519</v>
      </c>
      <c r="CN3" s="110" t="s">
        <v>4520</v>
      </c>
      <c r="CO3" s="110" t="s">
        <v>4519</v>
      </c>
      <c r="CP3" s="110" t="s">
        <v>4521</v>
      </c>
      <c r="CQ3" s="110" t="s">
        <v>4522</v>
      </c>
      <c r="CR3" s="110" t="s">
        <v>4523</v>
      </c>
      <c r="CS3" s="110" t="s">
        <v>4524</v>
      </c>
      <c r="CT3" s="110" t="s">
        <v>4517</v>
      </c>
      <c r="CU3" s="110" t="s">
        <v>4519</v>
      </c>
      <c r="CV3" s="110" t="s">
        <v>4525</v>
      </c>
      <c r="CW3" s="110" t="s">
        <v>4516</v>
      </c>
      <c r="CX3" s="110" t="s">
        <v>4526</v>
      </c>
      <c r="CY3" s="110" t="s">
        <v>4527</v>
      </c>
      <c r="CZ3" s="110" t="s">
        <v>4528</v>
      </c>
      <c r="DA3" s="110" t="s">
        <v>4516</v>
      </c>
      <c r="DB3" s="110" t="s">
        <v>4517</v>
      </c>
      <c r="DC3" s="110" t="s">
        <v>4516</v>
      </c>
      <c r="DD3" s="110" t="s">
        <v>4529</v>
      </c>
      <c r="DE3" s="110" t="s">
        <v>4524</v>
      </c>
      <c r="DF3" s="110" t="s">
        <v>4530</v>
      </c>
      <c r="DG3" s="110" t="s">
        <v>4531</v>
      </c>
      <c r="DL3" s="77"/>
      <c r="DM3" s="77"/>
      <c r="DN3" s="77" t="s">
        <v>2229</v>
      </c>
      <c r="DO3" s="78"/>
      <c r="DP3" s="79"/>
      <c r="DQ3" s="80" t="s">
        <v>1815</v>
      </c>
      <c r="DR3" s="81"/>
      <c r="DS3" s="82"/>
      <c r="DT3" s="83" t="s">
        <v>2216</v>
      </c>
    </row>
    <row r="4" spans="1:124" s="84" customFormat="1" ht="43.5" customHeight="1" x14ac:dyDescent="0.15">
      <c r="A4" s="73"/>
      <c r="B4" s="110" t="s">
        <v>2602</v>
      </c>
      <c r="C4" s="119" t="s">
        <v>3262</v>
      </c>
      <c r="D4" s="131" t="s">
        <v>3262</v>
      </c>
      <c r="E4" s="110" t="s">
        <v>1790</v>
      </c>
      <c r="F4" s="119"/>
      <c r="G4" s="131"/>
      <c r="H4" s="119" t="s">
        <v>3425</v>
      </c>
      <c r="I4" s="131" t="s">
        <v>3425</v>
      </c>
      <c r="J4" s="119" t="str">
        <f t="shared" ref="J4:J35" si="0">IF(K4="","",K4)</f>
        <v>sel010</v>
      </c>
      <c r="K4" s="131" t="str">
        <f t="shared" ref="K4:K35" si="1">"sel"&amp;MID($B4,2,5)</f>
        <v>sel010</v>
      </c>
      <c r="L4" s="111"/>
      <c r="M4" s="111"/>
      <c r="N4" s="111"/>
      <c r="O4" s="110" t="s">
        <v>1779</v>
      </c>
      <c r="P4" s="111"/>
      <c r="Q4" s="111"/>
      <c r="R4" s="110">
        <v>-1</v>
      </c>
      <c r="S4" s="73"/>
      <c r="T4" s="73"/>
      <c r="U4" s="113" t="str">
        <f t="shared" ref="U4:U13" si="2">J4</f>
        <v>sel010</v>
      </c>
      <c r="V4" s="119" t="s">
        <v>3539</v>
      </c>
      <c r="W4" s="119" t="s">
        <v>3540</v>
      </c>
      <c r="X4" s="119" t="s">
        <v>3541</v>
      </c>
      <c r="Y4" s="119" t="s">
        <v>3542</v>
      </c>
      <c r="Z4" s="119" t="s">
        <v>3543</v>
      </c>
      <c r="AA4" s="119"/>
      <c r="AB4" s="119"/>
      <c r="AC4" s="119"/>
      <c r="AD4" s="119"/>
      <c r="AE4" s="119"/>
      <c r="AF4" s="119"/>
      <c r="AG4" s="119"/>
      <c r="AH4" s="119"/>
      <c r="AI4" s="119"/>
      <c r="AJ4" s="119" t="s">
        <v>3052</v>
      </c>
      <c r="AK4" s="119"/>
      <c r="AL4" s="131" t="s">
        <v>4097</v>
      </c>
      <c r="AM4" s="131" t="s">
        <v>2603</v>
      </c>
      <c r="AN4" s="131" t="s">
        <v>2604</v>
      </c>
      <c r="AO4" s="157" t="s">
        <v>2606</v>
      </c>
      <c r="AP4" s="157" t="s">
        <v>2605</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 t="shared" ref="DN4:DN35" si="3">"D6.scenario.defInput["""&amp;B4&amp;"""]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 t="shared" ref="DQ4:DQ35" si="4">"D6.scenario.defSelectValue["""&amp;U4&amp;"""]=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"efforts ease consideration", "efforts ease priority", "", " " ];</v>
      </c>
      <c r="DR4" s="89"/>
      <c r="DS4" s="89"/>
      <c r="DT4" s="89" t="str">
        <f t="shared" ref="DT4:DT35" si="5">"D6.scenario.defSelectData['"&amp;U4&amp;"']=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4" customFormat="1" ht="43.5" customHeight="1" x14ac:dyDescent="0.15">
      <c r="A5" s="73"/>
      <c r="B5" s="110" t="s">
        <v>1791</v>
      </c>
      <c r="C5" s="119" t="s">
        <v>3263</v>
      </c>
      <c r="D5" s="131" t="s">
        <v>3263</v>
      </c>
      <c r="E5" s="110" t="s">
        <v>1790</v>
      </c>
      <c r="F5" s="119" t="s">
        <v>3424</v>
      </c>
      <c r="G5" s="131" t="s">
        <v>4994</v>
      </c>
      <c r="H5" s="119" t="s">
        <v>3426</v>
      </c>
      <c r="I5" s="131" t="s">
        <v>3426</v>
      </c>
      <c r="J5" s="119" t="str">
        <f t="shared" si="0"/>
        <v>sel001</v>
      </c>
      <c r="K5" s="131" t="str">
        <f t="shared" si="1"/>
        <v>sel001</v>
      </c>
      <c r="L5" s="111"/>
      <c r="M5" s="111"/>
      <c r="N5" s="111"/>
      <c r="O5" s="110" t="s">
        <v>1779</v>
      </c>
      <c r="P5" s="111"/>
      <c r="Q5" s="111"/>
      <c r="R5" s="110">
        <v>-1</v>
      </c>
      <c r="S5" s="73"/>
      <c r="T5" s="73"/>
      <c r="U5" s="113" t="str">
        <f t="shared" si="2"/>
        <v>sel001</v>
      </c>
      <c r="V5" s="119" t="s">
        <v>3539</v>
      </c>
      <c r="W5" s="119" t="s">
        <v>4996</v>
      </c>
      <c r="X5" s="119" t="s">
        <v>4997</v>
      </c>
      <c r="Y5" s="119" t="s">
        <v>4998</v>
      </c>
      <c r="Z5" s="119" t="s">
        <v>4999</v>
      </c>
      <c r="AA5" s="119" t="s">
        <v>5000</v>
      </c>
      <c r="AB5" s="119" t="s">
        <v>5001</v>
      </c>
      <c r="AC5" s="119" t="s">
        <v>5002</v>
      </c>
      <c r="AD5" s="119" t="s">
        <v>5003</v>
      </c>
      <c r="AE5" s="119" t="s">
        <v>4995</v>
      </c>
      <c r="AF5" s="119"/>
      <c r="AG5" s="119"/>
      <c r="AH5" s="119"/>
      <c r="AI5" s="119"/>
      <c r="AJ5" s="119"/>
      <c r="AK5" s="119"/>
      <c r="AL5" s="131" t="s">
        <v>4098</v>
      </c>
      <c r="AM5" s="157" t="s">
        <v>1825</v>
      </c>
      <c r="AN5" s="157" t="s">
        <v>1826</v>
      </c>
      <c r="AO5" s="157" t="s">
        <v>1827</v>
      </c>
      <c r="AP5" s="157" t="s">
        <v>1828</v>
      </c>
      <c r="AQ5" s="131" t="s">
        <v>1829</v>
      </c>
      <c r="AR5" s="131" t="s">
        <v>1830</v>
      </c>
      <c r="AS5" s="131" t="s">
        <v>1831</v>
      </c>
      <c r="AT5" s="131" t="s">
        <v>1832</v>
      </c>
      <c r="AU5" s="131" t="s">
        <v>1833</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 t="shared" si="3"/>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 t="shared" si="4"/>
        <v>D6.scenario.defSelectValue["sel001"]= [ "Please select", "1 preson", "2 person", "3 person", "4 person", "5 person", "6 person", "7 preson", "8 person", "more than 9", "" ];</v>
      </c>
      <c r="DR5" s="89"/>
      <c r="DS5" s="89"/>
      <c r="DT5" s="89" t="str">
        <f t="shared" si="5"/>
        <v>D6.scenario.defSelectData['sel001']= [ '-1', '1', '2', '3', '4', '5', '6', '7', '8', '9' ];</v>
      </c>
    </row>
    <row r="6" spans="1:124" s="84" customFormat="1" ht="43.5" customHeight="1" x14ac:dyDescent="0.15">
      <c r="A6" s="73"/>
      <c r="B6" s="110" t="s">
        <v>2144</v>
      </c>
      <c r="C6" s="119" t="s">
        <v>3264</v>
      </c>
      <c r="D6" s="131" t="s">
        <v>3264</v>
      </c>
      <c r="E6" s="110" t="s">
        <v>1790</v>
      </c>
      <c r="F6" s="119"/>
      <c r="G6" s="131"/>
      <c r="H6" s="119" t="s">
        <v>3427</v>
      </c>
      <c r="I6" s="131" t="s">
        <v>3427</v>
      </c>
      <c r="J6" s="119" t="str">
        <f t="shared" si="0"/>
        <v>sel002</v>
      </c>
      <c r="K6" s="131" t="str">
        <f t="shared" si="1"/>
        <v>sel002</v>
      </c>
      <c r="L6" s="111"/>
      <c r="M6" s="111"/>
      <c r="N6" s="111"/>
      <c r="O6" s="110" t="s">
        <v>1779</v>
      </c>
      <c r="P6" s="111"/>
      <c r="Q6" s="111"/>
      <c r="R6" s="110">
        <v>-1</v>
      </c>
      <c r="S6" s="73"/>
      <c r="T6" s="73"/>
      <c r="U6" s="113" t="str">
        <f t="shared" si="2"/>
        <v>sel002</v>
      </c>
      <c r="V6" s="119" t="s">
        <v>3539</v>
      </c>
      <c r="W6" s="119" t="s">
        <v>5004</v>
      </c>
      <c r="X6" s="119" t="s">
        <v>3549</v>
      </c>
      <c r="Y6" s="119"/>
      <c r="Z6" s="119"/>
      <c r="AA6" s="119"/>
      <c r="AB6" s="119"/>
      <c r="AC6" s="119"/>
      <c r="AD6" s="119"/>
      <c r="AE6" s="119"/>
      <c r="AF6" s="119"/>
      <c r="AG6" s="119"/>
      <c r="AH6" s="119"/>
      <c r="AI6" s="119"/>
      <c r="AJ6" s="119" t="s">
        <v>3052</v>
      </c>
      <c r="AK6" s="119"/>
      <c r="AL6" s="131" t="s">
        <v>4098</v>
      </c>
      <c r="AM6" s="157" t="s">
        <v>2579</v>
      </c>
      <c r="AN6" s="157" t="s">
        <v>2580</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 t="shared" si="3"/>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 t="shared" si="4"/>
        <v>D6.scenario.defSelectValue["sel002"]= [ "Please select", "Stand alone House", "Apartment", "", " " ];</v>
      </c>
      <c r="DR6" s="89"/>
      <c r="DS6" s="89"/>
      <c r="DT6" s="89" t="str">
        <f t="shared" si="5"/>
        <v>D6.scenario.defSelectData['sel002']= [ '-1', '1', '2' ];</v>
      </c>
    </row>
    <row r="7" spans="1:124" s="84" customFormat="1" ht="43.5" customHeight="1" x14ac:dyDescent="0.15">
      <c r="A7" s="73"/>
      <c r="B7" s="110" t="s">
        <v>1792</v>
      </c>
      <c r="C7" s="119" t="s">
        <v>3265</v>
      </c>
      <c r="D7" s="131" t="s">
        <v>3265</v>
      </c>
      <c r="E7" s="110" t="s">
        <v>1790</v>
      </c>
      <c r="F7" s="119" t="s">
        <v>1793</v>
      </c>
      <c r="G7" s="131" t="s">
        <v>1793</v>
      </c>
      <c r="H7" s="119" t="s">
        <v>3428</v>
      </c>
      <c r="I7" s="131" t="s">
        <v>3428</v>
      </c>
      <c r="J7" s="119" t="str">
        <f t="shared" si="0"/>
        <v>sel003</v>
      </c>
      <c r="K7" s="131" t="str">
        <f t="shared" si="1"/>
        <v>sel003</v>
      </c>
      <c r="L7" s="111"/>
      <c r="M7" s="111"/>
      <c r="N7" s="111"/>
      <c r="O7" s="110" t="s">
        <v>1779</v>
      </c>
      <c r="P7" s="111"/>
      <c r="Q7" s="111"/>
      <c r="R7" s="110">
        <v>-1</v>
      </c>
      <c r="S7" s="73"/>
      <c r="T7" s="73"/>
      <c r="U7" s="113" t="str">
        <f t="shared" si="2"/>
        <v>sel003</v>
      </c>
      <c r="V7" s="119" t="s">
        <v>3539</v>
      </c>
      <c r="W7" s="119" t="s">
        <v>1836</v>
      </c>
      <c r="X7" s="119" t="s">
        <v>1837</v>
      </c>
      <c r="Y7" s="119" t="s">
        <v>1838</v>
      </c>
      <c r="Z7" s="119" t="s">
        <v>1839</v>
      </c>
      <c r="AA7" s="119" t="s">
        <v>1840</v>
      </c>
      <c r="AB7" s="119" t="s">
        <v>1841</v>
      </c>
      <c r="AC7" s="119" t="s">
        <v>3550</v>
      </c>
      <c r="AD7" s="119" t="s">
        <v>5005</v>
      </c>
      <c r="AE7" s="119"/>
      <c r="AF7" s="119"/>
      <c r="AG7" s="119"/>
      <c r="AH7" s="119"/>
      <c r="AI7" s="119"/>
      <c r="AJ7" s="119" t="s">
        <v>3052</v>
      </c>
      <c r="AK7" s="119"/>
      <c r="AL7" s="131" t="s">
        <v>4098</v>
      </c>
      <c r="AM7" s="131" t="s">
        <v>1836</v>
      </c>
      <c r="AN7" s="157" t="s">
        <v>1837</v>
      </c>
      <c r="AO7" s="157" t="s">
        <v>1838</v>
      </c>
      <c r="AP7" s="157" t="s">
        <v>1839</v>
      </c>
      <c r="AQ7" s="157" t="s">
        <v>1840</v>
      </c>
      <c r="AR7" s="157" t="s">
        <v>1841</v>
      </c>
      <c r="AS7" s="157" t="s">
        <v>4099</v>
      </c>
      <c r="AT7" s="131" t="s">
        <v>2407</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 t="shared" si="3"/>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 t="shared" si="4"/>
        <v>D6.scenario.defSelectValue["sel003"]= [ "Please select", "15m2", "30m2", "50m2", "70m2", "100m2", "120m2", "150m2", "more than 200m2", "", " " ];</v>
      </c>
      <c r="DR7" s="89"/>
      <c r="DS7" s="89"/>
      <c r="DT7" s="89" t="str">
        <f t="shared" si="5"/>
        <v>D6.scenario.defSelectData['sel003']= [ '-1', '15', '30', '50', '70', '100', '120', '150', '220' ];</v>
      </c>
    </row>
    <row r="8" spans="1:124" s="84" customFormat="1" ht="43.5" customHeight="1" x14ac:dyDescent="0.15">
      <c r="A8" s="73"/>
      <c r="B8" s="110" t="s">
        <v>1794</v>
      </c>
      <c r="C8" s="119" t="s">
        <v>3266</v>
      </c>
      <c r="D8" s="131" t="s">
        <v>3266</v>
      </c>
      <c r="E8" s="110" t="s">
        <v>1790</v>
      </c>
      <c r="F8" s="119"/>
      <c r="G8" s="131"/>
      <c r="H8" s="119" t="s">
        <v>3429</v>
      </c>
      <c r="I8" s="131" t="s">
        <v>3429</v>
      </c>
      <c r="J8" s="119" t="str">
        <f t="shared" si="0"/>
        <v>sel004</v>
      </c>
      <c r="K8" s="131" t="str">
        <f t="shared" si="1"/>
        <v>sel004</v>
      </c>
      <c r="L8" s="111"/>
      <c r="M8" s="111"/>
      <c r="N8" s="111"/>
      <c r="O8" s="110" t="s">
        <v>1779</v>
      </c>
      <c r="P8" s="111"/>
      <c r="Q8" s="111"/>
      <c r="R8" s="110">
        <v>-1</v>
      </c>
      <c r="S8" s="73"/>
      <c r="T8" s="73"/>
      <c r="U8" s="113" t="str">
        <f t="shared" si="2"/>
        <v>sel004</v>
      </c>
      <c r="V8" s="119" t="s">
        <v>3539</v>
      </c>
      <c r="W8" s="119" t="s">
        <v>5006</v>
      </c>
      <c r="X8" s="119" t="s">
        <v>3551</v>
      </c>
      <c r="Y8" s="119"/>
      <c r="Z8" s="119"/>
      <c r="AA8" s="119"/>
      <c r="AB8" s="119"/>
      <c r="AC8" s="119"/>
      <c r="AD8" s="119"/>
      <c r="AE8" s="119"/>
      <c r="AF8" s="119"/>
      <c r="AG8" s="119"/>
      <c r="AH8" s="119"/>
      <c r="AI8" s="119"/>
      <c r="AJ8" s="119" t="s">
        <v>3052</v>
      </c>
      <c r="AK8" s="119"/>
      <c r="AL8" s="131" t="s">
        <v>4098</v>
      </c>
      <c r="AM8" s="157" t="s">
        <v>1069</v>
      </c>
      <c r="AN8" s="157" t="s">
        <v>2235</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 t="shared" si="3"/>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 t="shared" si="4"/>
        <v>D6.scenario.defSelectValue["sel004"]= [ "Please select", "own", "lease", "", " " ];</v>
      </c>
      <c r="DR8" s="89"/>
      <c r="DS8" s="89"/>
      <c r="DT8" s="89" t="str">
        <f t="shared" si="5"/>
        <v>D6.scenario.defSelectData['sel004']= [ '-1', '1', '2' ];</v>
      </c>
    </row>
    <row r="9" spans="1:124" s="84" customFormat="1" ht="43.5" customHeight="1" x14ac:dyDescent="0.15">
      <c r="A9" s="73"/>
      <c r="B9" s="110" t="s">
        <v>1813</v>
      </c>
      <c r="C9" s="119" t="s">
        <v>3267</v>
      </c>
      <c r="D9" s="131" t="s">
        <v>3267</v>
      </c>
      <c r="E9" s="110" t="s">
        <v>1790</v>
      </c>
      <c r="F9" s="119"/>
      <c r="G9" s="131"/>
      <c r="H9" s="119" t="s">
        <v>3430</v>
      </c>
      <c r="I9" s="131" t="s">
        <v>3430</v>
      </c>
      <c r="J9" s="119" t="str">
        <f t="shared" si="0"/>
        <v>sel005</v>
      </c>
      <c r="K9" s="131" t="str">
        <f t="shared" si="1"/>
        <v>sel005</v>
      </c>
      <c r="L9" s="111"/>
      <c r="M9" s="111"/>
      <c r="N9" s="111"/>
      <c r="O9" s="110" t="s">
        <v>1779</v>
      </c>
      <c r="P9" s="111"/>
      <c r="Q9" s="111"/>
      <c r="R9" s="110">
        <v>-1</v>
      </c>
      <c r="S9" s="73"/>
      <c r="T9" s="73"/>
      <c r="U9" s="113" t="str">
        <f t="shared" si="2"/>
        <v>sel005</v>
      </c>
      <c r="V9" s="119" t="s">
        <v>3539</v>
      </c>
      <c r="W9" s="119" t="s">
        <v>5007</v>
      </c>
      <c r="X9" s="119" t="s">
        <v>5009</v>
      </c>
      <c r="Y9" s="119" t="s">
        <v>5008</v>
      </c>
      <c r="Z9" s="119"/>
      <c r="AA9" s="119"/>
      <c r="AB9" s="119"/>
      <c r="AC9" s="119"/>
      <c r="AD9" s="119"/>
      <c r="AE9" s="119"/>
      <c r="AF9" s="119"/>
      <c r="AG9" s="119"/>
      <c r="AH9" s="119"/>
      <c r="AI9" s="119"/>
      <c r="AJ9" s="119"/>
      <c r="AK9" s="119"/>
      <c r="AL9" s="131" t="s">
        <v>4098</v>
      </c>
      <c r="AM9" s="157" t="s">
        <v>2184</v>
      </c>
      <c r="AN9" s="157" t="s">
        <v>2185</v>
      </c>
      <c r="AO9" s="157" t="s">
        <v>2186</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 t="shared" si="3"/>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 t="shared" si="4"/>
        <v>D6.scenario.defSelectValue["sel005"]= [ "Please select", "single floor", "2 floors", "more than 3 floors", "" ];</v>
      </c>
      <c r="DR9" s="89"/>
      <c r="DS9" s="89"/>
      <c r="DT9" s="89" t="str">
        <f t="shared" si="5"/>
        <v>D6.scenario.defSelectData['sel005']= [ '-1', '1', '2', '3' ];</v>
      </c>
    </row>
    <row r="10" spans="1:124" s="84" customFormat="1" ht="43.5" customHeight="1" x14ac:dyDescent="0.15">
      <c r="A10" s="74"/>
      <c r="B10" s="110" t="s">
        <v>1797</v>
      </c>
      <c r="C10" s="119" t="s">
        <v>3268</v>
      </c>
      <c r="D10" s="131" t="s">
        <v>3268</v>
      </c>
      <c r="E10" s="110" t="s">
        <v>1790</v>
      </c>
      <c r="F10" s="119"/>
      <c r="G10" s="131"/>
      <c r="H10" s="119" t="s">
        <v>3431</v>
      </c>
      <c r="I10" s="131" t="s">
        <v>3431</v>
      </c>
      <c r="J10" s="119" t="str">
        <f t="shared" si="0"/>
        <v>sel006</v>
      </c>
      <c r="K10" s="131" t="str">
        <f t="shared" si="1"/>
        <v>sel006</v>
      </c>
      <c r="L10" s="111"/>
      <c r="M10" s="111"/>
      <c r="N10" s="111"/>
      <c r="O10" s="110" t="s">
        <v>1779</v>
      </c>
      <c r="P10" s="111"/>
      <c r="Q10" s="111"/>
      <c r="R10" s="110">
        <v>-1</v>
      </c>
      <c r="S10" s="73"/>
      <c r="T10" s="73"/>
      <c r="U10" s="113" t="str">
        <f t="shared" si="2"/>
        <v>sel006</v>
      </c>
      <c r="V10" s="119" t="s">
        <v>3539</v>
      </c>
      <c r="W10" s="119" t="s">
        <v>5010</v>
      </c>
      <c r="X10" s="119" t="s">
        <v>3552</v>
      </c>
      <c r="Y10" s="119"/>
      <c r="Z10" s="119"/>
      <c r="AA10" s="119"/>
      <c r="AB10" s="119"/>
      <c r="AC10" s="119"/>
      <c r="AD10" s="119"/>
      <c r="AE10" s="119"/>
      <c r="AF10" s="119"/>
      <c r="AG10" s="119"/>
      <c r="AH10" s="119"/>
      <c r="AI10" s="119"/>
      <c r="AJ10" s="119" t="s">
        <v>3052</v>
      </c>
      <c r="AK10" s="119"/>
      <c r="AL10" s="131" t="s">
        <v>4098</v>
      </c>
      <c r="AM10" s="157" t="s">
        <v>2174</v>
      </c>
      <c r="AN10" s="157" t="s">
        <v>2175</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 t="shared" si="3"/>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 t="shared" si="4"/>
        <v>D6.scenario.defSelectValue["sel006"]= [ "Please select", "above is the roof", "is not the top floor (there is a room above)", "", " " ];</v>
      </c>
      <c r="DR10" s="89"/>
      <c r="DS10" s="89"/>
      <c r="DT10" s="89" t="str">
        <f t="shared" si="5"/>
        <v>D6.scenario.defSelectData['sel006']= [ '-1', '1', '2' ];</v>
      </c>
    </row>
    <row r="11" spans="1:124" s="84" customFormat="1" ht="43.5" customHeight="1" x14ac:dyDescent="0.15">
      <c r="A11" s="74"/>
      <c r="B11" s="110" t="s">
        <v>1798</v>
      </c>
      <c r="C11" s="119" t="s">
        <v>3269</v>
      </c>
      <c r="D11" s="131" t="s">
        <v>3269</v>
      </c>
      <c r="E11" s="110" t="s">
        <v>1790</v>
      </c>
      <c r="F11" s="119"/>
      <c r="G11" s="131"/>
      <c r="H11" s="119"/>
      <c r="I11" s="131"/>
      <c r="J11" s="119" t="str">
        <f t="shared" si="0"/>
        <v>sel007</v>
      </c>
      <c r="K11" s="131" t="str">
        <f t="shared" si="1"/>
        <v>sel007</v>
      </c>
      <c r="L11" s="111"/>
      <c r="M11" s="111"/>
      <c r="N11" s="111"/>
      <c r="O11" s="110" t="s">
        <v>1779</v>
      </c>
      <c r="P11" s="111"/>
      <c r="Q11" s="111"/>
      <c r="R11" s="110">
        <v>-1</v>
      </c>
      <c r="S11" s="73"/>
      <c r="T11" s="73"/>
      <c r="U11" s="113" t="str">
        <f t="shared" si="2"/>
        <v>sel007</v>
      </c>
      <c r="V11" s="119" t="s">
        <v>3539</v>
      </c>
      <c r="W11" s="119" t="s">
        <v>5011</v>
      </c>
      <c r="X11" s="119" t="s">
        <v>5012</v>
      </c>
      <c r="Y11" s="119" t="s">
        <v>5014</v>
      </c>
      <c r="Z11" s="119" t="s">
        <v>5013</v>
      </c>
      <c r="AA11" s="119"/>
      <c r="AB11" s="119"/>
      <c r="AC11" s="119"/>
      <c r="AD11" s="119"/>
      <c r="AE11" s="119"/>
      <c r="AF11" s="119"/>
      <c r="AG11" s="119"/>
      <c r="AH11" s="119"/>
      <c r="AI11" s="119"/>
      <c r="AJ11" s="119"/>
      <c r="AK11" s="119"/>
      <c r="AL11" s="131" t="s">
        <v>4098</v>
      </c>
      <c r="AM11" s="157" t="s">
        <v>4100</v>
      </c>
      <c r="AN11" s="157" t="s">
        <v>1179</v>
      </c>
      <c r="AO11" s="157" t="s">
        <v>2230</v>
      </c>
      <c r="AP11" s="157" t="s">
        <v>4101</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 t="shared" si="3"/>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 t="shared" si="4"/>
        <v>D6.scenario.defSelectValue["sel007"]= [ "Please select", "very good", "good", "not so good", "bad", "" ];</v>
      </c>
      <c r="DR11" s="89"/>
      <c r="DS11" s="89"/>
      <c r="DT11" s="89" t="str">
        <f t="shared" si="5"/>
        <v>D6.scenario.defSelectData['sel007']= [ '-1', '1', '2', '3', '4' ];</v>
      </c>
    </row>
    <row r="12" spans="1:124" s="84" customFormat="1" ht="43.5" customHeight="1" x14ac:dyDescent="0.15">
      <c r="A12" s="74"/>
      <c r="B12" s="110" t="s">
        <v>2392</v>
      </c>
      <c r="C12" s="119" t="s">
        <v>3270</v>
      </c>
      <c r="D12" s="131" t="s">
        <v>3270</v>
      </c>
      <c r="E12" s="110" t="s">
        <v>1790</v>
      </c>
      <c r="F12" s="119" t="s">
        <v>3409</v>
      </c>
      <c r="G12" s="131" t="s">
        <v>3409</v>
      </c>
      <c r="H12" s="119" t="s">
        <v>3270</v>
      </c>
      <c r="I12" s="131" t="s">
        <v>3270</v>
      </c>
      <c r="J12" s="119" t="str">
        <f t="shared" si="0"/>
        <v>sel008</v>
      </c>
      <c r="K12" s="131" t="str">
        <f t="shared" si="1"/>
        <v>sel008</v>
      </c>
      <c r="L12" s="111"/>
      <c r="M12" s="111"/>
      <c r="N12" s="111"/>
      <c r="O12" s="110" t="s">
        <v>1779</v>
      </c>
      <c r="P12" s="111"/>
      <c r="Q12" s="111"/>
      <c r="R12" s="110">
        <v>-1</v>
      </c>
      <c r="S12" s="73"/>
      <c r="T12" s="73"/>
      <c r="U12" s="113" t="str">
        <f t="shared" si="2"/>
        <v>sel008</v>
      </c>
      <c r="V12" s="119" t="s">
        <v>3539</v>
      </c>
      <c r="W12" s="119" t="s">
        <v>3553</v>
      </c>
      <c r="X12" s="119" t="s">
        <v>5015</v>
      </c>
      <c r="Y12" s="119" t="s">
        <v>5016</v>
      </c>
      <c r="Z12" s="119" t="s">
        <v>5017</v>
      </c>
      <c r="AA12" s="119" t="s">
        <v>5018</v>
      </c>
      <c r="AB12" s="119" t="s">
        <v>5019</v>
      </c>
      <c r="AC12" s="119" t="s">
        <v>5020</v>
      </c>
      <c r="AD12" s="119" t="s">
        <v>5021</v>
      </c>
      <c r="AE12" s="119"/>
      <c r="AF12" s="119"/>
      <c r="AG12" s="119"/>
      <c r="AH12" s="119"/>
      <c r="AI12" s="119"/>
      <c r="AJ12" s="119" t="s">
        <v>3052</v>
      </c>
      <c r="AK12" s="119"/>
      <c r="AL12" s="131" t="s">
        <v>4098</v>
      </c>
      <c r="AM12" s="157" t="s">
        <v>2187</v>
      </c>
      <c r="AN12" s="157" t="s">
        <v>2188</v>
      </c>
      <c r="AO12" s="157" t="s">
        <v>2189</v>
      </c>
      <c r="AP12" s="157" t="s">
        <v>2190</v>
      </c>
      <c r="AQ12" s="157" t="s">
        <v>2191</v>
      </c>
      <c r="AR12" s="157" t="s">
        <v>2192</v>
      </c>
      <c r="AS12" s="131" t="s">
        <v>2193</v>
      </c>
      <c r="AT12" s="131" t="s">
        <v>2194</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 t="shared" si="3"/>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 t="shared" si="4"/>
        <v>D6.scenario.defSelectValue["sel008"]= [ "Please select", "1 Room", "2 Rooms", "3 Rooms", "4 Rooms", "5 Rooms", "6 Rooms", "7 Rooms", "more than 8 rooms ", "", " " ];</v>
      </c>
      <c r="DR12" s="89"/>
      <c r="DS12" s="89"/>
      <c r="DT12" s="89" t="str">
        <f t="shared" si="5"/>
        <v>D6.scenario.defSelectData['sel008']= [ '-1', '1', '2', '3', '4', '5', '6', '7', '8' ];</v>
      </c>
    </row>
    <row r="13" spans="1:124" s="84" customFormat="1" ht="43.5" customHeight="1" x14ac:dyDescent="0.15">
      <c r="A13" s="74"/>
      <c r="B13" s="110" t="s">
        <v>1789</v>
      </c>
      <c r="C13" s="119" t="s">
        <v>3271</v>
      </c>
      <c r="D13" s="131" t="s">
        <v>3271</v>
      </c>
      <c r="E13" s="110" t="s">
        <v>1790</v>
      </c>
      <c r="F13" s="119" t="s">
        <v>3410</v>
      </c>
      <c r="G13" s="131" t="s">
        <v>3410</v>
      </c>
      <c r="H13" s="119" t="s">
        <v>3432</v>
      </c>
      <c r="I13" s="131" t="s">
        <v>3432</v>
      </c>
      <c r="J13" s="119" t="str">
        <f t="shared" si="0"/>
        <v>sel009</v>
      </c>
      <c r="K13" s="131" t="str">
        <f t="shared" si="1"/>
        <v>sel009</v>
      </c>
      <c r="L13" s="111"/>
      <c r="M13" s="111"/>
      <c r="N13" s="111"/>
      <c r="O13" s="110" t="s">
        <v>1779</v>
      </c>
      <c r="P13" s="111"/>
      <c r="Q13" s="111"/>
      <c r="R13" s="110">
        <v>-1</v>
      </c>
      <c r="S13" s="73"/>
      <c r="T13" s="73"/>
      <c r="U13" s="113" t="str">
        <f t="shared" si="2"/>
        <v>sel009</v>
      </c>
      <c r="V13" s="119" t="s">
        <v>3539</v>
      </c>
      <c r="W13" s="119" t="s">
        <v>3554</v>
      </c>
      <c r="X13" s="119" t="s">
        <v>3555</v>
      </c>
      <c r="Y13" s="119" t="s">
        <v>3556</v>
      </c>
      <c r="Z13" s="119" t="s">
        <v>3557</v>
      </c>
      <c r="AA13" s="119" t="s">
        <v>3558</v>
      </c>
      <c r="AB13" s="119"/>
      <c r="AC13" s="119"/>
      <c r="AD13" s="119"/>
      <c r="AE13" s="119"/>
      <c r="AF13" s="119"/>
      <c r="AG13" s="119"/>
      <c r="AH13" s="119"/>
      <c r="AI13" s="119"/>
      <c r="AJ13" s="119"/>
      <c r="AK13" s="119"/>
      <c r="AL13" s="131" t="s">
        <v>4098</v>
      </c>
      <c r="AM13" s="157" t="s">
        <v>2195</v>
      </c>
      <c r="AN13" s="157" t="s">
        <v>2196</v>
      </c>
      <c r="AO13" s="157" t="s">
        <v>2197</v>
      </c>
      <c r="AP13" s="157" t="s">
        <v>2198</v>
      </c>
      <c r="AQ13" s="157" t="s">
        <v>2199</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 t="shared" si="3"/>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 t="shared" si="4"/>
        <v>D6.scenario.defSelectValue["sel009"]= [ "Please select", "less than 5 years", "5 - less than 10 years", "10 - less than 20 years", "for more than 20 years", "do not know", "" ];</v>
      </c>
      <c r="DR13" s="89"/>
      <c r="DS13" s="89"/>
      <c r="DT13" s="89" t="str">
        <f t="shared" si="5"/>
        <v>D6.scenario.defSelectData['sel009']= [ '-1', '3', '7', '13', '30' ];</v>
      </c>
    </row>
    <row r="14" spans="1:124" s="84" customFormat="1" ht="43.5" customHeight="1" x14ac:dyDescent="0.15">
      <c r="A14" s="73"/>
      <c r="B14" s="110" t="s">
        <v>2423</v>
      </c>
      <c r="C14" s="119" t="s">
        <v>3272</v>
      </c>
      <c r="D14" s="131" t="s">
        <v>3272</v>
      </c>
      <c r="E14" s="110" t="s">
        <v>1790</v>
      </c>
      <c r="F14" s="120"/>
      <c r="G14" s="132"/>
      <c r="H14" s="119" t="s">
        <v>3433</v>
      </c>
      <c r="I14" s="131" t="s">
        <v>3433</v>
      </c>
      <c r="J14" s="119" t="str">
        <f t="shared" si="0"/>
        <v>sel021</v>
      </c>
      <c r="K14" s="131" t="str">
        <f t="shared" si="1"/>
        <v>sel021</v>
      </c>
      <c r="L14" s="111"/>
      <c r="M14" s="111"/>
      <c r="N14" s="111"/>
      <c r="O14" s="110" t="s">
        <v>1779</v>
      </c>
      <c r="P14" s="111"/>
      <c r="Q14" s="111"/>
      <c r="R14" s="110">
        <v>-1</v>
      </c>
      <c r="S14" s="73"/>
      <c r="T14" s="73"/>
      <c r="U14" s="113"/>
      <c r="V14" s="119"/>
      <c r="W14" s="119"/>
      <c r="X14" s="119"/>
      <c r="Y14" s="119"/>
      <c r="Z14" s="119"/>
      <c r="AA14" s="119"/>
      <c r="AB14" s="119"/>
      <c r="AC14" s="119"/>
      <c r="AD14" s="119"/>
      <c r="AE14" s="119"/>
      <c r="AF14" s="119"/>
      <c r="AG14" s="119"/>
      <c r="AH14" s="119"/>
      <c r="AI14" s="119"/>
      <c r="AJ14" s="119" t="s">
        <v>3052</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 t="shared" si="3"/>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 t="shared" si="4"/>
        <v>D6.scenario.defSelectValue[""]= [ "", "", "", " " ];</v>
      </c>
      <c r="DR14" s="89"/>
      <c r="DS14" s="89"/>
      <c r="DT14" s="89" t="str">
        <f t="shared" si="5"/>
        <v>D6.scenario.defSelectData['']= [ '', '', '' ];</v>
      </c>
    </row>
    <row r="15" spans="1:124" s="84" customFormat="1" ht="43.5" customHeight="1" x14ac:dyDescent="0.15">
      <c r="A15" s="73"/>
      <c r="B15" s="110" t="s">
        <v>2424</v>
      </c>
      <c r="C15" s="119" t="s">
        <v>3273</v>
      </c>
      <c r="D15" s="131" t="s">
        <v>3273</v>
      </c>
      <c r="E15" s="110" t="s">
        <v>1790</v>
      </c>
      <c r="F15" s="120"/>
      <c r="G15" s="132"/>
      <c r="H15" s="119" t="s">
        <v>3434</v>
      </c>
      <c r="I15" s="131" t="s">
        <v>3434</v>
      </c>
      <c r="J15" s="119" t="str">
        <f t="shared" si="0"/>
        <v>sel022</v>
      </c>
      <c r="K15" s="131" t="str">
        <f t="shared" si="1"/>
        <v>sel022</v>
      </c>
      <c r="L15" s="111"/>
      <c r="M15" s="111"/>
      <c r="N15" s="111"/>
      <c r="O15" s="110" t="s">
        <v>1779</v>
      </c>
      <c r="P15" s="111"/>
      <c r="Q15" s="111"/>
      <c r="R15" s="110">
        <v>-1</v>
      </c>
      <c r="S15" s="73"/>
      <c r="T15" s="73"/>
      <c r="U15" s="113"/>
      <c r="V15" s="119"/>
      <c r="W15" s="119"/>
      <c r="X15" s="119"/>
      <c r="Y15" s="119"/>
      <c r="Z15" s="119"/>
      <c r="AA15" s="119"/>
      <c r="AB15" s="119"/>
      <c r="AC15" s="119"/>
      <c r="AD15" s="119"/>
      <c r="AE15" s="119"/>
      <c r="AF15" s="119"/>
      <c r="AG15" s="119"/>
      <c r="AH15" s="119"/>
      <c r="AI15" s="119"/>
      <c r="AJ15" s="119" t="s">
        <v>3052</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 t="shared" si="3"/>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 t="shared" si="4"/>
        <v>D6.scenario.defSelectValue[""]= [ "", "", "", " " ];</v>
      </c>
      <c r="DR15" s="89"/>
      <c r="DS15" s="89"/>
      <c r="DT15" s="89" t="str">
        <f t="shared" si="5"/>
        <v>D6.scenario.defSelectData['']= [ '', '', '' ];</v>
      </c>
    </row>
    <row r="16" spans="1:124" s="84" customFormat="1" ht="43.5" customHeight="1" x14ac:dyDescent="0.15">
      <c r="A16" s="73"/>
      <c r="B16" s="110" t="s">
        <v>2425</v>
      </c>
      <c r="C16" s="119" t="s">
        <v>3274</v>
      </c>
      <c r="D16" s="131" t="s">
        <v>3274</v>
      </c>
      <c r="E16" s="110" t="s">
        <v>1790</v>
      </c>
      <c r="F16" s="120"/>
      <c r="G16" s="132"/>
      <c r="H16" s="119" t="s">
        <v>3435</v>
      </c>
      <c r="I16" s="131" t="s">
        <v>3435</v>
      </c>
      <c r="J16" s="119" t="str">
        <f t="shared" si="0"/>
        <v>sel023</v>
      </c>
      <c r="K16" s="131" t="str">
        <f t="shared" si="1"/>
        <v>sel023</v>
      </c>
      <c r="L16" s="111"/>
      <c r="M16" s="111"/>
      <c r="N16" s="111"/>
      <c r="O16" s="110" t="s">
        <v>1779</v>
      </c>
      <c r="P16" s="111"/>
      <c r="Q16" s="111"/>
      <c r="R16" s="110">
        <v>-1</v>
      </c>
      <c r="S16" s="73"/>
      <c r="T16" s="73"/>
      <c r="U16" s="113" t="str">
        <f t="shared" ref="U16:U47" si="6">J16</f>
        <v>sel023</v>
      </c>
      <c r="V16" s="119" t="s">
        <v>3539</v>
      </c>
      <c r="W16" s="119" t="s">
        <v>3559</v>
      </c>
      <c r="X16" s="119" t="s">
        <v>3560</v>
      </c>
      <c r="Y16" s="119" t="s">
        <v>3561</v>
      </c>
      <c r="Z16" s="119" t="s">
        <v>3562</v>
      </c>
      <c r="AA16" s="119"/>
      <c r="AB16" s="119"/>
      <c r="AC16" s="119"/>
      <c r="AD16" s="119"/>
      <c r="AE16" s="119"/>
      <c r="AF16" s="119"/>
      <c r="AG16" s="119"/>
      <c r="AH16" s="119"/>
      <c r="AI16" s="119"/>
      <c r="AJ16" s="119" t="s">
        <v>3052</v>
      </c>
      <c r="AK16" s="119"/>
      <c r="AL16" s="131" t="s">
        <v>4098</v>
      </c>
      <c r="AM16" s="157" t="s">
        <v>2426</v>
      </c>
      <c r="AN16" s="157" t="s">
        <v>2427</v>
      </c>
      <c r="AO16" s="157" t="s">
        <v>2428</v>
      </c>
      <c r="AP16" s="157" t="s">
        <v>2429</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 t="shared" si="3"/>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 t="shared" si="4"/>
        <v>D6.scenario.defSelectValue["sel023"]= [ "Please select", "useful", "inconvenience", "inconvenience Speaking convenient", "either if anything", "", " " ];</v>
      </c>
      <c r="DR16" s="89"/>
      <c r="DS16" s="89"/>
      <c r="DT16" s="89" t="str">
        <f t="shared" si="5"/>
        <v>D6.scenario.defSelectData['sel023']= [ '-1', '1', '2', '3', '4' ];</v>
      </c>
    </row>
    <row r="17" spans="1:124" s="84" customFormat="1" ht="43.5" customHeight="1" x14ac:dyDescent="0.15">
      <c r="A17" s="74"/>
      <c r="B17" s="110" t="s">
        <v>2159</v>
      </c>
      <c r="C17" s="119" t="s">
        <v>3275</v>
      </c>
      <c r="D17" s="131" t="s">
        <v>3275</v>
      </c>
      <c r="E17" s="110" t="s">
        <v>1790</v>
      </c>
      <c r="F17" s="119"/>
      <c r="G17" s="131"/>
      <c r="H17" s="119" t="s">
        <v>3275</v>
      </c>
      <c r="I17" s="131" t="s">
        <v>3275</v>
      </c>
      <c r="J17" s="119" t="str">
        <f t="shared" si="0"/>
        <v>sel041</v>
      </c>
      <c r="K17" s="131" t="str">
        <f t="shared" si="1"/>
        <v>sel041</v>
      </c>
      <c r="L17" s="111"/>
      <c r="M17" s="111"/>
      <c r="N17" s="111"/>
      <c r="O17" s="110" t="s">
        <v>1779</v>
      </c>
      <c r="P17" s="111"/>
      <c r="Q17" s="111"/>
      <c r="R17" s="110">
        <v>-1</v>
      </c>
      <c r="S17" s="73"/>
      <c r="T17" s="73"/>
      <c r="U17" s="113" t="str">
        <f t="shared" si="6"/>
        <v>sel041</v>
      </c>
      <c r="V17" s="119" t="s">
        <v>3539</v>
      </c>
      <c r="W17" s="119" t="s">
        <v>3563</v>
      </c>
      <c r="X17" s="119" t="s">
        <v>3564</v>
      </c>
      <c r="Y17" s="119" t="s">
        <v>3565</v>
      </c>
      <c r="Z17" s="119" t="s">
        <v>3566</v>
      </c>
      <c r="AA17" s="119" t="s">
        <v>3567</v>
      </c>
      <c r="AB17" s="119"/>
      <c r="AC17" s="119"/>
      <c r="AD17" s="119"/>
      <c r="AE17" s="119"/>
      <c r="AF17" s="119"/>
      <c r="AG17" s="119"/>
      <c r="AH17" s="119"/>
      <c r="AI17" s="119"/>
      <c r="AJ17" s="119"/>
      <c r="AK17" s="119"/>
      <c r="AL17" s="131" t="s">
        <v>4102</v>
      </c>
      <c r="AM17" s="131" t="s">
        <v>2200</v>
      </c>
      <c r="AN17" s="157" t="s">
        <v>2201</v>
      </c>
      <c r="AO17" s="157" t="s">
        <v>2202</v>
      </c>
      <c r="AP17" s="157" t="s">
        <v>2203</v>
      </c>
      <c r="AQ17" s="157" t="s">
        <v>2204</v>
      </c>
      <c r="AR17" s="157" t="s">
        <v>4103</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 t="shared" si="3"/>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 t="shared" si="4"/>
        <v>D6.scenario.defSelectValue["sel041"]= [ "Please select", "do not know the resin frame triple glass", "resin frame low-E glass", "resin aluminum composite / resin frame double glass", "aluminum frame double glass", "aluminum frame single flat glass", "" ];</v>
      </c>
      <c r="DR17" s="89"/>
      <c r="DS17" s="89"/>
      <c r="DT17" s="89" t="str">
        <f t="shared" si="5"/>
        <v>D6.scenario.defSelectData['sel041']= [ '-1', '1', '2', '3', '4', '5', '6' ];</v>
      </c>
    </row>
    <row r="18" spans="1:124" s="84" customFormat="1" ht="43.5" customHeight="1" x14ac:dyDescent="0.15">
      <c r="A18" s="74"/>
      <c r="B18" s="110" t="s">
        <v>2393</v>
      </c>
      <c r="C18" s="119" t="s">
        <v>3276</v>
      </c>
      <c r="D18" s="131" t="s">
        <v>3276</v>
      </c>
      <c r="E18" s="110" t="s">
        <v>1790</v>
      </c>
      <c r="F18" s="119"/>
      <c r="G18" s="131"/>
      <c r="H18" s="119" t="s">
        <v>3436</v>
      </c>
      <c r="I18" s="131" t="s">
        <v>3436</v>
      </c>
      <c r="J18" s="119" t="str">
        <f t="shared" si="0"/>
        <v>sel042</v>
      </c>
      <c r="K18" s="131" t="str">
        <f t="shared" si="1"/>
        <v>sel042</v>
      </c>
      <c r="L18" s="111"/>
      <c r="M18" s="111"/>
      <c r="N18" s="111"/>
      <c r="O18" s="110" t="s">
        <v>1779</v>
      </c>
      <c r="P18" s="111"/>
      <c r="Q18" s="111"/>
      <c r="R18" s="110">
        <v>-1</v>
      </c>
      <c r="S18" s="73"/>
      <c r="T18" s="73"/>
      <c r="U18" s="113" t="str">
        <f t="shared" si="6"/>
        <v>sel042</v>
      </c>
      <c r="V18" s="119" t="s">
        <v>3539</v>
      </c>
      <c r="W18" s="119" t="s">
        <v>3568</v>
      </c>
      <c r="X18" s="119" t="s">
        <v>3569</v>
      </c>
      <c r="Y18" s="119" t="s">
        <v>3570</v>
      </c>
      <c r="Z18" s="119" t="s">
        <v>3571</v>
      </c>
      <c r="AA18" s="119" t="s">
        <v>3558</v>
      </c>
      <c r="AB18" s="119" t="s">
        <v>3572</v>
      </c>
      <c r="AC18" s="119" t="s">
        <v>3573</v>
      </c>
      <c r="AD18" s="119"/>
      <c r="AE18" s="119"/>
      <c r="AF18" s="119"/>
      <c r="AG18" s="119"/>
      <c r="AH18" s="119"/>
      <c r="AI18" s="119"/>
      <c r="AJ18" s="119"/>
      <c r="AK18" s="119"/>
      <c r="AL18" s="131" t="s">
        <v>4102</v>
      </c>
      <c r="AM18" s="131" t="s">
        <v>2253</v>
      </c>
      <c r="AN18" s="131" t="s">
        <v>2254</v>
      </c>
      <c r="AO18" s="157" t="s">
        <v>2255</v>
      </c>
      <c r="AP18" s="157" t="s">
        <v>2256</v>
      </c>
      <c r="AQ18" s="157" t="s">
        <v>2257</v>
      </c>
      <c r="AR18" s="157" t="s">
        <v>2258</v>
      </c>
      <c r="AS18" s="157" t="s">
        <v>4104</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 t="shared" si="3"/>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 t="shared" si="4"/>
        <v>D6.scenario.defSelectValue["sel042"]= [ "Please select", "glass wool 200mm equivalent", "glass wool 150mm equivalent", "glass wool 100mm equivalent", "glass wool 50mm equivalent", "do not know", "glass wool 30mm equivalent", "does not contain", "" ];</v>
      </c>
      <c r="DR18" s="89"/>
      <c r="DS18" s="89"/>
      <c r="DT18" s="89" t="str">
        <f t="shared" si="5"/>
        <v>D6.scenario.defSelectData['sel042']= [ '-1', '200', '150', '100', '50', '30', '10', '-1' ];</v>
      </c>
    </row>
    <row r="19" spans="1:124" s="84" customFormat="1" ht="43.5" customHeight="1" x14ac:dyDescent="0.15">
      <c r="A19" s="74"/>
      <c r="B19" s="110" t="s">
        <v>2394</v>
      </c>
      <c r="C19" s="119" t="s">
        <v>3277</v>
      </c>
      <c r="D19" s="131" t="s">
        <v>3277</v>
      </c>
      <c r="E19" s="110" t="s">
        <v>1790</v>
      </c>
      <c r="F19" s="119"/>
      <c r="G19" s="131"/>
      <c r="H19" s="119" t="s">
        <v>3437</v>
      </c>
      <c r="I19" s="131" t="s">
        <v>3437</v>
      </c>
      <c r="J19" s="119" t="str">
        <f t="shared" si="0"/>
        <v>sel043</v>
      </c>
      <c r="K19" s="131" t="str">
        <f t="shared" si="1"/>
        <v>sel043</v>
      </c>
      <c r="L19" s="111"/>
      <c r="M19" s="111"/>
      <c r="N19" s="111"/>
      <c r="O19" s="110" t="s">
        <v>1779</v>
      </c>
      <c r="P19" s="111"/>
      <c r="Q19" s="111"/>
      <c r="R19" s="110">
        <v>-1</v>
      </c>
      <c r="S19" s="73"/>
      <c r="T19" s="73"/>
      <c r="U19" s="113" t="str">
        <f t="shared" si="6"/>
        <v>sel043</v>
      </c>
      <c r="V19" s="119" t="s">
        <v>3539</v>
      </c>
      <c r="W19" s="119" t="s">
        <v>3574</v>
      </c>
      <c r="X19" s="119" t="s">
        <v>3575</v>
      </c>
      <c r="Y19" s="119" t="s">
        <v>3576</v>
      </c>
      <c r="Z19" s="119"/>
      <c r="AA19" s="119"/>
      <c r="AB19" s="119"/>
      <c r="AC19" s="119"/>
      <c r="AD19" s="119"/>
      <c r="AE19" s="119"/>
      <c r="AF19" s="119"/>
      <c r="AG19" s="119"/>
      <c r="AH19" s="119"/>
      <c r="AI19" s="119"/>
      <c r="AJ19" s="119"/>
      <c r="AK19" s="119"/>
      <c r="AL19" s="131" t="s">
        <v>4098</v>
      </c>
      <c r="AM19" s="131" t="s">
        <v>2219</v>
      </c>
      <c r="AN19" s="157" t="s">
        <v>2220</v>
      </c>
      <c r="AO19" s="157" t="s">
        <v>4105</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 t="shared" si="3"/>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 t="shared" si="4"/>
        <v>D6.scenario.defSelectValue["sel043"]= [ "Please select", "not", "was part", "was in full", "" ];</v>
      </c>
      <c r="DR19" s="89"/>
      <c r="DS19" s="89"/>
      <c r="DT19" s="89" t="str">
        <f t="shared" si="5"/>
        <v>D6.scenario.defSelectData['sel043']= [ '-1', '1', '2', '3' ];</v>
      </c>
    </row>
    <row r="20" spans="1:124" s="84" customFormat="1" ht="43.5" customHeight="1" x14ac:dyDescent="0.15">
      <c r="A20" s="74"/>
      <c r="B20" s="110" t="s">
        <v>2395</v>
      </c>
      <c r="C20" s="119" t="s">
        <v>3278</v>
      </c>
      <c r="D20" s="131" t="s">
        <v>3278</v>
      </c>
      <c r="E20" s="110" t="s">
        <v>1790</v>
      </c>
      <c r="F20" s="119"/>
      <c r="G20" s="131"/>
      <c r="H20" s="119" t="s">
        <v>3438</v>
      </c>
      <c r="I20" s="131" t="s">
        <v>3438</v>
      </c>
      <c r="J20" s="119" t="str">
        <f t="shared" si="0"/>
        <v>sel044</v>
      </c>
      <c r="K20" s="131" t="str">
        <f t="shared" si="1"/>
        <v>sel044</v>
      </c>
      <c r="L20" s="111"/>
      <c r="M20" s="111"/>
      <c r="N20" s="111"/>
      <c r="O20" s="110" t="s">
        <v>1779</v>
      </c>
      <c r="P20" s="111"/>
      <c r="Q20" s="111"/>
      <c r="R20" s="110">
        <v>-1</v>
      </c>
      <c r="S20" s="73"/>
      <c r="T20" s="73"/>
      <c r="U20" s="113" t="str">
        <f t="shared" si="6"/>
        <v>sel044</v>
      </c>
      <c r="V20" s="119" t="s">
        <v>3539</v>
      </c>
      <c r="W20" s="119" t="s">
        <v>3574</v>
      </c>
      <c r="X20" s="119" t="s">
        <v>3575</v>
      </c>
      <c r="Y20" s="119" t="s">
        <v>3576</v>
      </c>
      <c r="Z20" s="119"/>
      <c r="AA20" s="119"/>
      <c r="AB20" s="119"/>
      <c r="AC20" s="119"/>
      <c r="AD20" s="119"/>
      <c r="AE20" s="119"/>
      <c r="AF20" s="119"/>
      <c r="AG20" s="119"/>
      <c r="AH20" s="119"/>
      <c r="AI20" s="119"/>
      <c r="AJ20" s="119"/>
      <c r="AK20" s="119"/>
      <c r="AL20" s="131" t="s">
        <v>4098</v>
      </c>
      <c r="AM20" s="131" t="s">
        <v>2219</v>
      </c>
      <c r="AN20" s="131" t="s">
        <v>2220</v>
      </c>
      <c r="AO20" s="157" t="s">
        <v>4105</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 t="shared" si="3"/>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 t="shared" si="4"/>
        <v>D6.scenario.defSelectValue["sel044"]= [ "Please select", "not", "was part", "was in full", "" ];</v>
      </c>
      <c r="DR20" s="89"/>
      <c r="DS20" s="89"/>
      <c r="DT20" s="89" t="str">
        <f t="shared" si="5"/>
        <v>D6.scenario.defSelectData['sel044']= [ '-1', '1', '2', '3' ];</v>
      </c>
    </row>
    <row r="21" spans="1:124" s="84" customFormat="1" ht="43.5" customHeight="1" x14ac:dyDescent="0.15">
      <c r="A21" s="74"/>
      <c r="B21" s="110" t="s">
        <v>2218</v>
      </c>
      <c r="C21" s="119" t="s">
        <v>3279</v>
      </c>
      <c r="D21" s="131" t="s">
        <v>3279</v>
      </c>
      <c r="E21" s="110" t="s">
        <v>2588</v>
      </c>
      <c r="F21" s="119"/>
      <c r="G21" s="131"/>
      <c r="H21" s="119" t="s">
        <v>3439</v>
      </c>
      <c r="I21" s="131" t="s">
        <v>3439</v>
      </c>
      <c r="J21" s="119" t="str">
        <f t="shared" si="0"/>
        <v>sel051</v>
      </c>
      <c r="K21" s="131" t="str">
        <f t="shared" si="1"/>
        <v>sel051</v>
      </c>
      <c r="L21" s="111"/>
      <c r="M21" s="111"/>
      <c r="N21" s="111"/>
      <c r="O21" s="110" t="s">
        <v>1779</v>
      </c>
      <c r="P21" s="111"/>
      <c r="Q21" s="111"/>
      <c r="R21" s="110">
        <v>-1</v>
      </c>
      <c r="S21" s="73"/>
      <c r="T21" s="73"/>
      <c r="U21" s="113" t="str">
        <f t="shared" si="6"/>
        <v>sel051</v>
      </c>
      <c r="V21" s="119" t="s">
        <v>3577</v>
      </c>
      <c r="W21" s="119" t="s">
        <v>3574</v>
      </c>
      <c r="X21" s="119" t="s">
        <v>4091</v>
      </c>
      <c r="Y21" s="119"/>
      <c r="Z21" s="119"/>
      <c r="AA21" s="119"/>
      <c r="AB21" s="119"/>
      <c r="AC21" s="119"/>
      <c r="AD21" s="119"/>
      <c r="AE21" s="119"/>
      <c r="AF21" s="119"/>
      <c r="AG21" s="119"/>
      <c r="AH21" s="119"/>
      <c r="AI21" s="119"/>
      <c r="AJ21" s="119"/>
      <c r="AK21" s="119"/>
      <c r="AL21" s="131" t="s">
        <v>4098</v>
      </c>
      <c r="AM21" s="157" t="s">
        <v>1842</v>
      </c>
      <c r="AN21" s="157" t="s">
        <v>4106</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 t="shared" si="3"/>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 t="shared" si="4"/>
        <v>D6.scenario.defSelectValue["sel051"]= [ "Please choose are", "not", "installed", "" ];</v>
      </c>
      <c r="DR21" s="89"/>
      <c r="DS21" s="89"/>
      <c r="DT21" s="89" t="str">
        <f t="shared" si="5"/>
        <v>D6.scenario.defSelectData['sel051']= [ '-1', '0', '1' ];</v>
      </c>
    </row>
    <row r="22" spans="1:124" s="84" customFormat="1" ht="43.5" customHeight="1" x14ac:dyDescent="0.15">
      <c r="A22" s="74"/>
      <c r="B22" s="110" t="s">
        <v>2550</v>
      </c>
      <c r="C22" s="119" t="s">
        <v>3280</v>
      </c>
      <c r="D22" s="131" t="s">
        <v>3280</v>
      </c>
      <c r="E22" s="110" t="s">
        <v>2588</v>
      </c>
      <c r="F22" s="119" t="s">
        <v>1795</v>
      </c>
      <c r="G22" s="131" t="s">
        <v>1795</v>
      </c>
      <c r="H22" s="119" t="s">
        <v>3440</v>
      </c>
      <c r="I22" s="131" t="s">
        <v>3440</v>
      </c>
      <c r="J22" s="119" t="str">
        <f t="shared" si="0"/>
        <v>sel052</v>
      </c>
      <c r="K22" s="131" t="str">
        <f t="shared" si="1"/>
        <v>sel052</v>
      </c>
      <c r="L22" s="111"/>
      <c r="M22" s="111"/>
      <c r="N22" s="111"/>
      <c r="O22" s="110" t="s">
        <v>1779</v>
      </c>
      <c r="P22" s="111"/>
      <c r="Q22" s="111"/>
      <c r="R22" s="110">
        <v>-1</v>
      </c>
      <c r="S22" s="73"/>
      <c r="T22" s="73"/>
      <c r="U22" s="113" t="str">
        <f t="shared" si="6"/>
        <v>sel052</v>
      </c>
      <c r="V22" s="119" t="s">
        <v>3578</v>
      </c>
      <c r="W22" s="119" t="s">
        <v>3579</v>
      </c>
      <c r="X22" s="119" t="s">
        <v>3580</v>
      </c>
      <c r="Y22" s="119" t="s">
        <v>3581</v>
      </c>
      <c r="Z22" s="119" t="s">
        <v>3582</v>
      </c>
      <c r="AA22" s="119" t="s">
        <v>3583</v>
      </c>
      <c r="AB22" s="119" t="s">
        <v>3584</v>
      </c>
      <c r="AC22" s="119"/>
      <c r="AD22" s="119"/>
      <c r="AE22" s="119"/>
      <c r="AF22" s="119"/>
      <c r="AG22" s="119"/>
      <c r="AH22" s="119"/>
      <c r="AI22" s="119"/>
      <c r="AJ22" s="119" t="s">
        <v>3052</v>
      </c>
      <c r="AK22" s="119"/>
      <c r="AL22" s="131" t="s">
        <v>4107</v>
      </c>
      <c r="AM22" s="157" t="s">
        <v>1842</v>
      </c>
      <c r="AN22" s="157" t="s">
        <v>1843</v>
      </c>
      <c r="AO22" s="157" t="s">
        <v>1844</v>
      </c>
      <c r="AP22" s="131" t="s">
        <v>1845</v>
      </c>
      <c r="AQ22" s="131" t="s">
        <v>4108</v>
      </c>
      <c r="AR22" s="131" t="s">
        <v>2217</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 t="shared" si="3"/>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 t="shared" si="4"/>
        <v>D6.scenario.defSelectValue["sel052"]= [ "Pick and please", "to not", "is (~ 3kW)", "to have (4kW)", "to have (5kW)", "to have (6 ~ 10kW)", "to have (more than 10kW)", "", " " ];</v>
      </c>
      <c r="DR22" s="89"/>
      <c r="DS22" s="89"/>
      <c r="DT22" s="89" t="str">
        <f t="shared" si="5"/>
        <v>D6.scenario.defSelectData['sel052']= [ '-1', '0', '3', '4', '5', '8', '11' ];</v>
      </c>
    </row>
    <row r="23" spans="1:124" s="84" customFormat="1" ht="43.5" customHeight="1" x14ac:dyDescent="0.15">
      <c r="A23" s="74"/>
      <c r="B23" s="110" t="s">
        <v>2551</v>
      </c>
      <c r="C23" s="119" t="s">
        <v>3281</v>
      </c>
      <c r="D23" s="131" t="s">
        <v>3281</v>
      </c>
      <c r="E23" s="110" t="s">
        <v>2588</v>
      </c>
      <c r="F23" s="119"/>
      <c r="G23" s="131"/>
      <c r="H23" s="119" t="s">
        <v>3441</v>
      </c>
      <c r="I23" s="131" t="s">
        <v>3441</v>
      </c>
      <c r="J23" s="119" t="str">
        <f t="shared" si="0"/>
        <v>sel053</v>
      </c>
      <c r="K23" s="131" t="str">
        <f t="shared" si="1"/>
        <v>sel053</v>
      </c>
      <c r="L23" s="111"/>
      <c r="M23" s="111"/>
      <c r="N23" s="111"/>
      <c r="O23" s="110" t="s">
        <v>1779</v>
      </c>
      <c r="P23" s="111"/>
      <c r="Q23" s="111"/>
      <c r="R23" s="110">
        <v>-1</v>
      </c>
      <c r="S23" s="73"/>
      <c r="T23" s="73"/>
      <c r="U23" s="113" t="str">
        <f t="shared" si="6"/>
        <v>sel053</v>
      </c>
      <c r="V23" s="119" t="s">
        <v>3585</v>
      </c>
      <c r="W23" s="119" t="s">
        <v>3586</v>
      </c>
      <c r="X23" s="119" t="s">
        <v>3587</v>
      </c>
      <c r="Y23" s="119">
        <v>2013</v>
      </c>
      <c r="Z23" s="119">
        <v>2014</v>
      </c>
      <c r="AA23" s="119" t="s">
        <v>3588</v>
      </c>
      <c r="AB23" s="119" t="s">
        <v>3589</v>
      </c>
      <c r="AC23" s="119"/>
      <c r="AD23" s="119"/>
      <c r="AE23" s="119"/>
      <c r="AF23" s="119"/>
      <c r="AG23" s="119"/>
      <c r="AH23" s="119"/>
      <c r="AI23" s="119"/>
      <c r="AJ23" s="119" t="s">
        <v>3052</v>
      </c>
      <c r="AK23" s="119"/>
      <c r="AL23" s="131" t="s">
        <v>4102</v>
      </c>
      <c r="AM23" s="157" t="s">
        <v>2231</v>
      </c>
      <c r="AN23" s="157" t="s">
        <v>2232</v>
      </c>
      <c r="AO23" s="157" t="s">
        <v>2233</v>
      </c>
      <c r="AP23" s="131" t="s">
        <v>2234</v>
      </c>
      <c r="AQ23" s="131" t="s">
        <v>2842</v>
      </c>
      <c r="AR23" s="131" t="s">
        <v>2843</v>
      </c>
      <c r="AS23" s="131" t="s">
        <v>2844</v>
      </c>
      <c r="AT23" s="157" t="s">
        <v>2396</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 t="shared" si="3"/>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 t="shared" si="4"/>
        <v>D6.scenario.defSelectValue["sel053"]= [ "Please choose", "2010 previous", "2011 - 2012", "2013", "2014", "does not", "installed since 2015", "", " " ];</v>
      </c>
      <c r="DR23" s="89"/>
      <c r="DS23" s="89"/>
      <c r="DT23" s="89" t="str">
        <f t="shared" si="5"/>
        <v>D6.scenario.defSelectData['sel053']= [ '-1', '2010', '2011', '2013', '2014', '2015', '2016', '2017', '9999' ];</v>
      </c>
    </row>
    <row r="24" spans="1:124" s="84" customFormat="1" ht="43.5" customHeight="1" x14ac:dyDescent="0.15">
      <c r="A24" s="74"/>
      <c r="B24" s="110" t="s">
        <v>2585</v>
      </c>
      <c r="C24" s="119" t="s">
        <v>3282</v>
      </c>
      <c r="D24" s="131" t="s">
        <v>3282</v>
      </c>
      <c r="E24" s="110" t="s">
        <v>2588</v>
      </c>
      <c r="F24" s="119"/>
      <c r="G24" s="131"/>
      <c r="H24" s="119" t="s">
        <v>3442</v>
      </c>
      <c r="I24" s="131" t="s">
        <v>3442</v>
      </c>
      <c r="J24" s="119" t="str">
        <f t="shared" si="0"/>
        <v>sel054</v>
      </c>
      <c r="K24" s="131" t="str">
        <f t="shared" si="1"/>
        <v>sel054</v>
      </c>
      <c r="L24" s="111"/>
      <c r="M24" s="111"/>
      <c r="N24" s="111"/>
      <c r="O24" s="110" t="s">
        <v>1779</v>
      </c>
      <c r="P24" s="111"/>
      <c r="Q24" s="111"/>
      <c r="R24" s="110">
        <v>-1</v>
      </c>
      <c r="S24" s="73"/>
      <c r="T24" s="91"/>
      <c r="U24" s="113" t="str">
        <f t="shared" si="6"/>
        <v>sel054</v>
      </c>
      <c r="V24" s="119" t="s">
        <v>3539</v>
      </c>
      <c r="W24" s="119" t="s">
        <v>3590</v>
      </c>
      <c r="X24" s="119" t="s">
        <v>3591</v>
      </c>
      <c r="Y24" s="119"/>
      <c r="Z24" s="119"/>
      <c r="AA24" s="119"/>
      <c r="AB24" s="119"/>
      <c r="AC24" s="119"/>
      <c r="AD24" s="119"/>
      <c r="AE24" s="119"/>
      <c r="AF24" s="119"/>
      <c r="AG24" s="119"/>
      <c r="AH24" s="119"/>
      <c r="AI24" s="119"/>
      <c r="AJ24" s="119" t="s">
        <v>3052</v>
      </c>
      <c r="AK24" s="119"/>
      <c r="AL24" s="131" t="s">
        <v>4109</v>
      </c>
      <c r="AM24" s="157" t="s">
        <v>4110</v>
      </c>
      <c r="AN24" s="157" t="s">
        <v>4111</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 t="shared" si="3"/>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 t="shared" si="4"/>
        <v>D6.scenario.defSelectValue["sel054"]= [ "Please select", "Yes", "No", "", " " ];</v>
      </c>
      <c r="DR24" s="89"/>
      <c r="DS24" s="89"/>
      <c r="DT24" s="89" t="str">
        <f t="shared" si="5"/>
        <v>D6.scenario.defSelectData['sel054']= [ '-1', '1', '2' ];</v>
      </c>
    </row>
    <row r="25" spans="1:124" s="84" customFormat="1" ht="43.5" customHeight="1" x14ac:dyDescent="0.15">
      <c r="A25" s="74"/>
      <c r="B25" s="110" t="s">
        <v>2397</v>
      </c>
      <c r="C25" s="119" t="s">
        <v>3283</v>
      </c>
      <c r="D25" s="131" t="s">
        <v>3283</v>
      </c>
      <c r="E25" s="110" t="s">
        <v>2588</v>
      </c>
      <c r="F25" s="119" t="s">
        <v>3411</v>
      </c>
      <c r="G25" s="131" t="s">
        <v>3411</v>
      </c>
      <c r="H25" s="119" t="s">
        <v>3443</v>
      </c>
      <c r="I25" s="131" t="s">
        <v>3443</v>
      </c>
      <c r="J25" s="119" t="str">
        <f t="shared" si="0"/>
        <v>sel061</v>
      </c>
      <c r="K25" s="131" t="str">
        <f t="shared" si="1"/>
        <v>sel061</v>
      </c>
      <c r="L25" s="111"/>
      <c r="M25" s="111"/>
      <c r="N25" s="111"/>
      <c r="O25" s="110" t="s">
        <v>1779</v>
      </c>
      <c r="P25" s="111"/>
      <c r="Q25" s="111"/>
      <c r="R25" s="110">
        <v>-1</v>
      </c>
      <c r="S25" s="73"/>
      <c r="T25" s="73"/>
      <c r="U25" s="113" t="str">
        <f t="shared" si="6"/>
        <v>sel061</v>
      </c>
      <c r="V25" s="119" t="s">
        <v>3585</v>
      </c>
      <c r="W25" s="119" t="s">
        <v>3592</v>
      </c>
      <c r="X25" s="119" t="s">
        <v>3593</v>
      </c>
      <c r="Y25" s="119" t="s">
        <v>3594</v>
      </c>
      <c r="Z25" s="119" t="s">
        <v>3595</v>
      </c>
      <c r="AA25" s="119" t="s">
        <v>3596</v>
      </c>
      <c r="AB25" s="119" t="s">
        <v>3597</v>
      </c>
      <c r="AC25" s="119" t="s">
        <v>3598</v>
      </c>
      <c r="AD25" s="119" t="s">
        <v>3599</v>
      </c>
      <c r="AE25" s="119" t="s">
        <v>3600</v>
      </c>
      <c r="AF25" s="119" t="s">
        <v>3601</v>
      </c>
      <c r="AG25" s="119" t="s">
        <v>3602</v>
      </c>
      <c r="AH25" s="119"/>
      <c r="AI25" s="119"/>
      <c r="AJ25" s="119"/>
      <c r="AK25" s="119"/>
      <c r="AL25" s="131" t="s">
        <v>4098</v>
      </c>
      <c r="AM25" s="131" t="s">
        <v>1846</v>
      </c>
      <c r="AN25" s="131" t="s">
        <v>1847</v>
      </c>
      <c r="AO25" s="131" t="s">
        <v>1848</v>
      </c>
      <c r="AP25" s="157" t="s">
        <v>1849</v>
      </c>
      <c r="AQ25" s="157" t="s">
        <v>1850</v>
      </c>
      <c r="AR25" s="157" t="s">
        <v>1851</v>
      </c>
      <c r="AS25" s="157" t="s">
        <v>1852</v>
      </c>
      <c r="AT25" s="157" t="s">
        <v>1853</v>
      </c>
      <c r="AU25" s="131" t="s">
        <v>1854</v>
      </c>
      <c r="AV25" s="131" t="s">
        <v>1855</v>
      </c>
      <c r="AW25" s="131" t="s">
        <v>1856</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 t="shared" ref="BT25:BX26" si="7">VALUE(LEFT(AM25,LEN(AM25)-1))</f>
        <v>1000</v>
      </c>
      <c r="BU25" s="131">
        <f t="shared" si="7"/>
        <v>2000</v>
      </c>
      <c r="BV25" s="131">
        <f t="shared" si="7"/>
        <v>3000</v>
      </c>
      <c r="BW25" s="131">
        <f t="shared" si="7"/>
        <v>5000</v>
      </c>
      <c r="BX25" s="131">
        <f t="shared" si="7"/>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 t="shared" si="3"/>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 t="shared" si="4"/>
        <v>D6.scenario.defSelectValue["sel061"]= [ "Please choose", "1000 yen", "2000 yen", "3,000 yen", "5000 yen", "7000 yen", "10,000 yen", "12,000 yen", "15,000 yen", "20,000 yen", "30,000 yen", "more", "" ];</v>
      </c>
      <c r="DR25" s="89"/>
      <c r="DS25" s="89"/>
      <c r="DT25" s="89" t="str">
        <f t="shared" si="5"/>
        <v>D6.scenario.defSelectData['sel061']= [ '-1', '1000', '2000', '3000', '5000', '7000', '10000', '12000', '15000', '20000', '30000', '40000' ];</v>
      </c>
    </row>
    <row r="26" spans="1:124" s="84" customFormat="1" ht="43.5" customHeight="1" x14ac:dyDescent="0.15">
      <c r="A26" s="73"/>
      <c r="B26" s="110" t="s">
        <v>2586</v>
      </c>
      <c r="C26" s="119" t="s">
        <v>3284</v>
      </c>
      <c r="D26" s="131" t="s">
        <v>3284</v>
      </c>
      <c r="E26" s="110" t="s">
        <v>2588</v>
      </c>
      <c r="F26" s="119" t="s">
        <v>3411</v>
      </c>
      <c r="G26" s="131" t="s">
        <v>3411</v>
      </c>
      <c r="H26" s="119" t="s">
        <v>3444</v>
      </c>
      <c r="I26" s="131" t="s">
        <v>3444</v>
      </c>
      <c r="J26" s="119" t="str">
        <f t="shared" si="0"/>
        <v>sel062</v>
      </c>
      <c r="K26" s="131" t="str">
        <f t="shared" si="1"/>
        <v>sel062</v>
      </c>
      <c r="L26" s="111"/>
      <c r="M26" s="111"/>
      <c r="N26" s="111"/>
      <c r="O26" s="110" t="s">
        <v>1779</v>
      </c>
      <c r="P26" s="111"/>
      <c r="Q26" s="111"/>
      <c r="R26" s="110">
        <v>-1</v>
      </c>
      <c r="S26" s="73"/>
      <c r="T26" s="73"/>
      <c r="U26" s="113" t="str">
        <f t="shared" si="6"/>
        <v>sel062</v>
      </c>
      <c r="V26" s="119" t="s">
        <v>3585</v>
      </c>
      <c r="W26" s="119" t="s">
        <v>3592</v>
      </c>
      <c r="X26" s="119" t="s">
        <v>3593</v>
      </c>
      <c r="Y26" s="119" t="s">
        <v>3594</v>
      </c>
      <c r="Z26" s="119" t="s">
        <v>3595</v>
      </c>
      <c r="AA26" s="119" t="s">
        <v>3596</v>
      </c>
      <c r="AB26" s="119" t="s">
        <v>3597</v>
      </c>
      <c r="AC26" s="119" t="s">
        <v>3598</v>
      </c>
      <c r="AD26" s="119" t="s">
        <v>3599</v>
      </c>
      <c r="AE26" s="119" t="s">
        <v>3600</v>
      </c>
      <c r="AF26" s="119" t="s">
        <v>3601</v>
      </c>
      <c r="AG26" s="119" t="s">
        <v>3602</v>
      </c>
      <c r="AH26" s="119"/>
      <c r="AI26" s="119"/>
      <c r="AJ26" s="119"/>
      <c r="AK26" s="119"/>
      <c r="AL26" s="131" t="s">
        <v>4098</v>
      </c>
      <c r="AM26" s="131" t="s">
        <v>1846</v>
      </c>
      <c r="AN26" s="131" t="s">
        <v>1847</v>
      </c>
      <c r="AO26" s="131" t="s">
        <v>1848</v>
      </c>
      <c r="AP26" s="131" t="s">
        <v>1849</v>
      </c>
      <c r="AQ26" s="131" t="s">
        <v>1850</v>
      </c>
      <c r="AR26" s="157" t="s">
        <v>1851</v>
      </c>
      <c r="AS26" s="131" t="s">
        <v>1852</v>
      </c>
      <c r="AT26" s="131" t="s">
        <v>1853</v>
      </c>
      <c r="AU26" s="131" t="s">
        <v>1854</v>
      </c>
      <c r="AV26" s="131" t="s">
        <v>1855</v>
      </c>
      <c r="AW26" s="131" t="s">
        <v>1856</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 t="shared" si="7"/>
        <v>1000</v>
      </c>
      <c r="BU26" s="131">
        <f t="shared" si="7"/>
        <v>2000</v>
      </c>
      <c r="BV26" s="131">
        <f t="shared" si="7"/>
        <v>3000</v>
      </c>
      <c r="BW26" s="131">
        <f t="shared" si="7"/>
        <v>5000</v>
      </c>
      <c r="BX26" s="131">
        <f t="shared" si="7"/>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 t="shared" si="3"/>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 t="shared" si="4"/>
        <v>D6.scenario.defSelectValue["sel062"]= [ "Please choose", "1000 yen", "2000 yen", "3,000 yen", "5000 yen", "7000 yen", "10,000 yen", "12,000 yen", "15,000 yen", "20,000 yen", "30,000 yen", "more", "" ];</v>
      </c>
      <c r="DR26" s="89"/>
      <c r="DS26" s="89"/>
      <c r="DT26" s="89" t="str">
        <f t="shared" si="5"/>
        <v>D6.scenario.defSelectData['sel062']= [ '-1', '1000', '2000', '3000', '5000', '7000', '10000', '12000', '15000', '20000', '30000', '40000' ];</v>
      </c>
    </row>
    <row r="27" spans="1:124" s="84" customFormat="1" ht="43.5" customHeight="1" x14ac:dyDescent="0.15">
      <c r="A27" s="74"/>
      <c r="B27" s="110" t="s">
        <v>2398</v>
      </c>
      <c r="C27" s="119" t="s">
        <v>3285</v>
      </c>
      <c r="D27" s="131" t="s">
        <v>3285</v>
      </c>
      <c r="E27" s="110" t="s">
        <v>2588</v>
      </c>
      <c r="F27" s="119" t="s">
        <v>3411</v>
      </c>
      <c r="G27" s="131" t="s">
        <v>3411</v>
      </c>
      <c r="H27" s="119" t="s">
        <v>3445</v>
      </c>
      <c r="I27" s="131" t="s">
        <v>3445</v>
      </c>
      <c r="J27" s="119" t="str">
        <f t="shared" si="0"/>
        <v>sel063</v>
      </c>
      <c r="K27" s="131" t="str">
        <f t="shared" si="1"/>
        <v>sel063</v>
      </c>
      <c r="L27" s="111"/>
      <c r="M27" s="111"/>
      <c r="N27" s="111"/>
      <c r="O27" s="110" t="s">
        <v>1779</v>
      </c>
      <c r="P27" s="111"/>
      <c r="Q27" s="111"/>
      <c r="R27" s="110">
        <v>-1</v>
      </c>
      <c r="S27" s="73"/>
      <c r="T27" s="73"/>
      <c r="U27" s="113" t="str">
        <f t="shared" si="6"/>
        <v>sel063</v>
      </c>
      <c r="V27" s="119" t="s">
        <v>3539</v>
      </c>
      <c r="W27" s="119" t="s">
        <v>3603</v>
      </c>
      <c r="X27" s="119" t="s">
        <v>3592</v>
      </c>
      <c r="Y27" s="119" t="s">
        <v>3593</v>
      </c>
      <c r="Z27" s="119" t="s">
        <v>3594</v>
      </c>
      <c r="AA27" s="119" t="s">
        <v>3595</v>
      </c>
      <c r="AB27" s="119" t="s">
        <v>3596</v>
      </c>
      <c r="AC27" s="119" t="s">
        <v>3597</v>
      </c>
      <c r="AD27" s="119" t="s">
        <v>3598</v>
      </c>
      <c r="AE27" s="119" t="s">
        <v>3599</v>
      </c>
      <c r="AF27" s="119" t="s">
        <v>3600</v>
      </c>
      <c r="AG27" s="119" t="s">
        <v>3601</v>
      </c>
      <c r="AH27" s="119" t="s">
        <v>3602</v>
      </c>
      <c r="AI27" s="119"/>
      <c r="AJ27" s="119" t="s">
        <v>3052</v>
      </c>
      <c r="AK27" s="119"/>
      <c r="AL27" s="131" t="s">
        <v>4098</v>
      </c>
      <c r="AM27" s="157" t="s">
        <v>1857</v>
      </c>
      <c r="AN27" s="131" t="s">
        <v>1846</v>
      </c>
      <c r="AO27" s="131" t="s">
        <v>1847</v>
      </c>
      <c r="AP27" s="157" t="s">
        <v>1848</v>
      </c>
      <c r="AQ27" s="157" t="s">
        <v>1849</v>
      </c>
      <c r="AR27" s="157" t="s">
        <v>1850</v>
      </c>
      <c r="AS27" s="157" t="s">
        <v>1851</v>
      </c>
      <c r="AT27" s="131" t="s">
        <v>1852</v>
      </c>
      <c r="AU27" s="131" t="s">
        <v>1853</v>
      </c>
      <c r="AV27" s="131" t="s">
        <v>1854</v>
      </c>
      <c r="AW27" s="131" t="s">
        <v>1855</v>
      </c>
      <c r="AX27" s="131" t="s">
        <v>1856</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 t="shared" si="3"/>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 t="shared" si="4"/>
        <v>D6.scenario.defSelectValue["sel063"]= [ "Please select", "all-electric (not used)", "1000 yen", "2000 yen", "3,000 yen", "5000 yen", "7000 yen", "10,000 yen", "12,000 yen", "15,000 yen", "20,000 yen", "30,000 yenFALSE", " " ];</v>
      </c>
      <c r="DR27" s="89"/>
      <c r="DS27" s="89"/>
      <c r="DT27" s="89" t="str">
        <f t="shared" si="5"/>
        <v>D6.scenario.defSelectData['sel063']= [ '-1', '0', '1000', '2000', '3000', '5000', '7000', '10000', '12000', '15000', '20000', '30000', '40000' ];</v>
      </c>
    </row>
    <row r="28" spans="1:124" s="84" customFormat="1" ht="43.5" customHeight="1" x14ac:dyDescent="0.15">
      <c r="A28" s="74"/>
      <c r="B28" s="110" t="s">
        <v>2399</v>
      </c>
      <c r="C28" s="119" t="s">
        <v>3286</v>
      </c>
      <c r="D28" s="131" t="s">
        <v>3286</v>
      </c>
      <c r="E28" s="110" t="s">
        <v>2588</v>
      </c>
      <c r="F28" s="119" t="s">
        <v>3411</v>
      </c>
      <c r="G28" s="131" t="s">
        <v>3411</v>
      </c>
      <c r="H28" s="119" t="s">
        <v>3446</v>
      </c>
      <c r="I28" s="131" t="s">
        <v>3446</v>
      </c>
      <c r="J28" s="119" t="str">
        <f t="shared" si="0"/>
        <v>sel064</v>
      </c>
      <c r="K28" s="131" t="str">
        <f t="shared" si="1"/>
        <v>sel064</v>
      </c>
      <c r="L28" s="111"/>
      <c r="M28" s="111"/>
      <c r="N28" s="111"/>
      <c r="O28" s="110" t="s">
        <v>1779</v>
      </c>
      <c r="P28" s="111"/>
      <c r="Q28" s="111"/>
      <c r="R28" s="110">
        <v>-1</v>
      </c>
      <c r="S28" s="73"/>
      <c r="T28" s="73"/>
      <c r="U28" s="113" t="str">
        <f t="shared" si="6"/>
        <v>sel064</v>
      </c>
      <c r="V28" s="119" t="s">
        <v>3604</v>
      </c>
      <c r="W28" s="119"/>
      <c r="X28" s="119" t="s">
        <v>3605</v>
      </c>
      <c r="Y28" s="119" t="s">
        <v>3606</v>
      </c>
      <c r="Z28" s="119" t="s">
        <v>3607</v>
      </c>
      <c r="AA28" s="119" t="s">
        <v>3608</v>
      </c>
      <c r="AB28" s="119" t="s">
        <v>3609</v>
      </c>
      <c r="AC28" s="119" t="s">
        <v>3610</v>
      </c>
      <c r="AD28" s="119" t="s">
        <v>3611</v>
      </c>
      <c r="AE28" s="119" t="s">
        <v>3612</v>
      </c>
      <c r="AF28" s="119" t="s">
        <v>3602</v>
      </c>
      <c r="AG28" s="119"/>
      <c r="AH28" s="119"/>
      <c r="AI28" s="119"/>
      <c r="AJ28" s="119" t="s">
        <v>3052</v>
      </c>
      <c r="AK28" s="119"/>
      <c r="AL28" s="131" t="s">
        <v>4102</v>
      </c>
      <c r="AM28" s="157" t="s">
        <v>1858</v>
      </c>
      <c r="AN28" s="131" t="s">
        <v>1859</v>
      </c>
      <c r="AO28" s="131" t="s">
        <v>1860</v>
      </c>
      <c r="AP28" s="131" t="s">
        <v>1861</v>
      </c>
      <c r="AQ28" s="157" t="s">
        <v>1862</v>
      </c>
      <c r="AR28" s="157" t="s">
        <v>1863</v>
      </c>
      <c r="AS28" s="157" t="s">
        <v>1864</v>
      </c>
      <c r="AT28" s="157" t="s">
        <v>1865</v>
      </c>
      <c r="AU28" s="131" t="s">
        <v>1866</v>
      </c>
      <c r="AV28" s="131" t="s">
        <v>1856</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 t="shared" si="3"/>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 t="shared" si="4"/>
        <v>D6.scenario.defSelectValue["sel064"]= [ "1 cans in Please choose not to use", "", " 1 cans in two months (9L)", "month 1 cans (18L)", "month 2 cans (36L)", "month 3 cans (54L)", "week 1 cans (72L)", "5 days ( 108L)", "week 2 cans (144L)", "week 3 cans (216L)", "more", "", " " ];</v>
      </c>
      <c r="DR28" s="89"/>
      <c r="DS28" s="89"/>
      <c r="DT28" s="89" t="str">
        <f t="shared" si="5"/>
        <v>D6.scenario.defSelectData['sel064']= [ '-1', '0', '900', '1800', '3600', '5400', '7200', '10800', '14400', '21600', '30000' ];</v>
      </c>
    </row>
    <row r="29" spans="1:124" s="84" customFormat="1" ht="43.5" customHeight="1" x14ac:dyDescent="0.15">
      <c r="A29" s="74"/>
      <c r="B29" s="110" t="s">
        <v>2848</v>
      </c>
      <c r="C29" s="119" t="s">
        <v>3287</v>
      </c>
      <c r="D29" s="131" t="s">
        <v>3287</v>
      </c>
      <c r="E29" s="110" t="s">
        <v>2588</v>
      </c>
      <c r="F29" s="119" t="s">
        <v>3411</v>
      </c>
      <c r="G29" s="131" t="s">
        <v>3411</v>
      </c>
      <c r="H29" s="119" t="s">
        <v>3447</v>
      </c>
      <c r="I29" s="131" t="s">
        <v>3447</v>
      </c>
      <c r="J29" s="119" t="str">
        <f t="shared" si="0"/>
        <v>sel065</v>
      </c>
      <c r="K29" s="131" t="str">
        <f t="shared" si="1"/>
        <v>sel065</v>
      </c>
      <c r="L29" s="111"/>
      <c r="M29" s="111"/>
      <c r="N29" s="111"/>
      <c r="O29" s="110" t="s">
        <v>1779</v>
      </c>
      <c r="P29" s="111"/>
      <c r="Q29" s="111"/>
      <c r="R29" s="110">
        <v>-1</v>
      </c>
      <c r="S29" s="73"/>
      <c r="T29" s="73"/>
      <c r="U29" s="113" t="str">
        <f t="shared" si="6"/>
        <v>sel065</v>
      </c>
      <c r="V29" s="119" t="s">
        <v>3585</v>
      </c>
      <c r="W29" s="119" t="s">
        <v>3592</v>
      </c>
      <c r="X29" s="119" t="s">
        <v>3593</v>
      </c>
      <c r="Y29" s="119" t="s">
        <v>3594</v>
      </c>
      <c r="Z29" s="119" t="s">
        <v>3595</v>
      </c>
      <c r="AA29" s="119" t="s">
        <v>3596</v>
      </c>
      <c r="AB29" s="119" t="s">
        <v>3597</v>
      </c>
      <c r="AC29" s="119" t="s">
        <v>3598</v>
      </c>
      <c r="AD29" s="119" t="s">
        <v>3599</v>
      </c>
      <c r="AE29" s="119" t="s">
        <v>3600</v>
      </c>
      <c r="AF29" s="119" t="s">
        <v>3601</v>
      </c>
      <c r="AG29" s="119" t="s">
        <v>3602</v>
      </c>
      <c r="AH29" s="119"/>
      <c r="AI29" s="119"/>
      <c r="AJ29" s="119"/>
      <c r="AK29" s="119"/>
      <c r="AL29" s="131" t="s">
        <v>4112</v>
      </c>
      <c r="AM29" s="157" t="s">
        <v>1858</v>
      </c>
      <c r="AN29" s="131" t="s">
        <v>1846</v>
      </c>
      <c r="AO29" s="131" t="s">
        <v>1847</v>
      </c>
      <c r="AP29" s="131" t="s">
        <v>1848</v>
      </c>
      <c r="AQ29" s="131" t="s">
        <v>1849</v>
      </c>
      <c r="AR29" s="131" t="s">
        <v>1850</v>
      </c>
      <c r="AS29" s="131" t="s">
        <v>1851</v>
      </c>
      <c r="AT29" s="131" t="s">
        <v>1852</v>
      </c>
      <c r="AU29" s="131" t="s">
        <v>1853</v>
      </c>
      <c r="AV29" s="131" t="s">
        <v>1854</v>
      </c>
      <c r="AW29" s="131" t="s">
        <v>1855</v>
      </c>
      <c r="AX29" s="131" t="s">
        <v>1856</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 t="shared" si="3"/>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 t="shared" si="4"/>
        <v>D6.scenario.defSelectValue["sel065"]= [ "Please choose", "1000 yen", "2000 yen", "3,000 yen", "5000 yen", "7000 yen", "10,000 yen", "12,000 yen", "15,000 yen", "20,000 yen", "30,000 yen", "more", "" ];</v>
      </c>
      <c r="DR29" s="89"/>
      <c r="DS29" s="89"/>
      <c r="DT29" s="89" t="str">
        <f t="shared" si="5"/>
        <v>D6.scenario.defSelectData['sel065']= [ '-1', '0', '1000', '2000', '3000', '5000', '7000', '10000', '12000', '15000', '20000', '30000', '40000' ];</v>
      </c>
    </row>
    <row r="30" spans="1:124" s="84" customFormat="1" ht="43.5" customHeight="1" x14ac:dyDescent="0.15">
      <c r="A30" s="74"/>
      <c r="B30" s="110" t="s">
        <v>2849</v>
      </c>
      <c r="C30" s="119" t="s">
        <v>3288</v>
      </c>
      <c r="D30" s="131" t="s">
        <v>3288</v>
      </c>
      <c r="E30" s="110" t="s">
        <v>2588</v>
      </c>
      <c r="F30" s="119"/>
      <c r="G30" s="131"/>
      <c r="H30" s="119" t="s">
        <v>3448</v>
      </c>
      <c r="I30" s="131" t="s">
        <v>3448</v>
      </c>
      <c r="J30" s="119" t="str">
        <f t="shared" si="0"/>
        <v>sel066</v>
      </c>
      <c r="K30" s="131" t="str">
        <f t="shared" si="1"/>
        <v>sel066</v>
      </c>
      <c r="L30" s="111"/>
      <c r="M30" s="111"/>
      <c r="N30" s="111"/>
      <c r="O30" s="110" t="s">
        <v>1779</v>
      </c>
      <c r="P30" s="111"/>
      <c r="Q30" s="111"/>
      <c r="R30" s="110">
        <v>-1</v>
      </c>
      <c r="S30" s="73"/>
      <c r="T30" s="73"/>
      <c r="U30" s="113" t="str">
        <f t="shared" si="6"/>
        <v>sel066</v>
      </c>
      <c r="V30" s="119" t="s">
        <v>3539</v>
      </c>
      <c r="W30" s="119" t="s">
        <v>3613</v>
      </c>
      <c r="X30" s="119" t="s">
        <v>3614</v>
      </c>
      <c r="Y30" s="119"/>
      <c r="Z30" s="119"/>
      <c r="AA30" s="119"/>
      <c r="AB30" s="119"/>
      <c r="AC30" s="119"/>
      <c r="AD30" s="119"/>
      <c r="AE30" s="119"/>
      <c r="AF30" s="119"/>
      <c r="AG30" s="119"/>
      <c r="AH30" s="119"/>
      <c r="AI30" s="119"/>
      <c r="AJ30" s="119"/>
      <c r="AK30" s="119"/>
      <c r="AL30" s="131" t="s">
        <v>4102</v>
      </c>
      <c r="AM30" s="157" t="s">
        <v>1858</v>
      </c>
      <c r="AN30" s="131" t="s">
        <v>2850</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 t="shared" si="3"/>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 t="shared" si="4"/>
        <v>D6.scenario.defSelectValue["sel066"]= [ "Please select", "not use", "use", "" ];</v>
      </c>
      <c r="DR30" s="89"/>
      <c r="DS30" s="89"/>
      <c r="DT30" s="89" t="str">
        <f t="shared" si="5"/>
        <v>D6.scenario.defSelectData['sel066']= [ '-1', '1', '2' ];</v>
      </c>
    </row>
    <row r="31" spans="1:124" s="84" customFormat="1" ht="43.5" customHeight="1" x14ac:dyDescent="0.15">
      <c r="A31" s="74"/>
      <c r="B31" s="110" t="s">
        <v>2400</v>
      </c>
      <c r="C31" s="119" t="s">
        <v>3289</v>
      </c>
      <c r="D31" s="131" t="s">
        <v>3289</v>
      </c>
      <c r="E31" s="110" t="s">
        <v>2588</v>
      </c>
      <c r="F31" s="119"/>
      <c r="G31" s="131"/>
      <c r="H31" s="119" t="s">
        <v>3449</v>
      </c>
      <c r="I31" s="131" t="s">
        <v>3449</v>
      </c>
      <c r="J31" s="119" t="str">
        <f t="shared" si="0"/>
        <v>sel072</v>
      </c>
      <c r="K31" s="131" t="str">
        <f t="shared" si="1"/>
        <v>sel072</v>
      </c>
      <c r="L31" s="111"/>
      <c r="M31" s="111"/>
      <c r="N31" s="111"/>
      <c r="O31" s="110" t="s">
        <v>1779</v>
      </c>
      <c r="P31" s="111"/>
      <c r="Q31" s="111"/>
      <c r="R31" s="110">
        <v>-1</v>
      </c>
      <c r="S31" s="73"/>
      <c r="T31" s="91"/>
      <c r="U31" s="113" t="str">
        <f t="shared" si="6"/>
        <v>sel072</v>
      </c>
      <c r="V31" s="119" t="s">
        <v>3539</v>
      </c>
      <c r="W31" s="119" t="s">
        <v>3615</v>
      </c>
      <c r="X31" s="119" t="s">
        <v>3616</v>
      </c>
      <c r="Y31" s="119" t="s">
        <v>3617</v>
      </c>
      <c r="Z31" s="119" t="s">
        <v>3618</v>
      </c>
      <c r="AA31" s="119"/>
      <c r="AB31" s="119"/>
      <c r="AC31" s="119"/>
      <c r="AD31" s="119"/>
      <c r="AE31" s="119"/>
      <c r="AF31" s="119"/>
      <c r="AG31" s="119"/>
      <c r="AH31" s="119"/>
      <c r="AI31" s="119"/>
      <c r="AJ31" s="119" t="s">
        <v>3052</v>
      </c>
      <c r="AK31" s="119"/>
      <c r="AL31" s="131" t="s">
        <v>4102</v>
      </c>
      <c r="AM31" s="131" t="s">
        <v>4113</v>
      </c>
      <c r="AN31" s="131" t="s">
        <v>4114</v>
      </c>
      <c r="AO31" s="131" t="s">
        <v>4115</v>
      </c>
      <c r="AP31" s="131" t="s">
        <v>4116</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 t="shared" si="3"/>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 t="shared" si="4"/>
        <v>D6.scenario.defSelectValue["sel072"]= [ "Please select", "100L", "200L", "300L", "400L", "", " " ];</v>
      </c>
      <c r="DR31" s="89"/>
      <c r="DS31" s="89"/>
      <c r="DT31" s="89" t="str">
        <f t="shared" si="5"/>
        <v>D6.scenario.defSelectData['sel072']= [ '-1', '100', '200', '300', '400' ];</v>
      </c>
    </row>
    <row r="32" spans="1:124" s="84" customFormat="1" ht="43.5" customHeight="1" x14ac:dyDescent="0.15">
      <c r="A32" s="74"/>
      <c r="B32" s="110" t="s">
        <v>2401</v>
      </c>
      <c r="C32" s="119" t="s">
        <v>3290</v>
      </c>
      <c r="D32" s="131" t="s">
        <v>3290</v>
      </c>
      <c r="E32" s="110" t="s">
        <v>2588</v>
      </c>
      <c r="F32" s="119"/>
      <c r="G32" s="131"/>
      <c r="H32" s="119" t="s">
        <v>3450</v>
      </c>
      <c r="I32" s="131" t="s">
        <v>3450</v>
      </c>
      <c r="J32" s="119" t="str">
        <f t="shared" si="0"/>
        <v>sel073</v>
      </c>
      <c r="K32" s="131" t="str">
        <f t="shared" si="1"/>
        <v>sel073</v>
      </c>
      <c r="L32" s="111"/>
      <c r="M32" s="111"/>
      <c r="N32" s="111"/>
      <c r="O32" s="110" t="s">
        <v>1779</v>
      </c>
      <c r="P32" s="111"/>
      <c r="Q32" s="111"/>
      <c r="R32" s="110">
        <v>-1</v>
      </c>
      <c r="S32" s="73"/>
      <c r="T32" s="91"/>
      <c r="U32" s="113" t="str">
        <f t="shared" si="6"/>
        <v>sel073</v>
      </c>
      <c r="V32" s="119" t="s">
        <v>3539</v>
      </c>
      <c r="W32" s="119" t="s">
        <v>3619</v>
      </c>
      <c r="X32" s="119" t="s">
        <v>3620</v>
      </c>
      <c r="Y32" s="119" t="s">
        <v>3621</v>
      </c>
      <c r="Z32" s="119" t="s">
        <v>3622</v>
      </c>
      <c r="AA32" s="119" t="s">
        <v>3623</v>
      </c>
      <c r="AB32" s="119" t="s">
        <v>3624</v>
      </c>
      <c r="AC32" s="119"/>
      <c r="AD32" s="119"/>
      <c r="AE32" s="119"/>
      <c r="AF32" s="119"/>
      <c r="AG32" s="119"/>
      <c r="AH32" s="119"/>
      <c r="AI32" s="119"/>
      <c r="AJ32" s="119" t="s">
        <v>3052</v>
      </c>
      <c r="AK32" s="119"/>
      <c r="AL32" s="131" t="s">
        <v>4098</v>
      </c>
      <c r="AM32" s="131" t="s">
        <v>2223</v>
      </c>
      <c r="AN32" s="131" t="s">
        <v>2224</v>
      </c>
      <c r="AO32" s="131" t="s">
        <v>2225</v>
      </c>
      <c r="AP32" s="131" t="s">
        <v>2226</v>
      </c>
      <c r="AQ32" s="131" t="s">
        <v>2227</v>
      </c>
      <c r="AR32" s="131" t="s">
        <v>2228</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 t="shared" si="3"/>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 t="shared" si="4"/>
        <v>D6.scenario.defSelectValue["sel073"]= [ "Please select", "three times a year or less", "year 4-6 times", "year 7-10 times", "year 11-15 times", "year 16-20 times", "year 21 times more than", "", " " ];</v>
      </c>
      <c r="DR32" s="89"/>
      <c r="DS32" s="89"/>
      <c r="DT32" s="89" t="str">
        <f t="shared" si="5"/>
        <v>D6.scenario.defSelectData['sel073']= [ '-1', '3', '5', '8', '12', '18', '24' ];</v>
      </c>
    </row>
    <row r="33" spans="1:124" s="84" customFormat="1" ht="43.5" customHeight="1" x14ac:dyDescent="0.15">
      <c r="A33" s="74"/>
      <c r="B33" s="110" t="s">
        <v>2402</v>
      </c>
      <c r="C33" s="119" t="s">
        <v>3291</v>
      </c>
      <c r="D33" s="131" t="s">
        <v>3291</v>
      </c>
      <c r="E33" s="110" t="s">
        <v>2588</v>
      </c>
      <c r="F33" s="119" t="s">
        <v>3411</v>
      </c>
      <c r="G33" s="131" t="s">
        <v>3411</v>
      </c>
      <c r="H33" s="119" t="s">
        <v>3451</v>
      </c>
      <c r="I33" s="131" t="s">
        <v>3451</v>
      </c>
      <c r="J33" s="119" t="str">
        <f t="shared" si="0"/>
        <v>sel074</v>
      </c>
      <c r="K33" s="131" t="str">
        <f t="shared" si="1"/>
        <v>sel074</v>
      </c>
      <c r="L33" s="111"/>
      <c r="M33" s="111"/>
      <c r="N33" s="111"/>
      <c r="O33" s="110" t="s">
        <v>1779</v>
      </c>
      <c r="P33" s="111"/>
      <c r="Q33" s="111"/>
      <c r="R33" s="110">
        <v>-1</v>
      </c>
      <c r="S33" s="73"/>
      <c r="T33" s="73"/>
      <c r="U33" s="113" t="str">
        <f t="shared" si="6"/>
        <v>sel074</v>
      </c>
      <c r="V33" s="119" t="s">
        <v>3539</v>
      </c>
      <c r="W33" s="119" t="s">
        <v>3625</v>
      </c>
      <c r="X33" s="119" t="s">
        <v>3592</v>
      </c>
      <c r="Y33" s="119" t="s">
        <v>3626</v>
      </c>
      <c r="Z33" s="119" t="s">
        <v>3593</v>
      </c>
      <c r="AA33" s="119" t="s">
        <v>3594</v>
      </c>
      <c r="AB33" s="119" t="s">
        <v>3627</v>
      </c>
      <c r="AC33" s="119" t="s">
        <v>3595</v>
      </c>
      <c r="AD33" s="119" t="s">
        <v>3596</v>
      </c>
      <c r="AE33" s="119" t="s">
        <v>3597</v>
      </c>
      <c r="AF33" s="119" t="s">
        <v>3599</v>
      </c>
      <c r="AG33" s="119" t="s">
        <v>3602</v>
      </c>
      <c r="AH33" s="119"/>
      <c r="AI33" s="119"/>
      <c r="AJ33" s="119"/>
      <c r="AK33" s="119"/>
      <c r="AL33" s="131" t="s">
        <v>4098</v>
      </c>
      <c r="AM33" s="131" t="s">
        <v>4117</v>
      </c>
      <c r="AN33" s="131" t="s">
        <v>4118</v>
      </c>
      <c r="AO33" s="131" t="s">
        <v>2205</v>
      </c>
      <c r="AP33" s="157" t="s">
        <v>2206</v>
      </c>
      <c r="AQ33" s="157" t="s">
        <v>2135</v>
      </c>
      <c r="AR33" s="157" t="s">
        <v>2207</v>
      </c>
      <c r="AS33" s="157" t="s">
        <v>2136</v>
      </c>
      <c r="AT33" s="131" t="s">
        <v>2137</v>
      </c>
      <c r="AU33" s="131" t="s">
        <v>2138</v>
      </c>
      <c r="AV33" s="131" t="s">
        <v>2208</v>
      </c>
      <c r="AW33" s="131" t="s">
        <v>1856</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 t="shared" ref="BT33:CA33" si="8">VALUE(LEFT(AM33,LEN(AM33)-1))</f>
        <v>500</v>
      </c>
      <c r="BU33" s="131">
        <f t="shared" si="8"/>
        <v>1000</v>
      </c>
      <c r="BV33" s="131">
        <f t="shared" si="8"/>
        <v>1500</v>
      </c>
      <c r="BW33" s="131">
        <f t="shared" si="8"/>
        <v>2000</v>
      </c>
      <c r="BX33" s="131">
        <f t="shared" si="8"/>
        <v>3000</v>
      </c>
      <c r="BY33" s="131">
        <f t="shared" si="8"/>
        <v>4000</v>
      </c>
      <c r="BZ33" s="131">
        <f t="shared" si="8"/>
        <v>5000</v>
      </c>
      <c r="CA33" s="131">
        <f t="shared" si="8"/>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 t="shared" si="3"/>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 t="shared" si="4"/>
        <v>D6.scenario.defSelectValue["sel074"]= [ "Please select", "500 yen", "1000 yen", "1,500 yen", "2000 yen", "3,000 yen", "4,000 yen", "5000 yen", "7000 yen", "10,000 yen", "15,000 yen", "more", "" ];</v>
      </c>
      <c r="DR33" s="89"/>
      <c r="DS33" s="89"/>
      <c r="DT33" s="89" t="str">
        <f t="shared" si="5"/>
        <v>D6.scenario.defSelectData['sel074']= [ '-1', '500', '1000', '1500', '2000', '3000', '4000', '5000', '7000', '10000', '15000', '20000' ];</v>
      </c>
    </row>
    <row r="34" spans="1:124" s="84" customFormat="1" ht="43.5" customHeight="1" x14ac:dyDescent="0.15">
      <c r="A34" s="74"/>
      <c r="B34" s="110" t="s">
        <v>2403</v>
      </c>
      <c r="C34" s="119" t="s">
        <v>3292</v>
      </c>
      <c r="D34" s="131" t="s">
        <v>3292</v>
      </c>
      <c r="E34" s="110" t="s">
        <v>2588</v>
      </c>
      <c r="F34" s="119" t="s">
        <v>3411</v>
      </c>
      <c r="G34" s="131" t="s">
        <v>3411</v>
      </c>
      <c r="H34" s="119" t="s">
        <v>3452</v>
      </c>
      <c r="I34" s="131" t="s">
        <v>3452</v>
      </c>
      <c r="J34" s="119" t="str">
        <f t="shared" si="0"/>
        <v>sel075</v>
      </c>
      <c r="K34" s="131" t="str">
        <f t="shared" si="1"/>
        <v>sel075</v>
      </c>
      <c r="L34" s="111"/>
      <c r="M34" s="111"/>
      <c r="N34" s="111"/>
      <c r="O34" s="110" t="s">
        <v>1779</v>
      </c>
      <c r="P34" s="111"/>
      <c r="Q34" s="111"/>
      <c r="R34" s="110">
        <v>-1</v>
      </c>
      <c r="S34" s="73"/>
      <c r="T34" s="73"/>
      <c r="U34" s="113" t="str">
        <f t="shared" si="6"/>
        <v>sel075</v>
      </c>
      <c r="V34" s="119" t="s">
        <v>3539</v>
      </c>
      <c r="W34" s="119" t="s">
        <v>3628</v>
      </c>
      <c r="X34" s="119" t="s">
        <v>3592</v>
      </c>
      <c r="Y34" s="119" t="s">
        <v>3593</v>
      </c>
      <c r="Z34" s="119" t="s">
        <v>3594</v>
      </c>
      <c r="AA34" s="119" t="s">
        <v>3595</v>
      </c>
      <c r="AB34" s="119" t="s">
        <v>3596</v>
      </c>
      <c r="AC34" s="119" t="s">
        <v>3597</v>
      </c>
      <c r="AD34" s="119" t="s">
        <v>3598</v>
      </c>
      <c r="AE34" s="119" t="s">
        <v>3599</v>
      </c>
      <c r="AF34" s="119" t="s">
        <v>3600</v>
      </c>
      <c r="AG34" s="119" t="s">
        <v>3601</v>
      </c>
      <c r="AH34" s="119" t="s">
        <v>3602</v>
      </c>
      <c r="AI34" s="119"/>
      <c r="AJ34" s="119" t="s">
        <v>3052</v>
      </c>
      <c r="AK34" s="119"/>
      <c r="AL34" s="131" t="s">
        <v>4102</v>
      </c>
      <c r="AM34" s="157" t="s">
        <v>1858</v>
      </c>
      <c r="AN34" s="131" t="s">
        <v>1846</v>
      </c>
      <c r="AO34" s="131" t="s">
        <v>1847</v>
      </c>
      <c r="AP34" s="157" t="s">
        <v>1848</v>
      </c>
      <c r="AQ34" s="157" t="s">
        <v>1849</v>
      </c>
      <c r="AR34" s="157" t="s">
        <v>1850</v>
      </c>
      <c r="AS34" s="157" t="s">
        <v>1851</v>
      </c>
      <c r="AT34" s="157" t="s">
        <v>1852</v>
      </c>
      <c r="AU34" s="131" t="s">
        <v>1853</v>
      </c>
      <c r="AV34" s="131" t="s">
        <v>1854</v>
      </c>
      <c r="AW34" s="131" t="s">
        <v>1855</v>
      </c>
      <c r="AX34" s="131" t="s">
        <v>1856</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 t="shared" si="3"/>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 t="shared" si="4"/>
        <v>D6.scenario.defSelectValue["sel075"]= [ "Please select", "do not use", "1000 yen", "2000 yen", "3,000 yen", "5000 yen", "7000 yen", "10,000 yen", "12,000 yen", "15,000 yen", "20,000 yen", "30,000 yenFALSE", " " ];</v>
      </c>
      <c r="DR34" s="89"/>
      <c r="DS34" s="89"/>
      <c r="DT34" s="89" t="str">
        <f t="shared" si="5"/>
        <v>D6.scenario.defSelectData['sel075']= [ '-1', '0', '1000', '2000', '3000', '5000', '7000', '10000', '12000', '15000', '20000', '30000', '40000' ];</v>
      </c>
    </row>
    <row r="35" spans="1:124" s="84" customFormat="1" ht="43.5" customHeight="1" x14ac:dyDescent="0.15">
      <c r="A35" s="74"/>
      <c r="B35" s="110" t="s">
        <v>2404</v>
      </c>
      <c r="C35" s="119" t="s">
        <v>3293</v>
      </c>
      <c r="D35" s="131" t="s">
        <v>3293</v>
      </c>
      <c r="E35" s="110" t="s">
        <v>2588</v>
      </c>
      <c r="F35" s="119"/>
      <c r="G35" s="131"/>
      <c r="H35" s="119" t="s">
        <v>3453</v>
      </c>
      <c r="I35" s="131" t="s">
        <v>3453</v>
      </c>
      <c r="J35" s="119" t="str">
        <f t="shared" si="0"/>
        <v>sel081</v>
      </c>
      <c r="K35" s="131" t="str">
        <f t="shared" si="1"/>
        <v>sel081</v>
      </c>
      <c r="L35" s="111"/>
      <c r="M35" s="111"/>
      <c r="N35" s="111"/>
      <c r="O35" s="110" t="s">
        <v>1779</v>
      </c>
      <c r="P35" s="111"/>
      <c r="Q35" s="111"/>
      <c r="R35" s="110">
        <v>-1</v>
      </c>
      <c r="S35" s="73"/>
      <c r="T35" s="73"/>
      <c r="U35" s="113" t="str">
        <f t="shared" si="6"/>
        <v>sel081</v>
      </c>
      <c r="V35" s="119" t="s">
        <v>3539</v>
      </c>
      <c r="W35" s="119" t="s">
        <v>3629</v>
      </c>
      <c r="X35" s="119" t="s">
        <v>3630</v>
      </c>
      <c r="Y35" s="119" t="s">
        <v>3631</v>
      </c>
      <c r="Z35" s="119" t="s">
        <v>3632</v>
      </c>
      <c r="AA35" s="119" t="s">
        <v>3633</v>
      </c>
      <c r="AB35" s="119" t="s">
        <v>3634</v>
      </c>
      <c r="AC35" s="119" t="s">
        <v>3635</v>
      </c>
      <c r="AD35" s="119"/>
      <c r="AE35" s="119"/>
      <c r="AF35" s="119" t="s">
        <v>3636</v>
      </c>
      <c r="AG35" s="119" t="s">
        <v>3637</v>
      </c>
      <c r="AH35" s="119"/>
      <c r="AI35" s="119"/>
      <c r="AJ35" s="119"/>
      <c r="AK35" s="119"/>
      <c r="AL35" s="131" t="s">
        <v>4098</v>
      </c>
      <c r="AM35" s="157" t="s">
        <v>140</v>
      </c>
      <c r="AN35" s="157" t="s">
        <v>2176</v>
      </c>
      <c r="AO35" s="157" t="s">
        <v>2177</v>
      </c>
      <c r="AP35" s="157" t="s">
        <v>2178</v>
      </c>
      <c r="AQ35" s="157" t="s">
        <v>2179</v>
      </c>
      <c r="AR35" s="157" t="s">
        <v>347</v>
      </c>
      <c r="AS35" s="157" t="s">
        <v>2180</v>
      </c>
      <c r="AT35" s="157" t="s">
        <v>144</v>
      </c>
      <c r="AU35" s="157" t="s">
        <v>2181</v>
      </c>
      <c r="AV35" s="131" t="s">
        <v>146</v>
      </c>
      <c r="AW35" s="131" t="s">
        <v>4119</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 t="shared" si="4"/>
        <v>D6.scenario.defSelectValue["sel081"]= [ "Please select", "Hokkaido Electric Power", "Tohoku Electric Power", "TEPCO", "Chubu Electric Power", "Hokuriku Electric Power Company", "Kansai Electric Power Co., Inc.", "Chubu Electric Power Co., Shikoku Electric Power", "Kyushu Electric Power Okinawa Electric Power", "Other", "" ];</v>
      </c>
      <c r="DR35" s="89"/>
      <c r="DS35" s="89"/>
      <c r="DT35" s="89" t="str">
        <f t="shared" si="5"/>
        <v>D6.scenario.defSelectData['sel081']= [ '-1', '1', '2', '3', '4', '5', '6', '7', '8', '9', '10', '11' ];</v>
      </c>
    </row>
    <row r="36" spans="1:124" s="84" customFormat="1" ht="43.5" customHeight="1" x14ac:dyDescent="0.15">
      <c r="A36" s="74"/>
      <c r="B36" s="110" t="s">
        <v>2405</v>
      </c>
      <c r="C36" s="119" t="s">
        <v>3294</v>
      </c>
      <c r="D36" s="131" t="s">
        <v>3294</v>
      </c>
      <c r="E36" s="110" t="s">
        <v>2588</v>
      </c>
      <c r="F36" s="119"/>
      <c r="G36" s="131"/>
      <c r="H36" s="119" t="s">
        <v>3454</v>
      </c>
      <c r="I36" s="131" t="s">
        <v>3454</v>
      </c>
      <c r="J36" s="119" t="str">
        <f t="shared" ref="J36:J67" si="9">IF(K36="","",K36)</f>
        <v>sel082</v>
      </c>
      <c r="K36" s="131" t="str">
        <f t="shared" ref="K36:K68" si="10">"sel"&amp;MID($B36,2,5)</f>
        <v>sel082</v>
      </c>
      <c r="L36" s="111"/>
      <c r="M36" s="111"/>
      <c r="N36" s="111"/>
      <c r="O36" s="110" t="s">
        <v>1779</v>
      </c>
      <c r="P36" s="111"/>
      <c r="Q36" s="111"/>
      <c r="R36" s="110">
        <v>-1</v>
      </c>
      <c r="S36" s="73"/>
      <c r="T36" s="73"/>
      <c r="U36" s="113" t="str">
        <f t="shared" si="6"/>
        <v>sel082</v>
      </c>
      <c r="V36" s="119" t="s">
        <v>3539</v>
      </c>
      <c r="W36" s="119" t="s">
        <v>3638</v>
      </c>
      <c r="X36" s="119" t="s">
        <v>3639</v>
      </c>
      <c r="Y36" s="119"/>
      <c r="Z36" s="119"/>
      <c r="AA36" s="119"/>
      <c r="AB36" s="119"/>
      <c r="AC36" s="119"/>
      <c r="AD36" s="119"/>
      <c r="AE36" s="119"/>
      <c r="AF36" s="119"/>
      <c r="AG36" s="119"/>
      <c r="AH36" s="119"/>
      <c r="AI36" s="119"/>
      <c r="AJ36" s="119" t="s">
        <v>3052</v>
      </c>
      <c r="AK36" s="119"/>
      <c r="AL36" s="131" t="s">
        <v>4098</v>
      </c>
      <c r="AM36" s="157" t="s">
        <v>2182</v>
      </c>
      <c r="AN36" s="157" t="s">
        <v>2183</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 t="shared" ref="DN36:DN67" si="11">"D6.scenario.defInput["""&amp;B36&amp;"""]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 t="shared" ref="DQ36:DQ67" si="12">"D6.scenario.defSelectValue["""&amp;U36&amp;"""]=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89"/>
      <c r="DS36" s="89"/>
      <c r="DT36" s="89" t="str">
        <f t="shared" ref="DT36:DT67" si="13">"D6.scenario.defSelectData['"&amp;U36&amp;"']=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84" customFormat="1" ht="43.5" customHeight="1" x14ac:dyDescent="0.15">
      <c r="A37" s="74"/>
      <c r="B37" s="110" t="s">
        <v>2406</v>
      </c>
      <c r="C37" s="119" t="s">
        <v>3295</v>
      </c>
      <c r="D37" s="131" t="s">
        <v>3295</v>
      </c>
      <c r="E37" s="110" t="s">
        <v>2588</v>
      </c>
      <c r="F37" s="119"/>
      <c r="G37" s="131"/>
      <c r="H37" s="119" t="s">
        <v>3455</v>
      </c>
      <c r="I37" s="131" t="s">
        <v>3455</v>
      </c>
      <c r="J37" s="119" t="str">
        <f t="shared" si="9"/>
        <v>sel083</v>
      </c>
      <c r="K37" s="131" t="str">
        <f t="shared" si="10"/>
        <v>sel083</v>
      </c>
      <c r="L37" s="111"/>
      <c r="M37" s="111"/>
      <c r="N37" s="111"/>
      <c r="O37" s="110" t="s">
        <v>1779</v>
      </c>
      <c r="P37" s="111"/>
      <c r="Q37" s="111"/>
      <c r="R37" s="110">
        <v>-1</v>
      </c>
      <c r="S37" s="73"/>
      <c r="T37" s="73"/>
      <c r="U37" s="113" t="str">
        <f t="shared" si="6"/>
        <v>sel083</v>
      </c>
      <c r="V37" s="119" t="s">
        <v>3539</v>
      </c>
      <c r="W37" s="119" t="s">
        <v>3640</v>
      </c>
      <c r="X37" s="119" t="s">
        <v>3641</v>
      </c>
      <c r="Y37" s="119" t="s">
        <v>3642</v>
      </c>
      <c r="Z37" s="119"/>
      <c r="AA37" s="119"/>
      <c r="AB37" s="119"/>
      <c r="AC37" s="119"/>
      <c r="AD37" s="119"/>
      <c r="AE37" s="119"/>
      <c r="AF37" s="119"/>
      <c r="AG37" s="119"/>
      <c r="AH37" s="119"/>
      <c r="AI37" s="119"/>
      <c r="AJ37" s="119"/>
      <c r="AK37" s="119"/>
      <c r="AL37" s="131" t="s">
        <v>4102</v>
      </c>
      <c r="AM37" s="157" t="s">
        <v>1538</v>
      </c>
      <c r="AN37" s="157" t="s">
        <v>4120</v>
      </c>
      <c r="AO37" s="157" t="s">
        <v>2209</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 t="shared" si="11"/>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 t="shared" si="12"/>
        <v>D6.scenario.defSelectValue["sel083"]= [ "Please select", "do not use city gas", "LP gas", "Gas", "" ];</v>
      </c>
      <c r="DR37" s="89"/>
      <c r="DS37" s="89"/>
      <c r="DT37" s="89" t="str">
        <f t="shared" si="13"/>
        <v>D6.scenario.defSelectData['sel083']= [ '-1', '1', '2', '3' ];</v>
      </c>
    </row>
    <row r="38" spans="1:124" s="84" customFormat="1" ht="43.5" customHeight="1" x14ac:dyDescent="0.15">
      <c r="A38" s="74"/>
      <c r="B38" s="110" t="s">
        <v>2607</v>
      </c>
      <c r="C38" s="119" t="s">
        <v>3283</v>
      </c>
      <c r="D38" s="131" t="s">
        <v>3283</v>
      </c>
      <c r="E38" s="110" t="s">
        <v>2611</v>
      </c>
      <c r="F38" s="119" t="s">
        <v>3411</v>
      </c>
      <c r="G38" s="131" t="s">
        <v>3411</v>
      </c>
      <c r="H38" s="119" t="s">
        <v>3443</v>
      </c>
      <c r="I38" s="131" t="s">
        <v>3443</v>
      </c>
      <c r="J38" s="119" t="str">
        <f t="shared" si="9"/>
        <v>sel091</v>
      </c>
      <c r="K38" s="131" t="str">
        <f t="shared" si="10"/>
        <v>sel091</v>
      </c>
      <c r="L38" s="111"/>
      <c r="M38" s="111"/>
      <c r="N38" s="111"/>
      <c r="O38" s="110" t="s">
        <v>1779</v>
      </c>
      <c r="P38" s="111"/>
      <c r="Q38" s="111"/>
      <c r="R38" s="110">
        <v>-1</v>
      </c>
      <c r="S38" s="73"/>
      <c r="T38" s="73"/>
      <c r="U38" s="113" t="str">
        <f t="shared" si="6"/>
        <v>sel091</v>
      </c>
      <c r="V38" s="119" t="s">
        <v>3585</v>
      </c>
      <c r="W38" s="119" t="s">
        <v>3592</v>
      </c>
      <c r="X38" s="119" t="s">
        <v>3593</v>
      </c>
      <c r="Y38" s="119" t="s">
        <v>3594</v>
      </c>
      <c r="Z38" s="119" t="s">
        <v>3595</v>
      </c>
      <c r="AA38" s="119" t="s">
        <v>3596</v>
      </c>
      <c r="AB38" s="119" t="s">
        <v>3597</v>
      </c>
      <c r="AC38" s="119" t="s">
        <v>3598</v>
      </c>
      <c r="AD38" s="119" t="s">
        <v>3599</v>
      </c>
      <c r="AE38" s="119" t="s">
        <v>3600</v>
      </c>
      <c r="AF38" s="119" t="s">
        <v>3601</v>
      </c>
      <c r="AG38" s="119" t="s">
        <v>3602</v>
      </c>
      <c r="AH38" s="119"/>
      <c r="AI38" s="119"/>
      <c r="AJ38" s="119"/>
      <c r="AK38" s="119"/>
      <c r="AL38" s="131" t="s">
        <v>4098</v>
      </c>
      <c r="AM38" s="131" t="s">
        <v>1846</v>
      </c>
      <c r="AN38" s="131" t="s">
        <v>1847</v>
      </c>
      <c r="AO38" s="131" t="s">
        <v>1848</v>
      </c>
      <c r="AP38" s="157" t="s">
        <v>1849</v>
      </c>
      <c r="AQ38" s="157" t="s">
        <v>1850</v>
      </c>
      <c r="AR38" s="157" t="s">
        <v>1851</v>
      </c>
      <c r="AS38" s="157" t="s">
        <v>1852</v>
      </c>
      <c r="AT38" s="157" t="s">
        <v>1853</v>
      </c>
      <c r="AU38" s="131" t="s">
        <v>1854</v>
      </c>
      <c r="AV38" s="131" t="s">
        <v>1855</v>
      </c>
      <c r="AW38" s="131" t="s">
        <v>1856</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 t="shared" ref="BT38:BX39" si="14">VALUE(LEFT(AM38,LEN(AM38)-1))</f>
        <v>1000</v>
      </c>
      <c r="BU38" s="131">
        <f t="shared" si="14"/>
        <v>2000</v>
      </c>
      <c r="BV38" s="131">
        <f t="shared" si="14"/>
        <v>3000</v>
      </c>
      <c r="BW38" s="131">
        <f t="shared" si="14"/>
        <v>5000</v>
      </c>
      <c r="BX38" s="131">
        <f t="shared" si="14"/>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 t="shared" si="11"/>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 t="shared" si="12"/>
        <v>D6.scenario.defSelectValue["sel091"]= [ "Please choose", "1000 yen", "2000 yen", "3,000 yen", "5000 yen", "7000 yen", "10,000 yen", "12,000 yen", "15,000 yen", "20,000 yen", "30,000 yen", "more", "" ];</v>
      </c>
      <c r="DR38" s="89"/>
      <c r="DS38" s="89"/>
      <c r="DT38" s="89" t="str">
        <f t="shared" si="13"/>
        <v>D6.scenario.defSelectData['sel091']= [ '-1', '1000', '2000', '3000', '5000', '7000', '10000', '12000', '15000', '20000', '30000', '40000' ];</v>
      </c>
    </row>
    <row r="39" spans="1:124" s="84" customFormat="1" ht="43.5" customHeight="1" x14ac:dyDescent="0.15">
      <c r="A39" s="73"/>
      <c r="B39" s="110" t="s">
        <v>2608</v>
      </c>
      <c r="C39" s="119" t="s">
        <v>3284</v>
      </c>
      <c r="D39" s="131" t="s">
        <v>3284</v>
      </c>
      <c r="E39" s="110" t="s">
        <v>2611</v>
      </c>
      <c r="F39" s="119" t="s">
        <v>3411</v>
      </c>
      <c r="G39" s="131" t="s">
        <v>3411</v>
      </c>
      <c r="H39" s="119" t="s">
        <v>3444</v>
      </c>
      <c r="I39" s="131" t="s">
        <v>3444</v>
      </c>
      <c r="J39" s="119" t="str">
        <f t="shared" si="9"/>
        <v>sel092</v>
      </c>
      <c r="K39" s="131" t="str">
        <f t="shared" si="10"/>
        <v>sel092</v>
      </c>
      <c r="L39" s="111"/>
      <c r="M39" s="111"/>
      <c r="N39" s="111"/>
      <c r="O39" s="110" t="s">
        <v>1779</v>
      </c>
      <c r="P39" s="111"/>
      <c r="Q39" s="111"/>
      <c r="R39" s="110">
        <v>-1</v>
      </c>
      <c r="S39" s="73"/>
      <c r="T39" s="73"/>
      <c r="U39" s="113" t="str">
        <f t="shared" si="6"/>
        <v>sel092</v>
      </c>
      <c r="V39" s="119" t="s">
        <v>3585</v>
      </c>
      <c r="W39" s="119" t="s">
        <v>3592</v>
      </c>
      <c r="X39" s="119" t="s">
        <v>3593</v>
      </c>
      <c r="Y39" s="119" t="s">
        <v>3594</v>
      </c>
      <c r="Z39" s="119" t="s">
        <v>3595</v>
      </c>
      <c r="AA39" s="119" t="s">
        <v>3596</v>
      </c>
      <c r="AB39" s="119" t="s">
        <v>3597</v>
      </c>
      <c r="AC39" s="119" t="s">
        <v>3598</v>
      </c>
      <c r="AD39" s="119" t="s">
        <v>3599</v>
      </c>
      <c r="AE39" s="119" t="s">
        <v>3600</v>
      </c>
      <c r="AF39" s="119" t="s">
        <v>3601</v>
      </c>
      <c r="AG39" s="119" t="s">
        <v>3602</v>
      </c>
      <c r="AH39" s="119"/>
      <c r="AI39" s="119"/>
      <c r="AJ39" s="119"/>
      <c r="AK39" s="119"/>
      <c r="AL39" s="131" t="s">
        <v>4098</v>
      </c>
      <c r="AM39" s="131" t="s">
        <v>1846</v>
      </c>
      <c r="AN39" s="131" t="s">
        <v>1847</v>
      </c>
      <c r="AO39" s="131" t="s">
        <v>1848</v>
      </c>
      <c r="AP39" s="131" t="s">
        <v>1849</v>
      </c>
      <c r="AQ39" s="131" t="s">
        <v>1850</v>
      </c>
      <c r="AR39" s="157" t="s">
        <v>1851</v>
      </c>
      <c r="AS39" s="131" t="s">
        <v>1852</v>
      </c>
      <c r="AT39" s="131" t="s">
        <v>1853</v>
      </c>
      <c r="AU39" s="131" t="s">
        <v>1854</v>
      </c>
      <c r="AV39" s="131" t="s">
        <v>1855</v>
      </c>
      <c r="AW39" s="131" t="s">
        <v>1856</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 t="shared" si="14"/>
        <v>1000</v>
      </c>
      <c r="BU39" s="131">
        <f t="shared" si="14"/>
        <v>2000</v>
      </c>
      <c r="BV39" s="131">
        <f t="shared" si="14"/>
        <v>3000</v>
      </c>
      <c r="BW39" s="131">
        <f t="shared" si="14"/>
        <v>5000</v>
      </c>
      <c r="BX39" s="131">
        <f t="shared" si="14"/>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 t="shared" si="11"/>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 t="shared" si="12"/>
        <v>D6.scenario.defSelectValue["sel092"]= [ "Please choose", "1000 yen", "2000 yen", "3,000 yen", "5000 yen", "7000 yen", "10,000 yen", "12,000 yen", "15,000 yen", "20,000 yen", "30,000 yen", "more", "" ];</v>
      </c>
      <c r="DR39" s="89"/>
      <c r="DS39" s="89"/>
      <c r="DT39" s="89" t="str">
        <f t="shared" si="13"/>
        <v>D6.scenario.defSelectData['sel092']= [ '-1', '1000', '2000', '3000', '5000', '7000', '10000', '12000', '15000', '20000', '30000', '40000' ];</v>
      </c>
    </row>
    <row r="40" spans="1:124" s="84" customFormat="1" ht="43.5" customHeight="1" x14ac:dyDescent="0.15">
      <c r="A40" s="74"/>
      <c r="B40" s="110" t="s">
        <v>2609</v>
      </c>
      <c r="C40" s="119" t="s">
        <v>3285</v>
      </c>
      <c r="D40" s="131" t="s">
        <v>3285</v>
      </c>
      <c r="E40" s="110" t="s">
        <v>2611</v>
      </c>
      <c r="F40" s="119" t="s">
        <v>3411</v>
      </c>
      <c r="G40" s="131" t="s">
        <v>3411</v>
      </c>
      <c r="H40" s="119" t="s">
        <v>3445</v>
      </c>
      <c r="I40" s="131" t="s">
        <v>3445</v>
      </c>
      <c r="J40" s="119" t="str">
        <f t="shared" si="9"/>
        <v>sel093</v>
      </c>
      <c r="K40" s="131" t="str">
        <f t="shared" si="10"/>
        <v>sel093</v>
      </c>
      <c r="L40" s="111"/>
      <c r="M40" s="111"/>
      <c r="N40" s="111"/>
      <c r="O40" s="110" t="s">
        <v>1779</v>
      </c>
      <c r="P40" s="111"/>
      <c r="Q40" s="111"/>
      <c r="R40" s="110">
        <v>-1</v>
      </c>
      <c r="S40" s="73"/>
      <c r="T40" s="73"/>
      <c r="U40" s="113" t="str">
        <f t="shared" si="6"/>
        <v>sel093</v>
      </c>
      <c r="V40" s="119" t="s">
        <v>3539</v>
      </c>
      <c r="W40" s="119" t="s">
        <v>3603</v>
      </c>
      <c r="X40" s="119" t="s">
        <v>3592</v>
      </c>
      <c r="Y40" s="119" t="s">
        <v>3593</v>
      </c>
      <c r="Z40" s="119" t="s">
        <v>3594</v>
      </c>
      <c r="AA40" s="119" t="s">
        <v>3595</v>
      </c>
      <c r="AB40" s="119" t="s">
        <v>3596</v>
      </c>
      <c r="AC40" s="119" t="s">
        <v>3597</v>
      </c>
      <c r="AD40" s="119" t="s">
        <v>3598</v>
      </c>
      <c r="AE40" s="119" t="s">
        <v>3599</v>
      </c>
      <c r="AF40" s="119" t="s">
        <v>3600</v>
      </c>
      <c r="AG40" s="119" t="s">
        <v>3601</v>
      </c>
      <c r="AH40" s="119" t="s">
        <v>3602</v>
      </c>
      <c r="AI40" s="119"/>
      <c r="AJ40" s="119" t="s">
        <v>3052</v>
      </c>
      <c r="AK40" s="119"/>
      <c r="AL40" s="131" t="s">
        <v>4098</v>
      </c>
      <c r="AM40" s="157" t="s">
        <v>1857</v>
      </c>
      <c r="AN40" s="131" t="s">
        <v>1846</v>
      </c>
      <c r="AO40" s="131" t="s">
        <v>1847</v>
      </c>
      <c r="AP40" s="157" t="s">
        <v>1848</v>
      </c>
      <c r="AQ40" s="157" t="s">
        <v>1849</v>
      </c>
      <c r="AR40" s="157" t="s">
        <v>1850</v>
      </c>
      <c r="AS40" s="157" t="s">
        <v>1851</v>
      </c>
      <c r="AT40" s="131" t="s">
        <v>1852</v>
      </c>
      <c r="AU40" s="131" t="s">
        <v>1853</v>
      </c>
      <c r="AV40" s="131" t="s">
        <v>1854</v>
      </c>
      <c r="AW40" s="131" t="s">
        <v>1855</v>
      </c>
      <c r="AX40" s="131" t="s">
        <v>1856</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 t="shared" si="11"/>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 t="shared" si="12"/>
        <v>D6.scenario.defSelectValue["sel093"]= [ "Please select", "all-electric (not used)", "1000 yen", "2000 yen", "3,000 yen", "5000 yen", "7000 yen", "10,000 yen", "12,000 yen", "15,000 yen", "20,000 yen", "30,000 yenFALSE", " " ];</v>
      </c>
      <c r="DR40" s="89"/>
      <c r="DS40" s="89"/>
      <c r="DT40" s="89" t="str">
        <f t="shared" si="13"/>
        <v>D6.scenario.defSelectData['sel093']= [ '-1', '0', '1000', '2000', '3000', '5000', '7000', '10000', '12000', '15000', '20000', '30000', '40000' ];</v>
      </c>
    </row>
    <row r="41" spans="1:124" s="84" customFormat="1" ht="43.5" customHeight="1" x14ac:dyDescent="0.15">
      <c r="A41" s="74"/>
      <c r="B41" s="110" t="s">
        <v>2610</v>
      </c>
      <c r="C41" s="119" t="s">
        <v>3286</v>
      </c>
      <c r="D41" s="131" t="s">
        <v>3286</v>
      </c>
      <c r="E41" s="110" t="s">
        <v>2611</v>
      </c>
      <c r="F41" s="119" t="s">
        <v>3411</v>
      </c>
      <c r="G41" s="131" t="s">
        <v>3411</v>
      </c>
      <c r="H41" s="119" t="s">
        <v>3446</v>
      </c>
      <c r="I41" s="131" t="s">
        <v>3446</v>
      </c>
      <c r="J41" s="119" t="str">
        <f t="shared" si="9"/>
        <v>sel094</v>
      </c>
      <c r="K41" s="131" t="str">
        <f t="shared" si="10"/>
        <v>sel094</v>
      </c>
      <c r="L41" s="111"/>
      <c r="M41" s="111"/>
      <c r="N41" s="111"/>
      <c r="O41" s="110" t="s">
        <v>1779</v>
      </c>
      <c r="P41" s="111"/>
      <c r="Q41" s="111"/>
      <c r="R41" s="110">
        <v>-1</v>
      </c>
      <c r="S41" s="73"/>
      <c r="T41" s="73"/>
      <c r="U41" s="113" t="str">
        <f t="shared" si="6"/>
        <v>sel094</v>
      </c>
      <c r="V41" s="119" t="s">
        <v>3604</v>
      </c>
      <c r="W41" s="119"/>
      <c r="X41" s="119" t="s">
        <v>3605</v>
      </c>
      <c r="Y41" s="119" t="s">
        <v>3606</v>
      </c>
      <c r="Z41" s="119" t="s">
        <v>3607</v>
      </c>
      <c r="AA41" s="119" t="s">
        <v>3608</v>
      </c>
      <c r="AB41" s="119" t="s">
        <v>3609</v>
      </c>
      <c r="AC41" s="119" t="s">
        <v>3610</v>
      </c>
      <c r="AD41" s="119" t="s">
        <v>3611</v>
      </c>
      <c r="AE41" s="119" t="s">
        <v>3612</v>
      </c>
      <c r="AF41" s="119" t="s">
        <v>3602</v>
      </c>
      <c r="AG41" s="119"/>
      <c r="AH41" s="119"/>
      <c r="AI41" s="119"/>
      <c r="AJ41" s="119" t="s">
        <v>3052</v>
      </c>
      <c r="AK41" s="119"/>
      <c r="AL41" s="131" t="s">
        <v>4102</v>
      </c>
      <c r="AM41" s="157" t="s">
        <v>1858</v>
      </c>
      <c r="AN41" s="131" t="s">
        <v>1859</v>
      </c>
      <c r="AO41" s="131" t="s">
        <v>1860</v>
      </c>
      <c r="AP41" s="157" t="s">
        <v>1861</v>
      </c>
      <c r="AQ41" s="157" t="s">
        <v>1862</v>
      </c>
      <c r="AR41" s="157" t="s">
        <v>1863</v>
      </c>
      <c r="AS41" s="157" t="s">
        <v>1864</v>
      </c>
      <c r="AT41" s="157" t="s">
        <v>1865</v>
      </c>
      <c r="AU41" s="131" t="s">
        <v>1866</v>
      </c>
      <c r="AV41" s="131" t="s">
        <v>1856</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 t="shared" si="11"/>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 t="shared" si="12"/>
        <v>D6.scenario.defSelectValue["sel094"]= [ "1 cans in Please choose not to use", "", " 1 cans in two months (9L)", "month 1 cans (18L)", "month 2 cans (36L)", "month 3 cans (54L)", "week 1 cans (72L)", "5 days ( 108L)", "week 2 cans (144L)", "week 3 cans (216L)", "more", "", " " ];</v>
      </c>
      <c r="DR41" s="89"/>
      <c r="DS41" s="89"/>
      <c r="DT41" s="89" t="str">
        <f t="shared" si="13"/>
        <v>D6.scenario.defSelectData['sel094']= [ '-1', '0', '900', '1800', '3600', '5400', '7200', '10800', '14400', '21600', '30000' ];</v>
      </c>
    </row>
    <row r="42" spans="1:124" s="84" customFormat="1" ht="43.5" customHeight="1" x14ac:dyDescent="0.15">
      <c r="A42" s="74"/>
      <c r="B42" s="110" t="s">
        <v>1808</v>
      </c>
      <c r="C42" s="119" t="s">
        <v>3296</v>
      </c>
      <c r="D42" s="131" t="s">
        <v>3296</v>
      </c>
      <c r="E42" s="110" t="s">
        <v>1807</v>
      </c>
      <c r="F42" s="119"/>
      <c r="G42" s="131"/>
      <c r="H42" s="119" t="s">
        <v>3456</v>
      </c>
      <c r="I42" s="131" t="s">
        <v>3456</v>
      </c>
      <c r="J42" s="119" t="str">
        <f t="shared" si="9"/>
        <v>sel101</v>
      </c>
      <c r="K42" s="131" t="str">
        <f t="shared" si="10"/>
        <v>sel101</v>
      </c>
      <c r="L42" s="111"/>
      <c r="M42" s="111"/>
      <c r="N42" s="111"/>
      <c r="O42" s="110" t="s">
        <v>1779</v>
      </c>
      <c r="P42" s="111"/>
      <c r="Q42" s="111"/>
      <c r="R42" s="110">
        <v>-1</v>
      </c>
      <c r="S42" s="73"/>
      <c r="T42" s="73"/>
      <c r="U42" s="113" t="str">
        <f t="shared" si="6"/>
        <v>sel101</v>
      </c>
      <c r="V42" s="119" t="s">
        <v>3539</v>
      </c>
      <c r="W42" s="119" t="s">
        <v>3643</v>
      </c>
      <c r="X42" s="119" t="s">
        <v>3644</v>
      </c>
      <c r="Y42" s="119" t="s">
        <v>3645</v>
      </c>
      <c r="Z42" s="119" t="s">
        <v>3646</v>
      </c>
      <c r="AA42" s="119" t="s">
        <v>3647</v>
      </c>
      <c r="AB42" s="119" t="s">
        <v>3648</v>
      </c>
      <c r="AC42" s="119" t="s">
        <v>3649</v>
      </c>
      <c r="AD42" s="119" t="s">
        <v>3650</v>
      </c>
      <c r="AE42" s="119" t="s">
        <v>3651</v>
      </c>
      <c r="AF42" s="119"/>
      <c r="AG42" s="119"/>
      <c r="AH42" s="119"/>
      <c r="AI42" s="119"/>
      <c r="AJ42" s="119"/>
      <c r="AK42" s="119"/>
      <c r="AL42" s="131" t="s">
        <v>4112</v>
      </c>
      <c r="AM42" s="157" t="s">
        <v>112</v>
      </c>
      <c r="AN42" s="157" t="s">
        <v>1890</v>
      </c>
      <c r="AO42" s="157" t="s">
        <v>1891</v>
      </c>
      <c r="AP42" s="131" t="s">
        <v>1892</v>
      </c>
      <c r="AQ42" s="157" t="s">
        <v>1893</v>
      </c>
      <c r="AR42" s="157" t="s">
        <v>2409</v>
      </c>
      <c r="AS42" s="131" t="s">
        <v>1894</v>
      </c>
      <c r="AT42" s="131" t="s">
        <v>1895</v>
      </c>
      <c r="AU42" s="131" t="s">
        <v>1896</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 t="shared" si="11"/>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 t="shared" si="12"/>
        <v>D6.scenario.defSelectValue["sel101"]= [ "Please select", "gas water heater", "gas latent heat recovery type", "kerosene water heater", "Eco-feel (kerosene latent heat recovery type)", "electric water heater", "Eco Cute (heat pump)", "gas engine cogeneration", "ENE-FARM (fuel cell)", "firewood", "" ];</v>
      </c>
      <c r="DR42" s="89"/>
      <c r="DS42" s="89"/>
      <c r="DT42" s="89" t="str">
        <f t="shared" si="13"/>
        <v>D6.scenario.defSelectData['sel101']= [ '-1', '1', '2', '3', '4', '5', '6', '7', '8', '9' ];</v>
      </c>
    </row>
    <row r="43" spans="1:124" s="84" customFormat="1" ht="43.5" customHeight="1" x14ac:dyDescent="0.15">
      <c r="A43" s="74"/>
      <c r="B43" s="110" t="s">
        <v>2430</v>
      </c>
      <c r="C43" s="119" t="s">
        <v>3131</v>
      </c>
      <c r="D43" s="131" t="s">
        <v>3131</v>
      </c>
      <c r="E43" s="110" t="s">
        <v>1807</v>
      </c>
      <c r="F43" s="119"/>
      <c r="G43" s="131"/>
      <c r="H43" s="119" t="s">
        <v>3457</v>
      </c>
      <c r="I43" s="131" t="s">
        <v>3457</v>
      </c>
      <c r="J43" s="119" t="str">
        <f t="shared" si="9"/>
        <v>sel102</v>
      </c>
      <c r="K43" s="131" t="str">
        <f t="shared" si="10"/>
        <v>sel102</v>
      </c>
      <c r="L43" s="111"/>
      <c r="M43" s="111"/>
      <c r="N43" s="111"/>
      <c r="O43" s="110" t="s">
        <v>1779</v>
      </c>
      <c r="P43" s="111"/>
      <c r="Q43" s="111"/>
      <c r="R43" s="110">
        <v>-1</v>
      </c>
      <c r="S43" s="73"/>
      <c r="T43" s="73"/>
      <c r="U43" s="113" t="str">
        <f t="shared" si="6"/>
        <v>sel102</v>
      </c>
      <c r="V43" s="119" t="s">
        <v>3539</v>
      </c>
      <c r="W43" s="119" t="s">
        <v>3652</v>
      </c>
      <c r="X43" s="119" t="s">
        <v>3574</v>
      </c>
      <c r="Y43" s="119" t="s">
        <v>3653</v>
      </c>
      <c r="Z43" s="119"/>
      <c r="AA43" s="119"/>
      <c r="AB43" s="119"/>
      <c r="AC43" s="119"/>
      <c r="AD43" s="119"/>
      <c r="AE43" s="119"/>
      <c r="AF43" s="119"/>
      <c r="AG43" s="119"/>
      <c r="AH43" s="119"/>
      <c r="AI43" s="119"/>
      <c r="AJ43" s="119"/>
      <c r="AK43" s="119"/>
      <c r="AL43" s="131" t="s">
        <v>4112</v>
      </c>
      <c r="AM43" s="157" t="s">
        <v>2304</v>
      </c>
      <c r="AN43" s="131" t="s">
        <v>2305</v>
      </c>
      <c r="AO43" s="157" t="s">
        <v>2306</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 t="shared" si="11"/>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 t="shared" si="12"/>
        <v>D6.scenario.defSelectValue["sel102"]= [ "Please select", "are using", "not", "use are available from time to time", "" ];</v>
      </c>
      <c r="DR43" s="89"/>
      <c r="DS43" s="89"/>
      <c r="DT43" s="89" t="str">
        <f t="shared" si="13"/>
        <v>D6.scenario.defSelectData['sel102']= [ '-1', '1', '2', '3' ];</v>
      </c>
    </row>
    <row r="44" spans="1:124" s="84" customFormat="1" ht="43.5" customHeight="1" x14ac:dyDescent="0.15">
      <c r="A44" s="73"/>
      <c r="B44" s="110" t="s">
        <v>2431</v>
      </c>
      <c r="C44" s="119" t="s">
        <v>3297</v>
      </c>
      <c r="D44" s="131" t="s">
        <v>3297</v>
      </c>
      <c r="E44" s="110" t="s">
        <v>2564</v>
      </c>
      <c r="F44" s="119" t="s">
        <v>3412</v>
      </c>
      <c r="G44" s="131" t="s">
        <v>3412</v>
      </c>
      <c r="H44" s="119" t="s">
        <v>3458</v>
      </c>
      <c r="I44" s="131" t="s">
        <v>3458</v>
      </c>
      <c r="J44" s="119" t="str">
        <f t="shared" si="9"/>
        <v>sel103</v>
      </c>
      <c r="K44" s="131" t="str">
        <f t="shared" si="10"/>
        <v>sel103</v>
      </c>
      <c r="L44" s="111"/>
      <c r="M44" s="111"/>
      <c r="N44" s="111"/>
      <c r="O44" s="110" t="s">
        <v>1779</v>
      </c>
      <c r="P44" s="111"/>
      <c r="Q44" s="111"/>
      <c r="R44" s="110">
        <v>-1</v>
      </c>
      <c r="S44" s="73"/>
      <c r="T44" s="73"/>
      <c r="U44" s="113" t="str">
        <f t="shared" si="6"/>
        <v>sel103</v>
      </c>
      <c r="V44" s="119" t="s">
        <v>3539</v>
      </c>
      <c r="W44" s="119" t="s">
        <v>3654</v>
      </c>
      <c r="X44" s="119" t="s">
        <v>3655</v>
      </c>
      <c r="Y44" s="119" t="s">
        <v>3656</v>
      </c>
      <c r="Z44" s="119" t="s">
        <v>3657</v>
      </c>
      <c r="AA44" s="119" t="s">
        <v>3658</v>
      </c>
      <c r="AB44" s="119" t="s">
        <v>3659</v>
      </c>
      <c r="AC44" s="119"/>
      <c r="AD44" s="119"/>
      <c r="AE44" s="119"/>
      <c r="AF44" s="119"/>
      <c r="AG44" s="119"/>
      <c r="AH44" s="119"/>
      <c r="AI44" s="119"/>
      <c r="AJ44" s="119" t="s">
        <v>3052</v>
      </c>
      <c r="AK44" s="119"/>
      <c r="AL44" s="131" t="s">
        <v>4098</v>
      </c>
      <c r="AM44" s="131" t="s">
        <v>1897</v>
      </c>
      <c r="AN44" s="131" t="s">
        <v>1898</v>
      </c>
      <c r="AO44" s="131" t="s">
        <v>1899</v>
      </c>
      <c r="AP44" s="131" t="s">
        <v>1900</v>
      </c>
      <c r="AQ44" s="157" t="s">
        <v>1901</v>
      </c>
      <c r="AR44" s="157" t="s">
        <v>1902</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 t="shared" si="11"/>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 t="shared" si="12"/>
        <v>D6.scenario.defSelectValue["sel103"]= [ "Please select", "about once a", "one day a week", "2 days per week", "2 days that do not accumulate water", "week 5-6 days", "every day", "", " " ];</v>
      </c>
      <c r="DR44" s="89"/>
      <c r="DS44" s="89"/>
      <c r="DT44" s="89" t="str">
        <f t="shared" si="13"/>
        <v>D6.scenario.defSelectData['sel103']= [ '-1', '0', '1', '2', '3.5', '5.5', '7' ];</v>
      </c>
    </row>
    <row r="45" spans="1:124" s="84" customFormat="1" ht="43.5" customHeight="1" x14ac:dyDescent="0.15">
      <c r="A45" s="73"/>
      <c r="B45" s="110" t="s">
        <v>2311</v>
      </c>
      <c r="C45" s="119" t="s">
        <v>3298</v>
      </c>
      <c r="D45" s="131" t="s">
        <v>3298</v>
      </c>
      <c r="E45" s="110" t="s">
        <v>2564</v>
      </c>
      <c r="F45" s="119" t="s">
        <v>3412</v>
      </c>
      <c r="G45" s="131" t="s">
        <v>3412</v>
      </c>
      <c r="H45" s="119" t="s">
        <v>3459</v>
      </c>
      <c r="I45" s="131" t="s">
        <v>3459</v>
      </c>
      <c r="J45" s="119" t="str">
        <f t="shared" si="9"/>
        <v>sel104</v>
      </c>
      <c r="K45" s="131" t="str">
        <f t="shared" si="10"/>
        <v>sel104</v>
      </c>
      <c r="L45" s="111"/>
      <c r="M45" s="111"/>
      <c r="N45" s="111"/>
      <c r="O45" s="110" t="s">
        <v>1779</v>
      </c>
      <c r="P45" s="111"/>
      <c r="Q45" s="111"/>
      <c r="R45" s="110">
        <v>-1</v>
      </c>
      <c r="S45" s="73"/>
      <c r="T45" s="73"/>
      <c r="U45" s="113" t="str">
        <f t="shared" si="6"/>
        <v>sel104</v>
      </c>
      <c r="V45" s="119" t="s">
        <v>3539</v>
      </c>
      <c r="W45" s="119" t="s">
        <v>3654</v>
      </c>
      <c r="X45" s="119" t="s">
        <v>3655</v>
      </c>
      <c r="Y45" s="119" t="s">
        <v>3656</v>
      </c>
      <c r="Z45" s="119" t="s">
        <v>3657</v>
      </c>
      <c r="AA45" s="119" t="s">
        <v>3658</v>
      </c>
      <c r="AB45" s="119" t="s">
        <v>3659</v>
      </c>
      <c r="AC45" s="119"/>
      <c r="AD45" s="119"/>
      <c r="AE45" s="119"/>
      <c r="AF45" s="119"/>
      <c r="AG45" s="119"/>
      <c r="AH45" s="119"/>
      <c r="AI45" s="119"/>
      <c r="AJ45" s="119" t="s">
        <v>3052</v>
      </c>
      <c r="AK45" s="119"/>
      <c r="AL45" s="131" t="s">
        <v>4112</v>
      </c>
      <c r="AM45" s="157" t="s">
        <v>1897</v>
      </c>
      <c r="AN45" s="131" t="s">
        <v>1898</v>
      </c>
      <c r="AO45" s="131" t="s">
        <v>1899</v>
      </c>
      <c r="AP45" s="131" t="s">
        <v>1900</v>
      </c>
      <c r="AQ45" s="131" t="s">
        <v>1901</v>
      </c>
      <c r="AR45" s="157" t="s">
        <v>1902</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 t="shared" si="11"/>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 t="shared" si="12"/>
        <v>D6.scenario.defSelectValue["sel104"]= [ "Please select", "about once a", "one day a week", "2 days per week", "2 days that do not accumulate water", "week 5-6 days", "every day", "", " " ];</v>
      </c>
      <c r="DR45" s="89"/>
      <c r="DS45" s="89"/>
      <c r="DT45" s="89" t="str">
        <f t="shared" si="13"/>
        <v>D6.scenario.defSelectData['sel104']= [ '-1', '0', '1', '2', '3.5', '5.5', '7' ];</v>
      </c>
    </row>
    <row r="46" spans="1:124" s="84" customFormat="1" ht="43.5" customHeight="1" x14ac:dyDescent="0.15">
      <c r="A46" s="73"/>
      <c r="B46" s="110" t="s">
        <v>2432</v>
      </c>
      <c r="C46" s="119" t="s">
        <v>3299</v>
      </c>
      <c r="D46" s="131" t="s">
        <v>3299</v>
      </c>
      <c r="E46" s="110" t="s">
        <v>2563</v>
      </c>
      <c r="F46" s="119" t="s">
        <v>3413</v>
      </c>
      <c r="G46" s="131" t="s">
        <v>3413</v>
      </c>
      <c r="H46" s="119" t="s">
        <v>3460</v>
      </c>
      <c r="I46" s="131" t="s">
        <v>3460</v>
      </c>
      <c r="J46" s="119" t="str">
        <f t="shared" si="9"/>
        <v>sel105</v>
      </c>
      <c r="K46" s="131" t="str">
        <f t="shared" si="10"/>
        <v>sel105</v>
      </c>
      <c r="L46" s="111"/>
      <c r="M46" s="111"/>
      <c r="N46" s="111"/>
      <c r="O46" s="110" t="s">
        <v>1779</v>
      </c>
      <c r="P46" s="111"/>
      <c r="Q46" s="111"/>
      <c r="R46" s="110">
        <v>-1</v>
      </c>
      <c r="S46" s="73"/>
      <c r="T46" s="73"/>
      <c r="U46" s="113" t="str">
        <f t="shared" si="6"/>
        <v>sel105</v>
      </c>
      <c r="V46" s="119" t="s">
        <v>3539</v>
      </c>
      <c r="W46" s="119" t="s">
        <v>3628</v>
      </c>
      <c r="X46" s="119" t="s">
        <v>3660</v>
      </c>
      <c r="Y46" s="119" t="s">
        <v>3661</v>
      </c>
      <c r="Z46" s="119" t="s">
        <v>3662</v>
      </c>
      <c r="AA46" s="119" t="s">
        <v>3663</v>
      </c>
      <c r="AB46" s="119" t="s">
        <v>3664</v>
      </c>
      <c r="AC46" s="119" t="s">
        <v>3665</v>
      </c>
      <c r="AD46" s="119" t="s">
        <v>3666</v>
      </c>
      <c r="AE46" s="119" t="s">
        <v>3667</v>
      </c>
      <c r="AF46" s="119" t="s">
        <v>3668</v>
      </c>
      <c r="AG46" s="119"/>
      <c r="AH46" s="119"/>
      <c r="AI46" s="119"/>
      <c r="AJ46" s="119" t="s">
        <v>3052</v>
      </c>
      <c r="AK46" s="119"/>
      <c r="AL46" s="131" t="s">
        <v>4102</v>
      </c>
      <c r="AM46" s="131" t="s">
        <v>1858</v>
      </c>
      <c r="AN46" s="131" t="s">
        <v>1903</v>
      </c>
      <c r="AO46" s="131" t="s">
        <v>1904</v>
      </c>
      <c r="AP46" s="157" t="s">
        <v>1905</v>
      </c>
      <c r="AQ46" s="157" t="s">
        <v>1906</v>
      </c>
      <c r="AR46" s="157" t="s">
        <v>1907</v>
      </c>
      <c r="AS46" s="157" t="s">
        <v>1908</v>
      </c>
      <c r="AT46" s="131" t="s">
        <v>1909</v>
      </c>
      <c r="AU46" s="131" t="s">
        <v>2278</v>
      </c>
      <c r="AV46" s="131" t="s">
        <v>2279</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 t="shared" si="11"/>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 t="shared" si="12"/>
        <v>D6.scenario.defSelectValue["sel105"]= [ "Please select", "do not use", "5 min", "10 min", "15 min", "20 min", "30 min", "40 min", "60 min", "90 min", "120 minutes", "", " " ];</v>
      </c>
      <c r="DR46" s="89"/>
      <c r="DS46" s="89"/>
      <c r="DT46" s="89" t="str">
        <f t="shared" si="13"/>
        <v>D6.scenario.defSelectData['sel105']= [ '-1', '0', '5', '10', '15', '20', '30', '40', '60', '90', '120' ];</v>
      </c>
    </row>
    <row r="47" spans="1:124" s="84" customFormat="1" ht="43.5" customHeight="1" x14ac:dyDescent="0.15">
      <c r="A47" s="73"/>
      <c r="B47" s="110" t="s">
        <v>2433</v>
      </c>
      <c r="C47" s="119" t="s">
        <v>3300</v>
      </c>
      <c r="D47" s="131" t="s">
        <v>3300</v>
      </c>
      <c r="E47" s="110" t="s">
        <v>2563</v>
      </c>
      <c r="F47" s="119" t="s">
        <v>3413</v>
      </c>
      <c r="G47" s="131" t="s">
        <v>3413</v>
      </c>
      <c r="H47" s="119" t="s">
        <v>3461</v>
      </c>
      <c r="I47" s="131" t="s">
        <v>3461</v>
      </c>
      <c r="J47" s="119" t="str">
        <f t="shared" si="9"/>
        <v>sel106</v>
      </c>
      <c r="K47" s="131" t="str">
        <f t="shared" si="10"/>
        <v>sel106</v>
      </c>
      <c r="L47" s="111"/>
      <c r="M47" s="111"/>
      <c r="N47" s="111"/>
      <c r="O47" s="110" t="s">
        <v>1779</v>
      </c>
      <c r="P47" s="111"/>
      <c r="Q47" s="111"/>
      <c r="R47" s="110">
        <v>-1</v>
      </c>
      <c r="S47" s="73"/>
      <c r="T47" s="73"/>
      <c r="U47" s="113" t="str">
        <f t="shared" si="6"/>
        <v>sel106</v>
      </c>
      <c r="V47" s="119" t="s">
        <v>3539</v>
      </c>
      <c r="W47" s="119" t="s">
        <v>3628</v>
      </c>
      <c r="X47" s="119" t="s">
        <v>3660</v>
      </c>
      <c r="Y47" s="119" t="s">
        <v>3661</v>
      </c>
      <c r="Z47" s="119" t="s">
        <v>3662</v>
      </c>
      <c r="AA47" s="119" t="s">
        <v>3663</v>
      </c>
      <c r="AB47" s="119" t="s">
        <v>3664</v>
      </c>
      <c r="AC47" s="119" t="s">
        <v>3665</v>
      </c>
      <c r="AD47" s="119" t="s">
        <v>3666</v>
      </c>
      <c r="AE47" s="119" t="s">
        <v>3667</v>
      </c>
      <c r="AF47" s="119" t="s">
        <v>3668</v>
      </c>
      <c r="AG47" s="119"/>
      <c r="AH47" s="119"/>
      <c r="AI47" s="119"/>
      <c r="AJ47" s="119" t="s">
        <v>3052</v>
      </c>
      <c r="AK47" s="119"/>
      <c r="AL47" s="131" t="s">
        <v>4098</v>
      </c>
      <c r="AM47" s="131" t="s">
        <v>1858</v>
      </c>
      <c r="AN47" s="131" t="s">
        <v>1903</v>
      </c>
      <c r="AO47" s="131" t="s">
        <v>1904</v>
      </c>
      <c r="AP47" s="157" t="s">
        <v>1905</v>
      </c>
      <c r="AQ47" s="157" t="s">
        <v>1906</v>
      </c>
      <c r="AR47" s="157" t="s">
        <v>1907</v>
      </c>
      <c r="AS47" s="157" t="s">
        <v>1908</v>
      </c>
      <c r="AT47" s="131" t="s">
        <v>1909</v>
      </c>
      <c r="AU47" s="131" t="s">
        <v>2278</v>
      </c>
      <c r="AV47" s="131" t="s">
        <v>2279</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 t="shared" si="11"/>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 t="shared" si="12"/>
        <v>D6.scenario.defSelectValue["sel106"]= [ "Please select", "do not use", "5 min", "10 min", "15 min", "20 min", "30 min", "40 min", "60 min", "90 min", "120 minutes", "", " " ];</v>
      </c>
      <c r="DR47" s="89"/>
      <c r="DS47" s="89"/>
      <c r="DT47" s="89" t="str">
        <f t="shared" si="13"/>
        <v>D6.scenario.defSelectData['sel106']= [ '-1', '0', '5', '10', '15', '20', '30', '40', '60', '90', '120' ];</v>
      </c>
    </row>
    <row r="48" spans="1:124" s="84" customFormat="1" ht="43.5" customHeight="1" x14ac:dyDescent="0.15">
      <c r="A48" s="73"/>
      <c r="B48" s="110" t="s">
        <v>2434</v>
      </c>
      <c r="C48" s="119" t="s">
        <v>3301</v>
      </c>
      <c r="D48" s="131" t="s">
        <v>3301</v>
      </c>
      <c r="E48" s="110" t="s">
        <v>2564</v>
      </c>
      <c r="F48" s="119"/>
      <c r="G48" s="131"/>
      <c r="H48" s="119" t="s">
        <v>3301</v>
      </c>
      <c r="I48" s="131" t="s">
        <v>3301</v>
      </c>
      <c r="J48" s="119" t="str">
        <f t="shared" si="9"/>
        <v>sel107</v>
      </c>
      <c r="K48" s="131" t="str">
        <f t="shared" si="10"/>
        <v>sel107</v>
      </c>
      <c r="L48" s="111"/>
      <c r="M48" s="111"/>
      <c r="N48" s="111"/>
      <c r="O48" s="110" t="s">
        <v>1779</v>
      </c>
      <c r="P48" s="111"/>
      <c r="Q48" s="111"/>
      <c r="R48" s="110">
        <v>-1</v>
      </c>
      <c r="S48" s="73"/>
      <c r="T48" s="73"/>
      <c r="U48" s="113" t="str">
        <f t="shared" ref="U48:U68" si="15">J48</f>
        <v>sel107</v>
      </c>
      <c r="V48" s="119" t="s">
        <v>3539</v>
      </c>
      <c r="W48" s="119" t="s">
        <v>3669</v>
      </c>
      <c r="X48" s="119" t="s">
        <v>3670</v>
      </c>
      <c r="Y48" s="119" t="s">
        <v>3671</v>
      </c>
      <c r="Z48" s="119"/>
      <c r="AA48" s="119"/>
      <c r="AB48" s="119"/>
      <c r="AC48" s="119"/>
      <c r="AD48" s="119"/>
      <c r="AE48" s="119"/>
      <c r="AF48" s="119"/>
      <c r="AG48" s="119"/>
      <c r="AH48" s="119"/>
      <c r="AI48" s="119"/>
      <c r="AJ48" s="119"/>
      <c r="AK48" s="119"/>
      <c r="AL48" s="131" t="s">
        <v>4098</v>
      </c>
      <c r="AM48" s="157" t="s">
        <v>2314</v>
      </c>
      <c r="AN48" s="157" t="s">
        <v>2315</v>
      </c>
      <c r="AO48" s="157" t="s">
        <v>2316</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 t="shared" si="11"/>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 t="shared" si="12"/>
        <v>D6.scenario.defSelectValue["sel107"]= [ "Please select", "not stick the extent", "sitz bath", "hot water to soak up the shoulder", "" ];</v>
      </c>
      <c r="DR48" s="89"/>
      <c r="DS48" s="89"/>
      <c r="DT48" s="89" t="str">
        <f t="shared" si="13"/>
        <v>D6.scenario.defSelectData['sel107']= [ '-1', '8', '4', '0' ];</v>
      </c>
    </row>
    <row r="49" spans="1:124" s="84" customFormat="1" ht="43.5" customHeight="1" x14ac:dyDescent="0.15">
      <c r="A49" s="73"/>
      <c r="B49" s="110" t="s">
        <v>2435</v>
      </c>
      <c r="C49" s="119" t="s">
        <v>3302</v>
      </c>
      <c r="D49" s="131" t="s">
        <v>3302</v>
      </c>
      <c r="E49" s="110" t="s">
        <v>2564</v>
      </c>
      <c r="F49" s="119" t="s">
        <v>3414</v>
      </c>
      <c r="G49" s="131" t="s">
        <v>3414</v>
      </c>
      <c r="H49" s="119" t="s">
        <v>3462</v>
      </c>
      <c r="I49" s="131" t="s">
        <v>3462</v>
      </c>
      <c r="J49" s="119" t="str">
        <f t="shared" si="9"/>
        <v>sel108</v>
      </c>
      <c r="K49" s="131" t="str">
        <f t="shared" si="10"/>
        <v>sel108</v>
      </c>
      <c r="L49" s="111"/>
      <c r="M49" s="111"/>
      <c r="N49" s="111"/>
      <c r="O49" s="110" t="s">
        <v>1779</v>
      </c>
      <c r="P49" s="111"/>
      <c r="Q49" s="111"/>
      <c r="R49" s="110">
        <v>-1</v>
      </c>
      <c r="S49" s="73"/>
      <c r="T49" s="73"/>
      <c r="U49" s="113" t="str">
        <f t="shared" si="15"/>
        <v>sel108</v>
      </c>
      <c r="V49" s="119" t="s">
        <v>3672</v>
      </c>
      <c r="W49" s="119"/>
      <c r="X49" s="119" t="s">
        <v>3673</v>
      </c>
      <c r="Y49" s="119" t="s">
        <v>3674</v>
      </c>
      <c r="Z49" s="119" t="s">
        <v>3675</v>
      </c>
      <c r="AA49" s="119" t="s">
        <v>3676</v>
      </c>
      <c r="AB49" s="119" t="s">
        <v>3677</v>
      </c>
      <c r="AC49" s="119"/>
      <c r="AD49" s="119"/>
      <c r="AE49" s="119"/>
      <c r="AF49" s="119"/>
      <c r="AG49" s="119"/>
      <c r="AH49" s="119"/>
      <c r="AI49" s="119"/>
      <c r="AJ49" s="119" t="s">
        <v>3052</v>
      </c>
      <c r="AK49" s="119"/>
      <c r="AL49" s="131" t="s">
        <v>4098</v>
      </c>
      <c r="AM49" s="157" t="s">
        <v>4121</v>
      </c>
      <c r="AN49" s="131" t="s">
        <v>467</v>
      </c>
      <c r="AO49" s="157" t="s">
        <v>2307</v>
      </c>
      <c r="AP49" s="131" t="s">
        <v>2308</v>
      </c>
      <c r="AQ49" s="131" t="s">
        <v>2309</v>
      </c>
      <c r="AR49" s="131" t="s">
        <v>2310</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 t="shared" si="11"/>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 t="shared" si="12"/>
        <v>D6.scenario.defSelectValue["sel108"]= [ "Please choose not", "", " 3 hours", "6 hours", "10 hours", "16 hours", "24 hours", "", " " ];</v>
      </c>
      <c r="DR49" s="89"/>
      <c r="DS49" s="89"/>
      <c r="DT49" s="89" t="str">
        <f t="shared" si="13"/>
        <v>D6.scenario.defSelectData['sel108']= [ '-1', '0', '3', '6', '10', '16', '24' ];</v>
      </c>
    </row>
    <row r="50" spans="1:124" s="84" customFormat="1" ht="43.5" customHeight="1" x14ac:dyDescent="0.15">
      <c r="A50" s="73"/>
      <c r="B50" s="110" t="s">
        <v>2436</v>
      </c>
      <c r="C50" s="119" t="s">
        <v>3303</v>
      </c>
      <c r="D50" s="131" t="s">
        <v>3303</v>
      </c>
      <c r="E50" s="110" t="s">
        <v>2564</v>
      </c>
      <c r="F50" s="119"/>
      <c r="G50" s="131"/>
      <c r="H50" s="119" t="s">
        <v>3463</v>
      </c>
      <c r="I50" s="131" t="s">
        <v>3463</v>
      </c>
      <c r="J50" s="119" t="str">
        <f t="shared" si="9"/>
        <v>sel109</v>
      </c>
      <c r="K50" s="131" t="str">
        <f t="shared" si="10"/>
        <v>sel109</v>
      </c>
      <c r="L50" s="111"/>
      <c r="M50" s="111"/>
      <c r="N50" s="111"/>
      <c r="O50" s="110" t="s">
        <v>1779</v>
      </c>
      <c r="P50" s="111"/>
      <c r="Q50" s="111"/>
      <c r="R50" s="110">
        <v>-1</v>
      </c>
      <c r="S50" s="73"/>
      <c r="T50" s="73"/>
      <c r="U50" s="113" t="str">
        <f t="shared" si="15"/>
        <v>sel109</v>
      </c>
      <c r="V50" s="119" t="s">
        <v>3678</v>
      </c>
      <c r="W50" s="119" t="s">
        <v>3679</v>
      </c>
      <c r="X50" s="119" t="s">
        <v>3680</v>
      </c>
      <c r="Y50" s="119" t="s">
        <v>3558</v>
      </c>
      <c r="Z50" s="119" t="s">
        <v>3681</v>
      </c>
      <c r="AA50" s="119"/>
      <c r="AB50" s="119"/>
      <c r="AC50" s="119"/>
      <c r="AD50" s="119"/>
      <c r="AE50" s="119"/>
      <c r="AF50" s="119"/>
      <c r="AG50" s="119"/>
      <c r="AH50" s="119"/>
      <c r="AI50" s="119"/>
      <c r="AJ50" s="119" t="s">
        <v>3052</v>
      </c>
      <c r="AK50" s="119"/>
      <c r="AL50" s="131" t="s">
        <v>4098</v>
      </c>
      <c r="AM50" s="157" t="s">
        <v>2410</v>
      </c>
      <c r="AN50" s="157" t="s">
        <v>2411</v>
      </c>
      <c r="AO50" s="157" t="s">
        <v>2412</v>
      </c>
      <c r="AP50" s="157" t="s">
        <v>4122</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 t="shared" si="11"/>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 t="shared" si="12"/>
        <v>D6.scenario.defSelectValue["sel109"]= [ "Please select much", "half-and-half to use the hot water of the", "tub", "do not know", "use the shower", "", " " ];</v>
      </c>
      <c r="DR50" s="89"/>
      <c r="DS50" s="89"/>
      <c r="DT50" s="89" t="str">
        <f t="shared" si="13"/>
        <v>D6.scenario.defSelectData['sel109']= [ '-1', '10', '5', '2', '0' ];</v>
      </c>
    </row>
    <row r="51" spans="1:124" s="84" customFormat="1" ht="43.5" customHeight="1" x14ac:dyDescent="0.15">
      <c r="A51" s="73"/>
      <c r="B51" s="110" t="s">
        <v>2437</v>
      </c>
      <c r="C51" s="119" t="s">
        <v>3304</v>
      </c>
      <c r="D51" s="131" t="s">
        <v>3304</v>
      </c>
      <c r="E51" s="110" t="s">
        <v>2564</v>
      </c>
      <c r="F51" s="119" t="s">
        <v>3415</v>
      </c>
      <c r="G51" s="131" t="s">
        <v>3415</v>
      </c>
      <c r="H51" s="119" t="s">
        <v>3464</v>
      </c>
      <c r="I51" s="131" t="s">
        <v>3464</v>
      </c>
      <c r="J51" s="119" t="str">
        <f t="shared" si="9"/>
        <v>sel110</v>
      </c>
      <c r="K51" s="131" t="str">
        <f t="shared" si="10"/>
        <v>sel110</v>
      </c>
      <c r="L51" s="111"/>
      <c r="M51" s="111"/>
      <c r="N51" s="111"/>
      <c r="O51" s="110" t="s">
        <v>1779</v>
      </c>
      <c r="P51" s="111"/>
      <c r="Q51" s="111"/>
      <c r="R51" s="110">
        <v>-1</v>
      </c>
      <c r="S51" s="73"/>
      <c r="T51" s="73"/>
      <c r="U51" s="113" t="str">
        <f t="shared" si="15"/>
        <v>sel110</v>
      </c>
      <c r="V51" s="119" t="s">
        <v>3539</v>
      </c>
      <c r="W51" s="119" t="s">
        <v>3682</v>
      </c>
      <c r="X51" s="119" t="s">
        <v>3683</v>
      </c>
      <c r="Y51" s="119" t="s">
        <v>3684</v>
      </c>
      <c r="Z51" s="119"/>
      <c r="AA51" s="119"/>
      <c r="AB51" s="119"/>
      <c r="AC51" s="119"/>
      <c r="AD51" s="119"/>
      <c r="AE51" s="119"/>
      <c r="AF51" s="119"/>
      <c r="AG51" s="119"/>
      <c r="AH51" s="119"/>
      <c r="AI51" s="119"/>
      <c r="AJ51" s="119"/>
      <c r="AK51" s="119"/>
      <c r="AL51" s="131" t="s">
        <v>4098</v>
      </c>
      <c r="AM51" s="157" t="s">
        <v>2408</v>
      </c>
      <c r="AN51" s="157" t="s">
        <v>2413</v>
      </c>
      <c r="AO51" s="131" t="s">
        <v>2414</v>
      </c>
      <c r="AP51" s="131" t="s">
        <v>4123</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 t="shared" si="11"/>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 t="shared" si="12"/>
        <v>D6.scenario.defSelectValue["sel110"]= [ "Please select", "do not know always the hot water poured in accordance with", "necessary to the reheating according fired to need to have", "to follow in the automatic", "" ];</v>
      </c>
      <c r="DR51" s="89"/>
      <c r="DS51" s="89"/>
      <c r="DT51" s="89" t="str">
        <f t="shared" si="13"/>
        <v>D6.scenario.defSelectData['sel110']= [ '-1', '10', '5', '5', '0' ];</v>
      </c>
    </row>
    <row r="52" spans="1:124" s="84" customFormat="1" ht="43.5" customHeight="1" x14ac:dyDescent="0.15">
      <c r="A52" s="73"/>
      <c r="B52" s="110" t="s">
        <v>2438</v>
      </c>
      <c r="C52" s="119" t="s">
        <v>3305</v>
      </c>
      <c r="D52" s="131" t="s">
        <v>3305</v>
      </c>
      <c r="E52" s="110" t="s">
        <v>2564</v>
      </c>
      <c r="F52" s="119" t="s">
        <v>3415</v>
      </c>
      <c r="G52" s="131" t="s">
        <v>3415</v>
      </c>
      <c r="H52" s="119" t="s">
        <v>3465</v>
      </c>
      <c r="I52" s="131" t="s">
        <v>3465</v>
      </c>
      <c r="J52" s="119" t="str">
        <f t="shared" si="9"/>
        <v>sel111</v>
      </c>
      <c r="K52" s="131" t="str">
        <f t="shared" si="10"/>
        <v>sel111</v>
      </c>
      <c r="L52" s="111"/>
      <c r="M52" s="111"/>
      <c r="N52" s="111"/>
      <c r="O52" s="110" t="s">
        <v>1779</v>
      </c>
      <c r="P52" s="111"/>
      <c r="Q52" s="111"/>
      <c r="R52" s="110">
        <v>-1</v>
      </c>
      <c r="S52" s="73"/>
      <c r="T52" s="73"/>
      <c r="U52" s="113" t="str">
        <f t="shared" si="15"/>
        <v>sel111</v>
      </c>
      <c r="V52" s="119" t="s">
        <v>3539</v>
      </c>
      <c r="W52" s="119" t="s">
        <v>3685</v>
      </c>
      <c r="X52" s="119" t="s">
        <v>3686</v>
      </c>
      <c r="Y52" s="119" t="s">
        <v>3687</v>
      </c>
      <c r="Z52" s="119" t="s">
        <v>3688</v>
      </c>
      <c r="AA52" s="119" t="s">
        <v>3689</v>
      </c>
      <c r="AB52" s="119"/>
      <c r="AC52" s="119"/>
      <c r="AD52" s="119"/>
      <c r="AE52" s="119"/>
      <c r="AF52" s="119"/>
      <c r="AG52" s="119"/>
      <c r="AH52" s="119"/>
      <c r="AI52" s="119"/>
      <c r="AJ52" s="119"/>
      <c r="AK52" s="119"/>
      <c r="AL52" s="131" t="s">
        <v>4098</v>
      </c>
      <c r="AM52" s="131" t="s">
        <v>2415</v>
      </c>
      <c r="AN52" s="157" t="s">
        <v>2414</v>
      </c>
      <c r="AO52" s="157" t="s">
        <v>2416</v>
      </c>
      <c r="AP52" s="157" t="s">
        <v>2417</v>
      </c>
      <c r="AQ52" s="131" t="s">
        <v>4103</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 t="shared" si="11"/>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 t="shared" si="12"/>
        <v>D6.scenario.defSelectValue["sel111"]= [ "Please select", "always enters remains", "little to the hot water poured in accordance with", "required to be plus hot water in the automatic", "do not know the corresponding", "at that time to time", "" ];</v>
      </c>
      <c r="DR52" s="89"/>
      <c r="DS52" s="89"/>
      <c r="DT52" s="89" t="str">
        <f t="shared" si="13"/>
        <v>D6.scenario.defSelectData['sel111']= [ '-1', '10', '5', '0', '5', '5' ];</v>
      </c>
    </row>
    <row r="53" spans="1:124" s="84" customFormat="1" ht="43.5" customHeight="1" x14ac:dyDescent="0.15">
      <c r="A53" s="73"/>
      <c r="B53" s="110" t="s">
        <v>2439</v>
      </c>
      <c r="C53" s="119" t="s">
        <v>3306</v>
      </c>
      <c r="D53" s="131" t="s">
        <v>3306</v>
      </c>
      <c r="E53" s="110" t="s">
        <v>2563</v>
      </c>
      <c r="F53" s="119" t="s">
        <v>3416</v>
      </c>
      <c r="G53" s="131" t="s">
        <v>3416</v>
      </c>
      <c r="H53" s="119" t="s">
        <v>3466</v>
      </c>
      <c r="I53" s="131" t="s">
        <v>3466</v>
      </c>
      <c r="J53" s="119" t="str">
        <f t="shared" si="9"/>
        <v>sel112</v>
      </c>
      <c r="K53" s="131" t="str">
        <f t="shared" si="10"/>
        <v>sel112</v>
      </c>
      <c r="L53" s="111"/>
      <c r="M53" s="111"/>
      <c r="N53" s="111"/>
      <c r="O53" s="110" t="s">
        <v>1779</v>
      </c>
      <c r="P53" s="111"/>
      <c r="Q53" s="111"/>
      <c r="R53" s="110">
        <v>-1</v>
      </c>
      <c r="S53" s="73"/>
      <c r="T53" s="73"/>
      <c r="U53" s="113" t="str">
        <f t="shared" si="15"/>
        <v>sel112</v>
      </c>
      <c r="V53" s="119" t="s">
        <v>3539</v>
      </c>
      <c r="W53" s="119" t="s">
        <v>3690</v>
      </c>
      <c r="X53" s="119" t="s">
        <v>3691</v>
      </c>
      <c r="Y53" s="119" t="s">
        <v>3692</v>
      </c>
      <c r="Z53" s="119" t="s">
        <v>3693</v>
      </c>
      <c r="AA53" s="119" t="s">
        <v>3694</v>
      </c>
      <c r="AB53" s="119"/>
      <c r="AC53" s="119"/>
      <c r="AD53" s="119"/>
      <c r="AE53" s="119"/>
      <c r="AF53" s="119"/>
      <c r="AG53" s="119"/>
      <c r="AH53" s="119"/>
      <c r="AI53" s="119"/>
      <c r="AJ53" s="119"/>
      <c r="AK53" s="119"/>
      <c r="AL53" s="131" t="s">
        <v>4112</v>
      </c>
      <c r="AM53" s="157" t="s">
        <v>2418</v>
      </c>
      <c r="AN53" s="157" t="s">
        <v>2419</v>
      </c>
      <c r="AO53" s="157" t="s">
        <v>2420</v>
      </c>
      <c r="AP53" s="131" t="s">
        <v>2421</v>
      </c>
      <c r="AQ53" s="131" t="s">
        <v>2422</v>
      </c>
      <c r="AR53" s="131" t="s">
        <v>4103</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 t="shared" si="11"/>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 t="shared" si="12"/>
        <v>D6.scenario.defSelectValue["sel112"]= [ "Please select", "do not know immediately hot water comes out", "wait about five seconds", "wait about 10 seconds", "wait about 20 seconds", "wait one minute less than", "" ];</v>
      </c>
      <c r="DR53" s="89"/>
      <c r="DS53" s="89"/>
      <c r="DT53" s="89" t="str">
        <f t="shared" si="13"/>
        <v>D6.scenario.defSelectData['sel112']= [ '-1', '3', '5', '10', '20', '50', '20' ];</v>
      </c>
    </row>
    <row r="54" spans="1:124" s="84" customFormat="1" ht="43.5" customHeight="1" x14ac:dyDescent="0.15">
      <c r="A54" s="73"/>
      <c r="B54" s="110" t="s">
        <v>2440</v>
      </c>
      <c r="C54" s="119" t="s">
        <v>3307</v>
      </c>
      <c r="D54" s="131" t="s">
        <v>3307</v>
      </c>
      <c r="E54" s="110" t="s">
        <v>2565</v>
      </c>
      <c r="F54" s="119"/>
      <c r="G54" s="131"/>
      <c r="H54" s="119" t="s">
        <v>3467</v>
      </c>
      <c r="I54" s="131" t="s">
        <v>3467</v>
      </c>
      <c r="J54" s="119" t="str">
        <f t="shared" si="9"/>
        <v>sel113</v>
      </c>
      <c r="K54" s="131" t="str">
        <f t="shared" si="10"/>
        <v>sel113</v>
      </c>
      <c r="L54" s="111"/>
      <c r="M54" s="111"/>
      <c r="N54" s="111"/>
      <c r="O54" s="110" t="s">
        <v>1779</v>
      </c>
      <c r="P54" s="111"/>
      <c r="Q54" s="111"/>
      <c r="R54" s="110">
        <v>-1</v>
      </c>
      <c r="S54" s="73"/>
      <c r="T54" s="73"/>
      <c r="U54" s="113" t="str">
        <f t="shared" si="15"/>
        <v>sel113</v>
      </c>
      <c r="V54" s="119" t="s">
        <v>3539</v>
      </c>
      <c r="W54" s="119" t="s">
        <v>3695</v>
      </c>
      <c r="X54" s="119" t="s">
        <v>3574</v>
      </c>
      <c r="Y54" s="119" t="s">
        <v>3696</v>
      </c>
      <c r="Z54" s="119" t="s">
        <v>3697</v>
      </c>
      <c r="AA54" s="119"/>
      <c r="AB54" s="119"/>
      <c r="AC54" s="119"/>
      <c r="AD54" s="119"/>
      <c r="AE54" s="119"/>
      <c r="AF54" s="119"/>
      <c r="AG54" s="119"/>
      <c r="AH54" s="119"/>
      <c r="AI54" s="119"/>
      <c r="AJ54" s="119" t="s">
        <v>3052</v>
      </c>
      <c r="AK54" s="119"/>
      <c r="AL54" s="131" t="s">
        <v>4098</v>
      </c>
      <c r="AM54" s="157" t="s">
        <v>2133</v>
      </c>
      <c r="AN54" s="131" t="s">
        <v>4125</v>
      </c>
      <c r="AO54" s="157" t="s">
        <v>2134</v>
      </c>
      <c r="AP54" s="157" t="s">
        <v>4126</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 t="shared" si="11"/>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 t="shared" si="12"/>
        <v>D6.scenario.defSelectValue["sel113"]= [ "Please select", "always have", "not", "is", "from time to time are roughly the", "", " " ];</v>
      </c>
      <c r="DR54" s="89"/>
      <c r="DS54" s="89"/>
      <c r="DT54" s="89" t="str">
        <f t="shared" si="13"/>
        <v>D6.scenario.defSelectData['sel113']= [ '-1', '1', '2', '3', '4' ];</v>
      </c>
    </row>
    <row r="55" spans="1:124" s="84" customFormat="1" ht="43.5" customHeight="1" x14ac:dyDescent="0.15">
      <c r="A55" s="73"/>
      <c r="B55" s="110" t="s">
        <v>2441</v>
      </c>
      <c r="C55" s="119" t="s">
        <v>3308</v>
      </c>
      <c r="D55" s="131" t="s">
        <v>3308</v>
      </c>
      <c r="E55" s="110" t="s">
        <v>2566</v>
      </c>
      <c r="F55" s="119" t="s">
        <v>3417</v>
      </c>
      <c r="G55" s="131" t="s">
        <v>3417</v>
      </c>
      <c r="H55" s="119" t="s">
        <v>3308</v>
      </c>
      <c r="I55" s="131" t="s">
        <v>3308</v>
      </c>
      <c r="J55" s="119" t="str">
        <f t="shared" si="9"/>
        <v>sel114</v>
      </c>
      <c r="K55" s="131" t="str">
        <f t="shared" si="10"/>
        <v>sel114</v>
      </c>
      <c r="L55" s="111"/>
      <c r="M55" s="111"/>
      <c r="N55" s="111"/>
      <c r="O55" s="110" t="s">
        <v>1779</v>
      </c>
      <c r="P55" s="111"/>
      <c r="Q55" s="111"/>
      <c r="R55" s="110">
        <v>-1</v>
      </c>
      <c r="S55" s="73"/>
      <c r="T55" s="73"/>
      <c r="U55" s="113" t="str">
        <f t="shared" si="15"/>
        <v>sel114</v>
      </c>
      <c r="V55" s="119" t="s">
        <v>3539</v>
      </c>
      <c r="W55" s="119" t="s">
        <v>3698</v>
      </c>
      <c r="X55" s="119" t="s">
        <v>3699</v>
      </c>
      <c r="Y55" s="119" t="s">
        <v>3700</v>
      </c>
      <c r="Z55" s="119" t="s">
        <v>3701</v>
      </c>
      <c r="AA55" s="119" t="s">
        <v>3702</v>
      </c>
      <c r="AB55" s="119" t="s">
        <v>3703</v>
      </c>
      <c r="AC55" s="119" t="s">
        <v>3704</v>
      </c>
      <c r="AD55" s="119"/>
      <c r="AE55" s="119"/>
      <c r="AF55" s="119"/>
      <c r="AG55" s="119"/>
      <c r="AH55" s="119"/>
      <c r="AI55" s="119"/>
      <c r="AJ55" s="119"/>
      <c r="AK55" s="119"/>
      <c r="AL55" s="131" t="s">
        <v>4102</v>
      </c>
      <c r="AM55" s="157" t="s">
        <v>2321</v>
      </c>
      <c r="AN55" s="131" t="s">
        <v>2322</v>
      </c>
      <c r="AO55" s="157" t="s">
        <v>2323</v>
      </c>
      <c r="AP55" s="157" t="s">
        <v>2324</v>
      </c>
      <c r="AQ55" s="131" t="s">
        <v>2325</v>
      </c>
      <c r="AR55" s="131" t="s">
        <v>2326</v>
      </c>
      <c r="AS55" s="131" t="s">
        <v>2327</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 t="shared" si="11"/>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 t="shared" si="12"/>
        <v>D6.scenario.defSelectValue["sel114"]= [ "Please select", "do not use hot water", "2 months", "4 months", "6 months", "8 months", "10 months", "12 months", "" ];</v>
      </c>
      <c r="DR55" s="89"/>
      <c r="DS55" s="89"/>
      <c r="DT55" s="89" t="str">
        <f t="shared" si="13"/>
        <v>D6.scenario.defSelectData['sel114']= [ '-1', '0', '2', '4', '6', '8', '10', '12' ];</v>
      </c>
    </row>
    <row r="56" spans="1:124" s="84" customFormat="1" ht="43.5" customHeight="1" x14ac:dyDescent="0.15">
      <c r="A56" s="73"/>
      <c r="B56" s="110" t="s">
        <v>2442</v>
      </c>
      <c r="C56" s="119" t="s">
        <v>3309</v>
      </c>
      <c r="D56" s="131" t="s">
        <v>3309</v>
      </c>
      <c r="E56" s="110" t="s">
        <v>2565</v>
      </c>
      <c r="F56" s="119" t="s">
        <v>3417</v>
      </c>
      <c r="G56" s="131" t="s">
        <v>3417</v>
      </c>
      <c r="H56" s="119" t="s">
        <v>3309</v>
      </c>
      <c r="I56" s="131" t="s">
        <v>3309</v>
      </c>
      <c r="J56" s="119" t="str">
        <f t="shared" si="9"/>
        <v>sel115</v>
      </c>
      <c r="K56" s="131" t="str">
        <f t="shared" si="10"/>
        <v>sel115</v>
      </c>
      <c r="L56" s="111"/>
      <c r="M56" s="111"/>
      <c r="N56" s="111"/>
      <c r="O56" s="110" t="s">
        <v>1779</v>
      </c>
      <c r="P56" s="111"/>
      <c r="Q56" s="111"/>
      <c r="R56" s="110">
        <v>-1</v>
      </c>
      <c r="S56" s="73"/>
      <c r="T56" s="73"/>
      <c r="U56" s="113" t="str">
        <f t="shared" si="15"/>
        <v>sel115</v>
      </c>
      <c r="V56" s="119" t="s">
        <v>3539</v>
      </c>
      <c r="W56" s="119" t="s">
        <v>3698</v>
      </c>
      <c r="X56" s="119" t="s">
        <v>3705</v>
      </c>
      <c r="Y56" s="119" t="s">
        <v>3699</v>
      </c>
      <c r="Z56" s="119" t="s">
        <v>3700</v>
      </c>
      <c r="AA56" s="119" t="s">
        <v>3701</v>
      </c>
      <c r="AB56" s="119" t="s">
        <v>3702</v>
      </c>
      <c r="AC56" s="119" t="s">
        <v>3703</v>
      </c>
      <c r="AD56" s="119" t="s">
        <v>3704</v>
      </c>
      <c r="AE56" s="119"/>
      <c r="AF56" s="119"/>
      <c r="AG56" s="119"/>
      <c r="AH56" s="119"/>
      <c r="AI56" s="119"/>
      <c r="AJ56" s="119" t="s">
        <v>3052</v>
      </c>
      <c r="AK56" s="119"/>
      <c r="AL56" s="131" t="s">
        <v>4098</v>
      </c>
      <c r="AM56" s="157" t="s">
        <v>2321</v>
      </c>
      <c r="AN56" s="157" t="s">
        <v>2328</v>
      </c>
      <c r="AO56" s="131" t="s">
        <v>2322</v>
      </c>
      <c r="AP56" s="131" t="s">
        <v>2323</v>
      </c>
      <c r="AQ56" s="157" t="s">
        <v>2324</v>
      </c>
      <c r="AR56" s="157" t="s">
        <v>2325</v>
      </c>
      <c r="AS56" s="157" t="s">
        <v>2326</v>
      </c>
      <c r="AT56" s="157" t="s">
        <v>2327</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 t="shared" si="11"/>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 t="shared" si="12"/>
        <v>D6.scenario.defSelectValue["sel115"]= [ "Please select", "do not use hot water", "dishwasher use", "2 months", "4 months", "6 months", "8 months", "10 months", "12 months", "", " " ];</v>
      </c>
      <c r="DR56" s="89"/>
      <c r="DS56" s="89"/>
      <c r="DT56" s="89" t="str">
        <f t="shared" si="13"/>
        <v>D6.scenario.defSelectData['sel115']= [ '-1', '0', '99', '2', '4', '6', '8', '10', '12' ];</v>
      </c>
    </row>
    <row r="57" spans="1:124" s="84" customFormat="1" ht="43.5" customHeight="1" x14ac:dyDescent="0.15">
      <c r="A57" s="73"/>
      <c r="B57" s="110" t="s">
        <v>2443</v>
      </c>
      <c r="C57" s="119" t="s">
        <v>3133</v>
      </c>
      <c r="D57" s="131" t="s">
        <v>3133</v>
      </c>
      <c r="E57" s="110" t="s">
        <v>2563</v>
      </c>
      <c r="F57" s="119"/>
      <c r="G57" s="131"/>
      <c r="H57" s="119" t="s">
        <v>3468</v>
      </c>
      <c r="I57" s="131" t="s">
        <v>3468</v>
      </c>
      <c r="J57" s="119" t="str">
        <f t="shared" si="9"/>
        <v>sel116</v>
      </c>
      <c r="K57" s="131" t="str">
        <f t="shared" si="10"/>
        <v>sel116</v>
      </c>
      <c r="L57" s="111"/>
      <c r="M57" s="111"/>
      <c r="N57" s="111"/>
      <c r="O57" s="110" t="s">
        <v>1779</v>
      </c>
      <c r="P57" s="111"/>
      <c r="Q57" s="111"/>
      <c r="R57" s="110">
        <v>-1</v>
      </c>
      <c r="S57" s="73"/>
      <c r="T57" s="73"/>
      <c r="U57" s="113" t="str">
        <f t="shared" si="15"/>
        <v>sel116</v>
      </c>
      <c r="V57" s="119" t="s">
        <v>3539</v>
      </c>
      <c r="W57" s="119" t="s">
        <v>3706</v>
      </c>
      <c r="X57" s="119" t="s">
        <v>3558</v>
      </c>
      <c r="Y57" s="119"/>
      <c r="Z57" s="119"/>
      <c r="AA57" s="119"/>
      <c r="AB57" s="119"/>
      <c r="AC57" s="119"/>
      <c r="AD57" s="119"/>
      <c r="AE57" s="119"/>
      <c r="AF57" s="119"/>
      <c r="AG57" s="119"/>
      <c r="AH57" s="119"/>
      <c r="AI57" s="119"/>
      <c r="AJ57" s="119" t="s">
        <v>3052</v>
      </c>
      <c r="AK57" s="119"/>
      <c r="AL57" s="131" t="s">
        <v>4098</v>
      </c>
      <c r="AM57" s="157" t="s">
        <v>2317</v>
      </c>
      <c r="AN57" s="157" t="s">
        <v>2318</v>
      </c>
      <c r="AO57" s="157" t="s">
        <v>4123</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 t="shared" si="11"/>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 t="shared" si="12"/>
        <v>D6.scenario.defSelectValue["sel116"]= [ "Please select", "do not use use and are", "do not know", "", " " ];</v>
      </c>
      <c r="DR57" s="89"/>
      <c r="DS57" s="89"/>
      <c r="DT57" s="89" t="str">
        <f t="shared" si="13"/>
        <v>D6.scenario.defSelectData['sel116']= [ '-1', '1', '2' ];</v>
      </c>
    </row>
    <row r="58" spans="1:124" s="84" customFormat="1" ht="43.5" customHeight="1" x14ac:dyDescent="0.15">
      <c r="A58" s="73"/>
      <c r="B58" s="110" t="s">
        <v>2444</v>
      </c>
      <c r="C58" s="119" t="s">
        <v>3310</v>
      </c>
      <c r="D58" s="131" t="s">
        <v>3310</v>
      </c>
      <c r="E58" s="110" t="s">
        <v>2564</v>
      </c>
      <c r="F58" s="119"/>
      <c r="G58" s="131"/>
      <c r="H58" s="119" t="s">
        <v>3469</v>
      </c>
      <c r="I58" s="131" t="s">
        <v>3469</v>
      </c>
      <c r="J58" s="119" t="str">
        <f t="shared" si="9"/>
        <v>sel117</v>
      </c>
      <c r="K58" s="131" t="str">
        <f t="shared" si="10"/>
        <v>sel117</v>
      </c>
      <c r="L58" s="111"/>
      <c r="M58" s="111"/>
      <c r="N58" s="111"/>
      <c r="O58" s="110" t="s">
        <v>1779</v>
      </c>
      <c r="P58" s="111"/>
      <c r="Q58" s="111"/>
      <c r="R58" s="110">
        <v>-1</v>
      </c>
      <c r="S58" s="73"/>
      <c r="T58" s="73"/>
      <c r="U58" s="113" t="str">
        <f t="shared" si="15"/>
        <v>sel117</v>
      </c>
      <c r="V58" s="119" t="s">
        <v>3539</v>
      </c>
      <c r="W58" s="119" t="s">
        <v>3707</v>
      </c>
      <c r="X58" s="119" t="s">
        <v>3708</v>
      </c>
      <c r="Y58" s="119" t="s">
        <v>3709</v>
      </c>
      <c r="Z58" s="119"/>
      <c r="AA58" s="119"/>
      <c r="AB58" s="119"/>
      <c r="AC58" s="119"/>
      <c r="AD58" s="119"/>
      <c r="AE58" s="119"/>
      <c r="AF58" s="119"/>
      <c r="AG58" s="119"/>
      <c r="AH58" s="119"/>
      <c r="AI58" s="119"/>
      <c r="AJ58" s="119"/>
      <c r="AK58" s="119"/>
      <c r="AL58" s="131" t="s">
        <v>4098</v>
      </c>
      <c r="AM58" s="157" t="s">
        <v>2319</v>
      </c>
      <c r="AN58" s="157" t="s">
        <v>2320</v>
      </c>
      <c r="AO58" s="157" t="s">
        <v>4127</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 t="shared" si="11"/>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 t="shared" si="12"/>
        <v>D6.scenario.defSelectValue["sel117"]= [ "Please select", "is not a unit bus", "unit bus", "unit bath of thermal insulation bathtub", "" ];</v>
      </c>
      <c r="DR58" s="89"/>
      <c r="DS58" s="89"/>
      <c r="DT58" s="89" t="str">
        <f t="shared" si="13"/>
        <v>D6.scenario.defSelectData['sel117']= [ '-1', '1', '2', '3' ];</v>
      </c>
    </row>
    <row r="59" spans="1:124" s="84" customFormat="1" ht="43.5" customHeight="1" x14ac:dyDescent="0.15">
      <c r="A59" s="73"/>
      <c r="B59" s="110" t="s">
        <v>2561</v>
      </c>
      <c r="C59" s="119" t="s">
        <v>3311</v>
      </c>
      <c r="D59" s="131" t="s">
        <v>3311</v>
      </c>
      <c r="E59" s="112" t="s">
        <v>2356</v>
      </c>
      <c r="F59" s="119"/>
      <c r="G59" s="131"/>
      <c r="H59" s="119" t="s">
        <v>3470</v>
      </c>
      <c r="I59" s="131" t="s">
        <v>3470</v>
      </c>
      <c r="J59" s="119" t="str">
        <f t="shared" si="9"/>
        <v>sel131</v>
      </c>
      <c r="K59" s="131" t="str">
        <f t="shared" si="10"/>
        <v>sel131</v>
      </c>
      <c r="L59" s="111"/>
      <c r="M59" s="111"/>
      <c r="N59" s="111"/>
      <c r="O59" s="110" t="s">
        <v>1779</v>
      </c>
      <c r="P59" s="111"/>
      <c r="Q59" s="111"/>
      <c r="R59" s="110">
        <v>-1</v>
      </c>
      <c r="T59" s="73"/>
      <c r="U59" s="113" t="str">
        <f t="shared" si="15"/>
        <v>sel131</v>
      </c>
      <c r="V59" s="119" t="s">
        <v>3539</v>
      </c>
      <c r="W59" s="119" t="s">
        <v>3696</v>
      </c>
      <c r="X59" s="119" t="s">
        <v>3710</v>
      </c>
      <c r="Y59" s="119" t="s">
        <v>3574</v>
      </c>
      <c r="Z59" s="119" t="s">
        <v>3711</v>
      </c>
      <c r="AA59" s="119"/>
      <c r="AB59" s="119"/>
      <c r="AC59" s="119"/>
      <c r="AD59" s="119"/>
      <c r="AE59" s="119"/>
      <c r="AF59" s="119"/>
      <c r="AG59" s="119"/>
      <c r="AH59" s="119"/>
      <c r="AI59" s="119"/>
      <c r="AJ59" s="119" t="s">
        <v>3052</v>
      </c>
      <c r="AK59" s="119"/>
      <c r="AL59" s="131" t="s">
        <v>4098</v>
      </c>
      <c r="AM59" s="131" t="s">
        <v>2341</v>
      </c>
      <c r="AN59" s="157" t="s">
        <v>2342</v>
      </c>
      <c r="AO59" s="157" t="s">
        <v>2343</v>
      </c>
      <c r="AP59" s="157" t="s">
        <v>1842</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 t="shared" si="11"/>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 t="shared" si="12"/>
        <v>D6.scenario.defSelectValue["sel131"]= [ "Please select", "is", "than the summer has been all year", "not", "are winter only", "", " " ];</v>
      </c>
      <c r="DR59" s="89"/>
      <c r="DS59" s="89"/>
      <c r="DT59" s="89" t="str">
        <f t="shared" si="13"/>
        <v>D6.scenario.defSelectData['sel131']= [ '-1', '1', '2', '3', '4' ];</v>
      </c>
    </row>
    <row r="60" spans="1:124" s="84" customFormat="1" ht="43.5" customHeight="1" x14ac:dyDescent="0.15">
      <c r="A60" s="73"/>
      <c r="B60" s="110" t="s">
        <v>2562</v>
      </c>
      <c r="C60" s="119" t="s">
        <v>3312</v>
      </c>
      <c r="D60" s="131" t="s">
        <v>3312</v>
      </c>
      <c r="E60" s="112" t="s">
        <v>2356</v>
      </c>
      <c r="F60" s="119"/>
      <c r="G60" s="131"/>
      <c r="H60" s="119" t="s">
        <v>3471</v>
      </c>
      <c r="I60" s="131" t="s">
        <v>3471</v>
      </c>
      <c r="J60" s="119" t="str">
        <f t="shared" si="9"/>
        <v>sel132</v>
      </c>
      <c r="K60" s="131" t="str">
        <f t="shared" si="10"/>
        <v>sel132</v>
      </c>
      <c r="L60" s="111"/>
      <c r="M60" s="111"/>
      <c r="N60" s="111"/>
      <c r="O60" s="110" t="s">
        <v>1779</v>
      </c>
      <c r="P60" s="111"/>
      <c r="Q60" s="111"/>
      <c r="R60" s="110">
        <v>-1</v>
      </c>
      <c r="T60" s="73"/>
      <c r="U60" s="113" t="str">
        <f t="shared" si="15"/>
        <v>sel132</v>
      </c>
      <c r="V60" s="119" t="s">
        <v>3539</v>
      </c>
      <c r="W60" s="119" t="s">
        <v>3712</v>
      </c>
      <c r="X60" s="119" t="s">
        <v>3713</v>
      </c>
      <c r="Y60" s="119" t="s">
        <v>3714</v>
      </c>
      <c r="Z60" s="119"/>
      <c r="AA60" s="119"/>
      <c r="AB60" s="119"/>
      <c r="AC60" s="119"/>
      <c r="AD60" s="119"/>
      <c r="AE60" s="119"/>
      <c r="AF60" s="119"/>
      <c r="AG60" s="119"/>
      <c r="AH60" s="119"/>
      <c r="AI60" s="119"/>
      <c r="AJ60" s="119"/>
      <c r="AK60" s="119"/>
      <c r="AL60" s="131" t="s">
        <v>4098</v>
      </c>
      <c r="AM60" s="131" t="s">
        <v>2344</v>
      </c>
      <c r="AN60" s="157" t="s">
        <v>2345</v>
      </c>
      <c r="AO60" s="157" t="s">
        <v>2346</v>
      </c>
      <c r="AP60" s="157" t="s">
        <v>2199</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 t="shared" si="11"/>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 t="shared" si="12"/>
        <v>D6.scenario.defSelectValue["sel132"]= [ "Please select", "increase", "ordinary", "do not know lower", "" ];</v>
      </c>
      <c r="DR60" s="89"/>
      <c r="DS60" s="89"/>
      <c r="DT60" s="89" t="str">
        <f t="shared" si="13"/>
        <v>D6.scenario.defSelectData['sel132']= [ '-1', '1', '2', '3', '4' ];</v>
      </c>
    </row>
    <row r="61" spans="1:124" s="84" customFormat="1" ht="43.5" customHeight="1" x14ac:dyDescent="0.15">
      <c r="A61" s="73"/>
      <c r="B61" s="110" t="s">
        <v>2312</v>
      </c>
      <c r="C61" s="119" t="s">
        <v>3144</v>
      </c>
      <c r="D61" s="131" t="s">
        <v>3144</v>
      </c>
      <c r="E61" s="112" t="s">
        <v>2356</v>
      </c>
      <c r="F61" s="119"/>
      <c r="G61" s="131"/>
      <c r="H61" s="119" t="s">
        <v>3472</v>
      </c>
      <c r="I61" s="131" t="s">
        <v>3472</v>
      </c>
      <c r="J61" s="119" t="str">
        <f t="shared" si="9"/>
        <v>sel133</v>
      </c>
      <c r="K61" s="131" t="str">
        <f t="shared" si="10"/>
        <v>sel133</v>
      </c>
      <c r="L61" s="111"/>
      <c r="M61" s="111"/>
      <c r="N61" s="111"/>
      <c r="O61" s="110" t="s">
        <v>1779</v>
      </c>
      <c r="P61" s="111"/>
      <c r="Q61" s="111"/>
      <c r="R61" s="110">
        <v>-1</v>
      </c>
      <c r="T61" s="73"/>
      <c r="U61" s="113" t="str">
        <f t="shared" si="15"/>
        <v>sel133</v>
      </c>
      <c r="V61" s="119" t="s">
        <v>3539</v>
      </c>
      <c r="W61" s="119" t="s">
        <v>3590</v>
      </c>
      <c r="X61" s="121" t="s">
        <v>3591</v>
      </c>
      <c r="Y61" s="119"/>
      <c r="Z61" s="119"/>
      <c r="AA61" s="119"/>
      <c r="AB61" s="119"/>
      <c r="AC61" s="119"/>
      <c r="AD61" s="119"/>
      <c r="AE61" s="119"/>
      <c r="AF61" s="119"/>
      <c r="AG61" s="119"/>
      <c r="AH61" s="119"/>
      <c r="AI61" s="119"/>
      <c r="AJ61" s="119" t="s">
        <v>3052</v>
      </c>
      <c r="AK61" s="119"/>
      <c r="AL61" s="131" t="s">
        <v>4098</v>
      </c>
      <c r="AM61" s="157" t="s">
        <v>1834</v>
      </c>
      <c r="AN61" s="158" t="s">
        <v>1835</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 t="shared" si="11"/>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 t="shared" si="12"/>
        <v>D6.scenario.defSelectValue["sel133"]= [ "Please select", "Yes", "No", "", " " ];</v>
      </c>
      <c r="DR61" s="89"/>
      <c r="DS61" s="89"/>
      <c r="DT61" s="89" t="str">
        <f t="shared" si="13"/>
        <v>D6.scenario.defSelectData['sel133']= [ '-1', '1', '2' ];</v>
      </c>
    </row>
    <row r="62" spans="1:124" s="84" customFormat="1" ht="43.5" customHeight="1" x14ac:dyDescent="0.15">
      <c r="A62" s="73"/>
      <c r="B62" s="110" t="s">
        <v>2313</v>
      </c>
      <c r="C62" s="119" t="s">
        <v>3313</v>
      </c>
      <c r="D62" s="131" t="s">
        <v>3313</v>
      </c>
      <c r="E62" s="112" t="s">
        <v>2356</v>
      </c>
      <c r="F62" s="119"/>
      <c r="G62" s="131"/>
      <c r="H62" s="119" t="s">
        <v>3473</v>
      </c>
      <c r="I62" s="131" t="s">
        <v>3473</v>
      </c>
      <c r="J62" s="119" t="str">
        <f t="shared" si="9"/>
        <v>sel134</v>
      </c>
      <c r="K62" s="131" t="str">
        <f t="shared" si="10"/>
        <v>sel134</v>
      </c>
      <c r="L62" s="111"/>
      <c r="M62" s="111"/>
      <c r="N62" s="111"/>
      <c r="O62" s="110" t="s">
        <v>1779</v>
      </c>
      <c r="P62" s="111"/>
      <c r="Q62" s="111"/>
      <c r="R62" s="110">
        <v>-1</v>
      </c>
      <c r="T62" s="73"/>
      <c r="U62" s="113" t="str">
        <f t="shared" si="15"/>
        <v>sel134</v>
      </c>
      <c r="V62" s="119" t="s">
        <v>3539</v>
      </c>
      <c r="W62" s="119" t="s">
        <v>3590</v>
      </c>
      <c r="X62" s="121" t="s">
        <v>3591</v>
      </c>
      <c r="Y62" s="119"/>
      <c r="Z62" s="119"/>
      <c r="AA62" s="119"/>
      <c r="AB62" s="119"/>
      <c r="AC62" s="119"/>
      <c r="AD62" s="119"/>
      <c r="AE62" s="119"/>
      <c r="AF62" s="119"/>
      <c r="AG62" s="119"/>
      <c r="AH62" s="119"/>
      <c r="AI62" s="119"/>
      <c r="AJ62" s="119" t="s">
        <v>3052</v>
      </c>
      <c r="AK62" s="119"/>
      <c r="AL62" s="131" t="s">
        <v>4112</v>
      </c>
      <c r="AM62" s="157" t="s">
        <v>1834</v>
      </c>
      <c r="AN62" s="158" t="s">
        <v>1835</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 t="shared" si="11"/>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 t="shared" si="12"/>
        <v>D6.scenario.defSelectValue["sel134"]= [ "Please select", "Yes", "No", "", " " ];</v>
      </c>
      <c r="DR62" s="89"/>
      <c r="DS62" s="89"/>
      <c r="DT62" s="89" t="str">
        <f t="shared" si="13"/>
        <v>D6.scenario.defSelectData['sel134']= [ '-1', '1', '2' ];</v>
      </c>
    </row>
    <row r="63" spans="1:124" s="84" customFormat="1" ht="43.5" customHeight="1" x14ac:dyDescent="0.15">
      <c r="A63" s="73"/>
      <c r="B63" s="110" t="s">
        <v>1802</v>
      </c>
      <c r="C63" s="119" t="s">
        <v>3314</v>
      </c>
      <c r="D63" s="131" t="s">
        <v>3314</v>
      </c>
      <c r="E63" s="110" t="s">
        <v>2571</v>
      </c>
      <c r="F63" s="119"/>
      <c r="G63" s="131"/>
      <c r="H63" s="119" t="s">
        <v>3474</v>
      </c>
      <c r="I63" s="131" t="s">
        <v>3474</v>
      </c>
      <c r="J63" s="119" t="str">
        <f t="shared" si="9"/>
        <v>sel201</v>
      </c>
      <c r="K63" s="131" t="str">
        <f t="shared" si="10"/>
        <v>sel201</v>
      </c>
      <c r="L63" s="111"/>
      <c r="M63" s="111"/>
      <c r="N63" s="111"/>
      <c r="O63" s="110" t="s">
        <v>1779</v>
      </c>
      <c r="P63" s="111"/>
      <c r="Q63" s="111"/>
      <c r="R63" s="110">
        <v>-1</v>
      </c>
      <c r="S63" s="73"/>
      <c r="T63" s="73"/>
      <c r="U63" s="113" t="str">
        <f t="shared" si="15"/>
        <v>sel201</v>
      </c>
      <c r="V63" s="119" t="s">
        <v>3715</v>
      </c>
      <c r="W63" s="119" t="s">
        <v>3716</v>
      </c>
      <c r="X63" s="119" t="s">
        <v>3717</v>
      </c>
      <c r="Y63" s="119"/>
      <c r="Z63" s="119" t="s">
        <v>3718</v>
      </c>
      <c r="AA63" s="119" t="s">
        <v>3719</v>
      </c>
      <c r="AB63" s="119"/>
      <c r="AC63" s="119"/>
      <c r="AD63" s="119"/>
      <c r="AE63" s="119"/>
      <c r="AF63" s="119"/>
      <c r="AG63" s="119"/>
      <c r="AH63" s="119"/>
      <c r="AI63" s="119"/>
      <c r="AJ63" s="119"/>
      <c r="AK63" s="119"/>
      <c r="AL63" s="131" t="s">
        <v>4098</v>
      </c>
      <c r="AM63" s="157" t="s">
        <v>1871</v>
      </c>
      <c r="AN63" s="157" t="s">
        <v>1872</v>
      </c>
      <c r="AO63" s="157" t="s">
        <v>1873</v>
      </c>
      <c r="AP63" s="157" t="s">
        <v>1874</v>
      </c>
      <c r="AQ63" s="157" t="s">
        <v>1875</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 t="shared" si="11"/>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 t="shared" si="12"/>
        <v>D6.scenario.defSelectValue["sel201"]= [ "Please select about half of", "house the entire", "house part of the", " house only one room not the heating of", "Room", "" ];</v>
      </c>
      <c r="DR63" s="89"/>
      <c r="DS63" s="89"/>
      <c r="DT63" s="89" t="str">
        <f t="shared" si="13"/>
        <v>D6.scenario.defSelectData['sel201']= [ '-1', '1', '0.5', '0.25', '0.1', '0.02' ];</v>
      </c>
    </row>
    <row r="64" spans="1:124" s="84" customFormat="1" ht="43.5" customHeight="1" x14ac:dyDescent="0.15">
      <c r="A64" s="73"/>
      <c r="B64" s="110" t="s">
        <v>1803</v>
      </c>
      <c r="C64" s="119" t="s">
        <v>3315</v>
      </c>
      <c r="D64" s="131" t="s">
        <v>3315</v>
      </c>
      <c r="E64" s="110" t="s">
        <v>2571</v>
      </c>
      <c r="F64" s="119"/>
      <c r="G64" s="131"/>
      <c r="H64" s="119" t="s">
        <v>3475</v>
      </c>
      <c r="I64" s="131" t="s">
        <v>3475</v>
      </c>
      <c r="J64" s="119" t="str">
        <f t="shared" si="9"/>
        <v>sel202</v>
      </c>
      <c r="K64" s="131" t="str">
        <f t="shared" si="10"/>
        <v>sel202</v>
      </c>
      <c r="L64" s="111"/>
      <c r="M64" s="111"/>
      <c r="N64" s="111"/>
      <c r="O64" s="110" t="s">
        <v>1779</v>
      </c>
      <c r="P64" s="111"/>
      <c r="Q64" s="111"/>
      <c r="R64" s="110">
        <v>-1</v>
      </c>
      <c r="S64" s="73"/>
      <c r="T64" s="73"/>
      <c r="U64" s="113" t="str">
        <f t="shared" si="15"/>
        <v>sel202</v>
      </c>
      <c r="V64" s="119" t="s">
        <v>3539</v>
      </c>
      <c r="W64" s="119" t="s">
        <v>3720</v>
      </c>
      <c r="X64" s="119" t="s">
        <v>3721</v>
      </c>
      <c r="Y64" s="119" t="s">
        <v>3642</v>
      </c>
      <c r="Z64" s="119" t="s">
        <v>3722</v>
      </c>
      <c r="AA64" s="119" t="s">
        <v>3723</v>
      </c>
      <c r="AB64" s="119" t="s">
        <v>3724</v>
      </c>
      <c r="AC64" s="119"/>
      <c r="AD64" s="119"/>
      <c r="AE64" s="119"/>
      <c r="AF64" s="119"/>
      <c r="AG64" s="119"/>
      <c r="AH64" s="119"/>
      <c r="AI64" s="119"/>
      <c r="AJ64" s="119" t="s">
        <v>3052</v>
      </c>
      <c r="AK64" s="119"/>
      <c r="AL64" s="131" t="s">
        <v>4098</v>
      </c>
      <c r="AM64" s="157" t="s">
        <v>4128</v>
      </c>
      <c r="AN64" s="157" t="s">
        <v>1876</v>
      </c>
      <c r="AO64" s="157" t="s">
        <v>1877</v>
      </c>
      <c r="AP64" s="157" t="s">
        <v>1878</v>
      </c>
      <c r="AQ64" s="131" t="s">
        <v>1879</v>
      </c>
      <c r="AR64" s="157" t="s">
        <v>1880</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 t="shared" si="11"/>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 t="shared" si="12"/>
        <v>D6.scenario.defSelectValue["sel202"]= [ "Please select", "air conditioning", "only electro-thermal heating", "Gas", "kerosene", "wood pellet stove", "kotatsu and hot carpet", "", " " ];</v>
      </c>
      <c r="DR64" s="89"/>
      <c r="DS64" s="89"/>
      <c r="DT64" s="89" t="str">
        <f t="shared" si="13"/>
        <v>D6.scenario.defSelectData['sel202']= [ '-1', '1', '2', '3', '4', '5', '6' ];</v>
      </c>
    </row>
    <row r="65" spans="1:124" s="84" customFormat="1" ht="43.5" customHeight="1" x14ac:dyDescent="0.15">
      <c r="A65" s="73"/>
      <c r="B65" s="111" t="s">
        <v>2449</v>
      </c>
      <c r="C65" s="119" t="s">
        <v>3316</v>
      </c>
      <c r="D65" s="131" t="s">
        <v>3316</v>
      </c>
      <c r="E65" s="110" t="s">
        <v>2571</v>
      </c>
      <c r="F65" s="119"/>
      <c r="G65" s="131"/>
      <c r="H65" s="119" t="s">
        <v>3316</v>
      </c>
      <c r="I65" s="131" t="s">
        <v>3316</v>
      </c>
      <c r="J65" s="119" t="str">
        <f t="shared" si="9"/>
        <v>sel203</v>
      </c>
      <c r="K65" s="131" t="str">
        <f t="shared" si="10"/>
        <v>sel203</v>
      </c>
      <c r="L65" s="111"/>
      <c r="M65" s="111"/>
      <c r="N65" s="111"/>
      <c r="O65" s="110" t="s">
        <v>1779</v>
      </c>
      <c r="P65" s="111"/>
      <c r="Q65" s="111"/>
      <c r="R65" s="110">
        <v>-1</v>
      </c>
      <c r="S65" s="73"/>
      <c r="T65" s="73"/>
      <c r="U65" s="113" t="str">
        <f t="shared" si="15"/>
        <v>sel203</v>
      </c>
      <c r="V65" s="119" t="s">
        <v>3539</v>
      </c>
      <c r="W65" s="119" t="s">
        <v>3720</v>
      </c>
      <c r="X65" s="121" t="s">
        <v>3721</v>
      </c>
      <c r="Y65" s="119" t="s">
        <v>3642</v>
      </c>
      <c r="Z65" s="119" t="s">
        <v>3722</v>
      </c>
      <c r="AA65" s="119" t="s">
        <v>3723</v>
      </c>
      <c r="AB65" s="119" t="s">
        <v>3724</v>
      </c>
      <c r="AC65" s="119"/>
      <c r="AD65" s="119"/>
      <c r="AE65" s="119"/>
      <c r="AF65" s="119"/>
      <c r="AG65" s="119"/>
      <c r="AH65" s="119"/>
      <c r="AI65" s="119"/>
      <c r="AJ65" s="119" t="s">
        <v>3052</v>
      </c>
      <c r="AK65" s="119"/>
      <c r="AL65" s="131" t="s">
        <v>4102</v>
      </c>
      <c r="AM65" s="131" t="s">
        <v>1289</v>
      </c>
      <c r="AN65" s="158" t="s">
        <v>1876</v>
      </c>
      <c r="AO65" s="131" t="s">
        <v>1877</v>
      </c>
      <c r="AP65" s="131" t="s">
        <v>1878</v>
      </c>
      <c r="AQ65" s="131" t="s">
        <v>1879</v>
      </c>
      <c r="AR65" s="157" t="s">
        <v>1880</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 t="shared" si="11"/>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 t="shared" si="12"/>
        <v>D6.scenario.defSelectValue["sel203"]= [ "Please select", "air conditioning", "only electro-thermal heating", "Gas", "kerosene", "wood pellet stove", "kotatsu and hot carpet", "", " " ];</v>
      </c>
      <c r="DR65" s="89"/>
      <c r="DS65" s="89"/>
      <c r="DT65" s="89" t="str">
        <f t="shared" si="13"/>
        <v>D6.scenario.defSelectData['sel203']= [ '-1', '0', '18', '19', '20', '21', '22', '23', '24', '25', '26' ];</v>
      </c>
    </row>
    <row r="66" spans="1:124" s="84" customFormat="1" ht="43.5" customHeight="1" x14ac:dyDescent="0.15">
      <c r="A66" s="73"/>
      <c r="B66" s="110" t="s">
        <v>1804</v>
      </c>
      <c r="C66" s="119" t="s">
        <v>3317</v>
      </c>
      <c r="D66" s="131" t="s">
        <v>3317</v>
      </c>
      <c r="E66" s="110" t="s">
        <v>2571</v>
      </c>
      <c r="F66" s="119" t="s">
        <v>3414</v>
      </c>
      <c r="G66" s="131" t="s">
        <v>3414</v>
      </c>
      <c r="H66" s="119" t="s">
        <v>3476</v>
      </c>
      <c r="I66" s="131" t="s">
        <v>3476</v>
      </c>
      <c r="J66" s="119" t="str">
        <f t="shared" si="9"/>
        <v>sel204</v>
      </c>
      <c r="K66" s="131" t="str">
        <f t="shared" si="10"/>
        <v>sel204</v>
      </c>
      <c r="L66" s="111"/>
      <c r="M66" s="111"/>
      <c r="N66" s="111"/>
      <c r="O66" s="110" t="s">
        <v>1779</v>
      </c>
      <c r="P66" s="111"/>
      <c r="Q66" s="111"/>
      <c r="R66" s="110">
        <v>-1</v>
      </c>
      <c r="S66" s="73"/>
      <c r="T66" s="73"/>
      <c r="U66" s="113" t="str">
        <f t="shared" si="15"/>
        <v>sel204</v>
      </c>
      <c r="V66" s="119" t="s">
        <v>3539</v>
      </c>
      <c r="W66" s="119" t="s">
        <v>3628</v>
      </c>
      <c r="X66" s="119" t="s">
        <v>3725</v>
      </c>
      <c r="Y66" s="119" t="s">
        <v>3726</v>
      </c>
      <c r="Z66" s="119" t="s">
        <v>3727</v>
      </c>
      <c r="AA66" s="119" t="s">
        <v>3728</v>
      </c>
      <c r="AB66" s="119" t="s">
        <v>3674</v>
      </c>
      <c r="AC66" s="119" t="s">
        <v>3729</v>
      </c>
      <c r="AD66" s="119" t="s">
        <v>3730</v>
      </c>
      <c r="AE66" s="119" t="s">
        <v>3676</v>
      </c>
      <c r="AF66" s="119" t="s">
        <v>3677</v>
      </c>
      <c r="AG66" s="119"/>
      <c r="AH66" s="119"/>
      <c r="AI66" s="119"/>
      <c r="AJ66" s="119" t="s">
        <v>3052</v>
      </c>
      <c r="AK66" s="119"/>
      <c r="AL66" s="131" t="s">
        <v>4098</v>
      </c>
      <c r="AM66" s="131" t="s">
        <v>1858</v>
      </c>
      <c r="AN66" s="131" t="s">
        <v>1816</v>
      </c>
      <c r="AO66" s="131" t="s">
        <v>1817</v>
      </c>
      <c r="AP66" s="131" t="s">
        <v>1818</v>
      </c>
      <c r="AQ66" s="157" t="s">
        <v>1819</v>
      </c>
      <c r="AR66" s="157" t="s">
        <v>1820</v>
      </c>
      <c r="AS66" s="157" t="s">
        <v>1821</v>
      </c>
      <c r="AT66" s="157" t="s">
        <v>1822</v>
      </c>
      <c r="AU66" s="157" t="s">
        <v>1823</v>
      </c>
      <c r="AV66" s="157" t="s">
        <v>1824</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 t="shared" si="11"/>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 t="shared" si="12"/>
        <v>D6.scenario.defSelectValue["sel204"]= [ "Please select", "do not use", "1 hours", "2 hours", "3 hours", "4 hours", "6 hours", "8 hours", "12 hours", "16 hours", "24 hours", "", " " ];</v>
      </c>
      <c r="DR66" s="89"/>
      <c r="DS66" s="89"/>
      <c r="DT66" s="89" t="str">
        <f t="shared" si="13"/>
        <v>D6.scenario.defSelectData['sel204']= [ '-1', '0', '1', '2', '3', '4', '6', '8', '12', '16', '24' ];</v>
      </c>
    </row>
    <row r="67" spans="1:124" s="84" customFormat="1" ht="43.5" customHeight="1" x14ac:dyDescent="0.15">
      <c r="A67" s="73"/>
      <c r="B67" s="111" t="s">
        <v>1806</v>
      </c>
      <c r="C67" s="119" t="s">
        <v>3318</v>
      </c>
      <c r="D67" s="131" t="s">
        <v>3318</v>
      </c>
      <c r="E67" s="110" t="s">
        <v>2571</v>
      </c>
      <c r="F67" s="119" t="s">
        <v>1805</v>
      </c>
      <c r="G67" s="131" t="s">
        <v>1805</v>
      </c>
      <c r="H67" s="119" t="s">
        <v>3477</v>
      </c>
      <c r="I67" s="131" t="s">
        <v>3477</v>
      </c>
      <c r="J67" s="119" t="str">
        <f t="shared" si="9"/>
        <v>sel205</v>
      </c>
      <c r="K67" s="131" t="str">
        <f t="shared" si="10"/>
        <v>sel205</v>
      </c>
      <c r="L67" s="111"/>
      <c r="M67" s="111"/>
      <c r="N67" s="111"/>
      <c r="O67" s="110" t="s">
        <v>1779</v>
      </c>
      <c r="P67" s="111"/>
      <c r="Q67" s="111"/>
      <c r="R67" s="110">
        <v>-1</v>
      </c>
      <c r="S67" s="73"/>
      <c r="T67" s="73"/>
      <c r="U67" s="113" t="str">
        <f t="shared" si="15"/>
        <v>sel205</v>
      </c>
      <c r="V67" s="119" t="s">
        <v>3539</v>
      </c>
      <c r="W67" s="119" t="s">
        <v>3731</v>
      </c>
      <c r="X67" s="121" t="s">
        <v>3732</v>
      </c>
      <c r="Y67" s="119" t="s">
        <v>3733</v>
      </c>
      <c r="Z67" s="119" t="s">
        <v>3734</v>
      </c>
      <c r="AA67" s="119" t="s">
        <v>3735</v>
      </c>
      <c r="AB67" s="119" t="s">
        <v>3736</v>
      </c>
      <c r="AC67" s="119" t="s">
        <v>3737</v>
      </c>
      <c r="AD67" s="119" t="s">
        <v>3738</v>
      </c>
      <c r="AE67" s="119" t="s">
        <v>3739</v>
      </c>
      <c r="AF67" s="119" t="s">
        <v>3740</v>
      </c>
      <c r="AG67" s="119"/>
      <c r="AH67" s="119"/>
      <c r="AI67" s="119"/>
      <c r="AJ67" s="119" t="s">
        <v>3052</v>
      </c>
      <c r="AK67" s="119"/>
      <c r="AL67" s="131" t="s">
        <v>4098</v>
      </c>
      <c r="AM67" s="131" t="s">
        <v>1858</v>
      </c>
      <c r="AN67" s="133" t="s">
        <v>1881</v>
      </c>
      <c r="AO67" s="131" t="s">
        <v>1882</v>
      </c>
      <c r="AP67" s="157" t="s">
        <v>1883</v>
      </c>
      <c r="AQ67" s="157" t="s">
        <v>1884</v>
      </c>
      <c r="AR67" s="157" t="s">
        <v>1885</v>
      </c>
      <c r="AS67" s="157" t="s">
        <v>1886</v>
      </c>
      <c r="AT67" s="131" t="s">
        <v>1887</v>
      </c>
      <c r="AU67" s="131" t="s">
        <v>1888</v>
      </c>
      <c r="AV67" s="131" t="s">
        <v>2247</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 t="shared" si="11"/>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 t="shared" si="12"/>
        <v>D6.scenario.defSelectValue["sel205"]= [ "Please select", "used not", "18 ℃", "19 ℃", "20 ℃", "21 ℃", "22 ℃", "23 ℃", "24 ℃", "25 ℃", "26 ℃ more than", "", " " ];</v>
      </c>
      <c r="DR67" s="89"/>
      <c r="DS67" s="89"/>
      <c r="DT67" s="89" t="str">
        <f t="shared" si="13"/>
        <v>D6.scenario.defSelectData['sel205']= [ '-1', '0', '18', '19', '20', '21', '22', '23', '24', '25', '26' ];</v>
      </c>
    </row>
    <row r="68" spans="1:124" s="84" customFormat="1" ht="43.5" customHeight="1" x14ac:dyDescent="0.15">
      <c r="A68" s="73"/>
      <c r="B68" s="110" t="s">
        <v>1814</v>
      </c>
      <c r="C68" s="119" t="s">
        <v>3319</v>
      </c>
      <c r="D68" s="131" t="s">
        <v>3319</v>
      </c>
      <c r="E68" s="110" t="s">
        <v>2571</v>
      </c>
      <c r="F68" s="119" t="s">
        <v>3417</v>
      </c>
      <c r="G68" s="131" t="s">
        <v>3417</v>
      </c>
      <c r="H68" s="119" t="s">
        <v>3319</v>
      </c>
      <c r="I68" s="131" t="s">
        <v>3319</v>
      </c>
      <c r="J68" s="119" t="str">
        <f t="shared" ref="J68:J99" si="16">IF(K68="","",K68)</f>
        <v>sel206</v>
      </c>
      <c r="K68" s="131" t="str">
        <f t="shared" si="10"/>
        <v>sel206</v>
      </c>
      <c r="L68" s="111"/>
      <c r="M68" s="111"/>
      <c r="N68" s="111"/>
      <c r="O68" s="110" t="s">
        <v>1779</v>
      </c>
      <c r="P68" s="111"/>
      <c r="Q68" s="111"/>
      <c r="R68" s="110">
        <v>-1</v>
      </c>
      <c r="S68" s="73"/>
      <c r="T68" s="73"/>
      <c r="U68" s="113" t="str">
        <f t="shared" si="15"/>
        <v>sel206</v>
      </c>
      <c r="V68" s="119" t="s">
        <v>3539</v>
      </c>
      <c r="W68" s="119" t="s">
        <v>3741</v>
      </c>
      <c r="X68" s="121" t="s">
        <v>3742</v>
      </c>
      <c r="Y68" s="121" t="s">
        <v>3699</v>
      </c>
      <c r="Z68" s="119" t="s">
        <v>3743</v>
      </c>
      <c r="AA68" s="119" t="s">
        <v>3700</v>
      </c>
      <c r="AB68" s="119" t="s">
        <v>3744</v>
      </c>
      <c r="AC68" s="119" t="s">
        <v>3701</v>
      </c>
      <c r="AD68" s="119" t="s">
        <v>3702</v>
      </c>
      <c r="AE68" s="119" t="s">
        <v>3703</v>
      </c>
      <c r="AF68" s="119"/>
      <c r="AG68" s="119"/>
      <c r="AH68" s="119"/>
      <c r="AI68" s="119"/>
      <c r="AJ68" s="119"/>
      <c r="AK68" s="119"/>
      <c r="AL68" s="131" t="s">
        <v>4098</v>
      </c>
      <c r="AM68" s="131" t="s">
        <v>2331</v>
      </c>
      <c r="AN68" s="133" t="s">
        <v>2332</v>
      </c>
      <c r="AO68" s="133" t="s">
        <v>2322</v>
      </c>
      <c r="AP68" s="131" t="s">
        <v>2333</v>
      </c>
      <c r="AQ68" s="157" t="s">
        <v>2323</v>
      </c>
      <c r="AR68" s="157" t="s">
        <v>2334</v>
      </c>
      <c r="AS68" s="157" t="s">
        <v>2324</v>
      </c>
      <c r="AT68" s="131" t="s">
        <v>2325</v>
      </c>
      <c r="AU68" s="131" t="s">
        <v>2326</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 t="shared" ref="DN68:DN99" si="17">"D6.scenario.defInput["""&amp;B68&amp;"""]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 t="shared" ref="DQ68:DQ99" si="18">"D6.scenario.defSelectValue["""&amp;U68&amp;"""]=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the heating", "1 month", "2 months", "3 months", "4 months", "5 months", "6 months", "8 months", "10 months", "" ];</v>
      </c>
      <c r="DR68" s="89"/>
      <c r="DS68" s="89"/>
      <c r="DT68" s="89" t="str">
        <f t="shared" ref="DT68:DT99" si="19">"D6.scenario.defSelectData['"&amp;U68&amp;"']=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84" customFormat="1" ht="43.5" customHeight="1" x14ac:dyDescent="0.15">
      <c r="B69" s="110" t="s">
        <v>2249</v>
      </c>
      <c r="C69" s="119" t="s">
        <v>3320</v>
      </c>
      <c r="D69" s="131" t="s">
        <v>3320</v>
      </c>
      <c r="E69" s="110" t="s">
        <v>2362</v>
      </c>
      <c r="F69" s="119"/>
      <c r="G69" s="131"/>
      <c r="H69" s="119" t="s">
        <v>3320</v>
      </c>
      <c r="I69" s="131" t="s">
        <v>3320</v>
      </c>
      <c r="J69" s="119" t="str">
        <f t="shared" si="16"/>
        <v/>
      </c>
      <c r="K69" s="131"/>
      <c r="L69" s="111"/>
      <c r="M69" s="111"/>
      <c r="N69" s="111"/>
      <c r="O69" s="110" t="s">
        <v>1778</v>
      </c>
      <c r="P69" s="111"/>
      <c r="Q69" s="111"/>
      <c r="R69" s="110"/>
      <c r="S69" s="73"/>
      <c r="T69" s="91"/>
      <c r="U69" s="113"/>
      <c r="V69" s="119"/>
      <c r="W69" s="119"/>
      <c r="X69" s="119"/>
      <c r="Y69" s="119"/>
      <c r="Z69" s="119"/>
      <c r="AA69" s="119"/>
      <c r="AB69" s="119"/>
      <c r="AC69" s="119"/>
      <c r="AD69" s="119"/>
      <c r="AE69" s="119"/>
      <c r="AF69" s="119"/>
      <c r="AG69" s="119"/>
      <c r="AH69" s="119"/>
      <c r="AI69" s="119"/>
      <c r="AJ69" s="119" t="s">
        <v>3052</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 t="shared" si="17"/>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 t="shared" si="18"/>
        <v>D6.scenario.defSelectValue[""]= [ "", "", "", " " ];</v>
      </c>
      <c r="DR69" s="89"/>
      <c r="DS69" s="89"/>
      <c r="DT69" s="89" t="str">
        <f t="shared" si="19"/>
        <v>D6.scenario.defSelectData['']= [ '', '', '' ];</v>
      </c>
    </row>
    <row r="70" spans="1:124" s="84" customFormat="1" ht="43.5" customHeight="1" x14ac:dyDescent="0.15">
      <c r="B70" s="110" t="s">
        <v>2481</v>
      </c>
      <c r="C70" s="119" t="s">
        <v>3321</v>
      </c>
      <c r="D70" s="131" t="s">
        <v>3321</v>
      </c>
      <c r="E70" s="110" t="s">
        <v>2362</v>
      </c>
      <c r="F70" s="119" t="s">
        <v>1793</v>
      </c>
      <c r="G70" s="131" t="s">
        <v>1793</v>
      </c>
      <c r="H70" s="119" t="s">
        <v>3478</v>
      </c>
      <c r="I70" s="131" t="s">
        <v>3478</v>
      </c>
      <c r="J70" s="119" t="str">
        <f t="shared" si="16"/>
        <v>sel212</v>
      </c>
      <c r="K70" s="131" t="str">
        <f t="shared" ref="K70:K101" si="20">"sel"&amp;MID($B70,2,5)</f>
        <v>sel212</v>
      </c>
      <c r="L70" s="111"/>
      <c r="M70" s="111"/>
      <c r="N70" s="111"/>
      <c r="O70" s="110" t="s">
        <v>1779</v>
      </c>
      <c r="P70" s="111"/>
      <c r="Q70" s="111"/>
      <c r="R70" s="110">
        <v>-1</v>
      </c>
      <c r="T70" s="73"/>
      <c r="U70" s="113" t="str">
        <f t="shared" ref="U70:U101" si="21">J70</f>
        <v>sel212</v>
      </c>
      <c r="V70" s="119" t="s">
        <v>3539</v>
      </c>
      <c r="W70" s="119" t="s">
        <v>3745</v>
      </c>
      <c r="X70" s="119" t="s">
        <v>3746</v>
      </c>
      <c r="Y70" s="119" t="s">
        <v>3747</v>
      </c>
      <c r="Z70" s="119" t="s">
        <v>3748</v>
      </c>
      <c r="AA70" s="119" t="s">
        <v>3749</v>
      </c>
      <c r="AB70" s="119" t="s">
        <v>3750</v>
      </c>
      <c r="AC70" s="119" t="s">
        <v>3751</v>
      </c>
      <c r="AD70" s="119" t="s">
        <v>3752</v>
      </c>
      <c r="AE70" s="119" t="s">
        <v>3753</v>
      </c>
      <c r="AF70" s="119" t="s">
        <v>3754</v>
      </c>
      <c r="AG70" s="119"/>
      <c r="AH70" s="119"/>
      <c r="AI70" s="119"/>
      <c r="AJ70" s="119" t="s">
        <v>3052</v>
      </c>
      <c r="AK70" s="119"/>
      <c r="AL70" s="131" t="s">
        <v>4098</v>
      </c>
      <c r="AM70" s="157" t="s">
        <v>2612</v>
      </c>
      <c r="AN70" s="157" t="s">
        <v>2613</v>
      </c>
      <c r="AO70" s="157" t="s">
        <v>2614</v>
      </c>
      <c r="AP70" s="157" t="s">
        <v>2615</v>
      </c>
      <c r="AQ70" s="157" t="s">
        <v>2616</v>
      </c>
      <c r="AR70" s="157" t="s">
        <v>2617</v>
      </c>
      <c r="AS70" s="131" t="s">
        <v>2618</v>
      </c>
      <c r="AT70" s="131" t="s">
        <v>2619</v>
      </c>
      <c r="AU70" s="131" t="s">
        <v>2620</v>
      </c>
      <c r="AV70" s="131" t="s">
        <v>2621</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 t="shared" si="17"/>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 t="shared" si="18"/>
        <v>D6.scenario.defSelectValue["sel212"]= [ "Please select", "4 tatami mats and a half", "6 tatami", "8 tatami", "10 tatami", "12 tatami", "15 tatami", "20 tatami", "25 tatami", "30 tatami", "40 tatami", "", " " ];</v>
      </c>
      <c r="DR70" s="89"/>
      <c r="DS70" s="89"/>
      <c r="DT70" s="89" t="str">
        <f t="shared" si="19"/>
        <v>D6.scenario.defSelectData['sel212']= [ '-1', '7.3', '10', '13', '16', '19.5', '24', '33', '41', '49', '65' ];</v>
      </c>
    </row>
    <row r="71" spans="1:124" s="84" customFormat="1" ht="43.5" customHeight="1" x14ac:dyDescent="0.15">
      <c r="B71" s="110" t="s">
        <v>2274</v>
      </c>
      <c r="C71" s="119" t="s">
        <v>3322</v>
      </c>
      <c r="D71" s="131" t="s">
        <v>3322</v>
      </c>
      <c r="E71" s="110" t="s">
        <v>2362</v>
      </c>
      <c r="F71" s="119" t="s">
        <v>1793</v>
      </c>
      <c r="G71" s="131" t="s">
        <v>1793</v>
      </c>
      <c r="H71" s="119" t="s">
        <v>3479</v>
      </c>
      <c r="I71" s="131" t="s">
        <v>3479</v>
      </c>
      <c r="J71" s="119" t="str">
        <f t="shared" si="16"/>
        <v>sel213</v>
      </c>
      <c r="K71" s="131" t="str">
        <f t="shared" si="20"/>
        <v>sel213</v>
      </c>
      <c r="L71" s="111"/>
      <c r="M71" s="111"/>
      <c r="N71" s="111"/>
      <c r="O71" s="110" t="s">
        <v>1779</v>
      </c>
      <c r="P71" s="111"/>
      <c r="Q71" s="111"/>
      <c r="R71" s="110">
        <v>-1</v>
      </c>
      <c r="T71" s="73"/>
      <c r="U71" s="113" t="str">
        <f t="shared" si="21"/>
        <v>sel213</v>
      </c>
      <c r="V71" s="119" t="s">
        <v>3539</v>
      </c>
      <c r="W71" s="119" t="s">
        <v>3755</v>
      </c>
      <c r="X71" s="119" t="s">
        <v>3756</v>
      </c>
      <c r="Y71" s="119" t="s">
        <v>3757</v>
      </c>
      <c r="Z71" s="119" t="s">
        <v>3758</v>
      </c>
      <c r="AA71" s="119" t="s">
        <v>3759</v>
      </c>
      <c r="AB71" s="119" t="s">
        <v>3760</v>
      </c>
      <c r="AC71" s="119"/>
      <c r="AD71" s="119"/>
      <c r="AE71" s="119"/>
      <c r="AF71" s="119"/>
      <c r="AG71" s="119"/>
      <c r="AH71" s="119"/>
      <c r="AI71" s="119"/>
      <c r="AJ71" s="119" t="s">
        <v>3052</v>
      </c>
      <c r="AK71" s="119"/>
      <c r="AL71" s="131" t="s">
        <v>4102</v>
      </c>
      <c r="AM71" s="157" t="s">
        <v>4129</v>
      </c>
      <c r="AN71" s="157" t="s">
        <v>2264</v>
      </c>
      <c r="AO71" s="157" t="s">
        <v>2265</v>
      </c>
      <c r="AP71" s="157" t="s">
        <v>2266</v>
      </c>
      <c r="AQ71" s="131" t="s">
        <v>2267</v>
      </c>
      <c r="AR71" s="131" t="s">
        <v>2268</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 t="shared" si="17"/>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 t="shared" si="18"/>
        <v>D6.scenario.defSelectValue["sel213"]= [ "Please select", "small window (90 × 120)", "Koshimado (120 × 180)", "2 sheets sweep window (180 × 180)", "4 sheets sweep window (180 × 360)", "sweep six equivalent (180 × 540)", "sweeping eight equivalent (180 × 720)", "", " " ];</v>
      </c>
      <c r="DR71" s="89"/>
      <c r="DS71" s="89"/>
      <c r="DT71" s="89" t="str">
        <f t="shared" si="19"/>
        <v>D6.scenario.defSelectData['sel213']= [ '-1', '1.1', '2.2', '3.3', '6.5', '9.7', '13' ];</v>
      </c>
    </row>
    <row r="72" spans="1:124" s="84" customFormat="1" ht="43.5" customHeight="1" x14ac:dyDescent="0.15">
      <c r="B72" s="110" t="s">
        <v>2482</v>
      </c>
      <c r="C72" s="119" t="s">
        <v>3323</v>
      </c>
      <c r="D72" s="131" t="s">
        <v>3323</v>
      </c>
      <c r="E72" s="110" t="s">
        <v>2362</v>
      </c>
      <c r="F72" s="119" t="s">
        <v>3418</v>
      </c>
      <c r="G72" s="131" t="s">
        <v>3418</v>
      </c>
      <c r="H72" s="119" t="s">
        <v>3323</v>
      </c>
      <c r="I72" s="131" t="s">
        <v>3323</v>
      </c>
      <c r="J72" s="119" t="str">
        <f t="shared" si="16"/>
        <v>sel214</v>
      </c>
      <c r="K72" s="131" t="str">
        <f t="shared" si="20"/>
        <v>sel214</v>
      </c>
      <c r="L72" s="111"/>
      <c r="M72" s="111"/>
      <c r="N72" s="111"/>
      <c r="O72" s="110" t="s">
        <v>1779</v>
      </c>
      <c r="P72" s="111"/>
      <c r="Q72" s="111"/>
      <c r="R72" s="110">
        <v>-1</v>
      </c>
      <c r="T72" s="73"/>
      <c r="U72" s="113" t="str">
        <f t="shared" si="21"/>
        <v>sel214</v>
      </c>
      <c r="V72" s="119" t="s">
        <v>3539</v>
      </c>
      <c r="W72" s="119" t="s">
        <v>3761</v>
      </c>
      <c r="X72" s="119" t="s">
        <v>3762</v>
      </c>
      <c r="Y72" s="119" t="s">
        <v>3763</v>
      </c>
      <c r="Z72" s="119" t="s">
        <v>3764</v>
      </c>
      <c r="AA72" s="119" t="s">
        <v>3765</v>
      </c>
      <c r="AB72" s="119"/>
      <c r="AC72" s="119"/>
      <c r="AD72" s="119"/>
      <c r="AE72" s="119"/>
      <c r="AF72" s="119"/>
      <c r="AG72" s="119"/>
      <c r="AH72" s="119"/>
      <c r="AI72" s="119"/>
      <c r="AJ72" s="119"/>
      <c r="AK72" s="119"/>
      <c r="AL72" s="131" t="s">
        <v>4112</v>
      </c>
      <c r="AM72" s="157" t="s">
        <v>2269</v>
      </c>
      <c r="AN72" s="157" t="s">
        <v>2270</v>
      </c>
      <c r="AO72" s="157" t="s">
        <v>2271</v>
      </c>
      <c r="AP72" s="157" t="s">
        <v>2272</v>
      </c>
      <c r="AQ72" s="157" t="s">
        <v>2273</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 t="shared" si="17"/>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 t="shared" si="18"/>
        <v>D6.scenario.defSelectValue["sel214"]= [ "Please select", "1 glass", "aluminum double glazing", "aluminum other than the frame double-glazing", "double-glazed windows", "low-e double glazing", "" ];</v>
      </c>
      <c r="DR72" s="89"/>
      <c r="DS72" s="89"/>
      <c r="DT72" s="89" t="str">
        <f t="shared" si="19"/>
        <v>D6.scenario.defSelectData['sel214']= [ '-1', '6', '3.5', '2.5', '2.5', '1.5' ];</v>
      </c>
    </row>
    <row r="73" spans="1:124" s="84" customFormat="1" ht="43.5" customHeight="1" x14ac:dyDescent="0.15">
      <c r="A73" s="73"/>
      <c r="B73" s="110" t="s">
        <v>2275</v>
      </c>
      <c r="C73" s="119" t="s">
        <v>3324</v>
      </c>
      <c r="D73" s="131" t="s">
        <v>3324</v>
      </c>
      <c r="E73" s="110" t="s">
        <v>2587</v>
      </c>
      <c r="F73" s="119" t="s">
        <v>3410</v>
      </c>
      <c r="G73" s="131" t="s">
        <v>3410</v>
      </c>
      <c r="H73" s="119" t="s">
        <v>3480</v>
      </c>
      <c r="I73" s="131" t="s">
        <v>3480</v>
      </c>
      <c r="J73" s="119" t="str">
        <f t="shared" si="16"/>
        <v>sel215</v>
      </c>
      <c r="K73" s="131" t="str">
        <f t="shared" si="20"/>
        <v>sel215</v>
      </c>
      <c r="L73" s="111"/>
      <c r="M73" s="111"/>
      <c r="N73" s="111"/>
      <c r="O73" s="110" t="s">
        <v>1779</v>
      </c>
      <c r="P73" s="111"/>
      <c r="Q73" s="111"/>
      <c r="R73" s="110">
        <v>-1</v>
      </c>
      <c r="S73" s="73"/>
      <c r="T73" s="73"/>
      <c r="U73" s="113" t="str">
        <f t="shared" si="21"/>
        <v>sel215</v>
      </c>
      <c r="V73" s="119" t="s">
        <v>3539</v>
      </c>
      <c r="W73" s="119" t="s">
        <v>3766</v>
      </c>
      <c r="X73" s="121" t="s">
        <v>3767</v>
      </c>
      <c r="Y73" s="119" t="s">
        <v>3768</v>
      </c>
      <c r="Z73" s="119" t="s">
        <v>3769</v>
      </c>
      <c r="AA73" s="119" t="s">
        <v>3770</v>
      </c>
      <c r="AB73" s="119" t="s">
        <v>3771</v>
      </c>
      <c r="AC73" s="119" t="s">
        <v>3772</v>
      </c>
      <c r="AD73" s="119" t="s">
        <v>3773</v>
      </c>
      <c r="AE73" s="119" t="s">
        <v>3557</v>
      </c>
      <c r="AF73" s="119"/>
      <c r="AG73" s="119"/>
      <c r="AH73" s="119"/>
      <c r="AI73" s="119"/>
      <c r="AJ73" s="119"/>
      <c r="AK73" s="119"/>
      <c r="AL73" s="131" t="s">
        <v>4102</v>
      </c>
      <c r="AM73" s="157" t="s">
        <v>1913</v>
      </c>
      <c r="AN73" s="158" t="s">
        <v>2166</v>
      </c>
      <c r="AO73" s="157" t="s">
        <v>2167</v>
      </c>
      <c r="AP73" s="157" t="s">
        <v>2168</v>
      </c>
      <c r="AQ73" s="157" t="s">
        <v>2169</v>
      </c>
      <c r="AR73" s="157" t="s">
        <v>2170</v>
      </c>
      <c r="AS73" s="157" t="s">
        <v>2171</v>
      </c>
      <c r="AT73" s="131" t="s">
        <v>2172</v>
      </c>
      <c r="AU73" s="131" t="s">
        <v>2173</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 t="shared" si="17"/>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 t="shared" si="18"/>
        <v>D6.scenario.defSelectValue["sel215"]= [ "Please select", "have have not", "1 year less than", "3 years less than", "5 years less than", "7 years less than", "less than 10 years", "less than 15 years", "less than 20 years", "for more than 20 years", "" ];</v>
      </c>
      <c r="DR73" s="89"/>
      <c r="DS73" s="89"/>
      <c r="DT73" s="89" t="str">
        <f t="shared" si="19"/>
        <v>D6.scenario.defSelectData['sel215']= [ '-1', '0', '1', '2', '4', '6', '9', '13', '18', '25' ];</v>
      </c>
    </row>
    <row r="74" spans="1:124" s="84" customFormat="1" ht="43.5" customHeight="1" x14ac:dyDescent="0.15">
      <c r="A74" s="73"/>
      <c r="B74" s="110" t="s">
        <v>2276</v>
      </c>
      <c r="C74" s="119" t="s">
        <v>3325</v>
      </c>
      <c r="D74" s="131" t="s">
        <v>3325</v>
      </c>
      <c r="E74" s="110" t="s">
        <v>2587</v>
      </c>
      <c r="F74" s="119"/>
      <c r="G74" s="131"/>
      <c r="H74" s="119" t="s">
        <v>3481</v>
      </c>
      <c r="I74" s="131" t="s">
        <v>3481</v>
      </c>
      <c r="J74" s="119" t="str">
        <f t="shared" si="16"/>
        <v>sel216</v>
      </c>
      <c r="K74" s="131" t="str">
        <f t="shared" si="20"/>
        <v>sel216</v>
      </c>
      <c r="L74" s="111"/>
      <c r="M74" s="111"/>
      <c r="N74" s="111"/>
      <c r="O74" s="110" t="s">
        <v>1779</v>
      </c>
      <c r="P74" s="111"/>
      <c r="Q74" s="111"/>
      <c r="R74" s="110">
        <v>-1</v>
      </c>
      <c r="S74" s="73"/>
      <c r="T74" s="73"/>
      <c r="U74" s="113" t="str">
        <f t="shared" si="21"/>
        <v>sel216</v>
      </c>
      <c r="V74" s="119" t="s">
        <v>3539</v>
      </c>
      <c r="W74" s="119" t="s">
        <v>3590</v>
      </c>
      <c r="X74" s="121" t="s">
        <v>3591</v>
      </c>
      <c r="Y74" s="119" t="s">
        <v>3558</v>
      </c>
      <c r="Z74" s="119"/>
      <c r="AA74" s="119"/>
      <c r="AB74" s="119"/>
      <c r="AC74" s="119"/>
      <c r="AD74" s="119"/>
      <c r="AE74" s="119"/>
      <c r="AF74" s="119"/>
      <c r="AG74" s="119"/>
      <c r="AH74" s="119"/>
      <c r="AI74" s="119"/>
      <c r="AJ74" s="119"/>
      <c r="AK74" s="119"/>
      <c r="AL74" s="131" t="s">
        <v>4098</v>
      </c>
      <c r="AM74" s="157" t="s">
        <v>4130</v>
      </c>
      <c r="AN74" s="158" t="s">
        <v>4131</v>
      </c>
      <c r="AO74" s="157" t="s">
        <v>4123</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 t="shared" si="17"/>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 t="shared" si="18"/>
        <v>D6.scenario.defSelectValue["sel216"]= [ "Please select", "Yes", "No", "do not know", "" ];</v>
      </c>
      <c r="DR74" s="89"/>
      <c r="DS74" s="89"/>
      <c r="DT74" s="89" t="str">
        <f t="shared" si="19"/>
        <v>D6.scenario.defSelectData['sel216']= [ '-1', '1', '2', '3' ];</v>
      </c>
    </row>
    <row r="75" spans="1:124" s="84" customFormat="1" ht="43.5" customHeight="1" x14ac:dyDescent="0.15">
      <c r="B75" s="110" t="s">
        <v>2277</v>
      </c>
      <c r="C75" s="119" t="s">
        <v>3326</v>
      </c>
      <c r="D75" s="131" t="s">
        <v>3326</v>
      </c>
      <c r="E75" s="110" t="s">
        <v>2587</v>
      </c>
      <c r="F75" s="119"/>
      <c r="G75" s="131"/>
      <c r="H75" s="119" t="s">
        <v>3482</v>
      </c>
      <c r="I75" s="131" t="s">
        <v>3482</v>
      </c>
      <c r="J75" s="119" t="str">
        <f t="shared" si="16"/>
        <v>sel217</v>
      </c>
      <c r="K75" s="131" t="str">
        <f t="shared" si="20"/>
        <v>sel217</v>
      </c>
      <c r="L75" s="111"/>
      <c r="M75" s="111"/>
      <c r="N75" s="111"/>
      <c r="O75" s="110" t="s">
        <v>1779</v>
      </c>
      <c r="P75" s="111"/>
      <c r="Q75" s="111"/>
      <c r="R75" s="110">
        <v>-1</v>
      </c>
      <c r="T75" s="73"/>
      <c r="U75" s="113" t="str">
        <f t="shared" si="21"/>
        <v>sel217</v>
      </c>
      <c r="V75" s="119" t="s">
        <v>3774</v>
      </c>
      <c r="W75" s="119" t="s">
        <v>3574</v>
      </c>
      <c r="X75" s="119" t="s">
        <v>3775</v>
      </c>
      <c r="Y75" s="119"/>
      <c r="Z75" s="119"/>
      <c r="AA75" s="119"/>
      <c r="AB75" s="119"/>
      <c r="AC75" s="119"/>
      <c r="AD75" s="119"/>
      <c r="AE75" s="119"/>
      <c r="AF75" s="119"/>
      <c r="AG75" s="119"/>
      <c r="AH75" s="119"/>
      <c r="AI75" s="119"/>
      <c r="AJ75" s="119" t="s">
        <v>3052</v>
      </c>
      <c r="AK75" s="119"/>
      <c r="AL75" s="131" t="s">
        <v>4102</v>
      </c>
      <c r="AM75" s="157" t="s">
        <v>4106</v>
      </c>
      <c r="AN75" s="157" t="s">
        <v>4105</v>
      </c>
      <c r="AO75" s="157" t="s">
        <v>4103</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 t="shared" si="17"/>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 t="shared" si="18"/>
        <v>D6.scenario.defSelectValue["sel217"]= [ "Do not know", "not", "are Please choose", "", " " ];</v>
      </c>
      <c r="DR75" s="89"/>
      <c r="DS75" s="89"/>
      <c r="DT75" s="89" t="str">
        <f t="shared" si="19"/>
        <v>D6.scenario.defSelectData['sel217']= [ '-1', '1', '2', '3' ];</v>
      </c>
    </row>
    <row r="76" spans="1:124" s="84" customFormat="1" ht="43.5" customHeight="1" x14ac:dyDescent="0.15">
      <c r="A76" s="73"/>
      <c r="B76" s="110" t="s">
        <v>2160</v>
      </c>
      <c r="C76" s="119" t="s">
        <v>3315</v>
      </c>
      <c r="D76" s="131" t="s">
        <v>3315</v>
      </c>
      <c r="E76" s="110" t="s">
        <v>2450</v>
      </c>
      <c r="F76" s="119"/>
      <c r="G76" s="131"/>
      <c r="H76" s="119" t="s">
        <v>3475</v>
      </c>
      <c r="I76" s="131" t="s">
        <v>3475</v>
      </c>
      <c r="J76" s="119" t="str">
        <f t="shared" si="16"/>
        <v>sel231</v>
      </c>
      <c r="K76" s="131" t="str">
        <f t="shared" si="20"/>
        <v>sel231</v>
      </c>
      <c r="L76" s="111"/>
      <c r="M76" s="111"/>
      <c r="N76" s="111"/>
      <c r="O76" s="110" t="s">
        <v>1779</v>
      </c>
      <c r="P76" s="111"/>
      <c r="Q76" s="111"/>
      <c r="R76" s="110">
        <v>-1</v>
      </c>
      <c r="S76" s="73"/>
      <c r="T76" s="73"/>
      <c r="U76" s="113" t="str">
        <f t="shared" si="21"/>
        <v>sel231</v>
      </c>
      <c r="V76" s="119" t="s">
        <v>3539</v>
      </c>
      <c r="W76" s="119" t="s">
        <v>3720</v>
      </c>
      <c r="X76" s="119" t="s">
        <v>3721</v>
      </c>
      <c r="Y76" s="119" t="s">
        <v>3642</v>
      </c>
      <c r="Z76" s="119" t="s">
        <v>3722</v>
      </c>
      <c r="AA76" s="119" t="s">
        <v>3723</v>
      </c>
      <c r="AB76" s="119" t="s">
        <v>3724</v>
      </c>
      <c r="AC76" s="119"/>
      <c r="AD76" s="119"/>
      <c r="AE76" s="119"/>
      <c r="AF76" s="119"/>
      <c r="AG76" s="119"/>
      <c r="AH76" s="119"/>
      <c r="AI76" s="119"/>
      <c r="AJ76" s="119" t="s">
        <v>3052</v>
      </c>
      <c r="AK76" s="119"/>
      <c r="AL76" s="131" t="s">
        <v>4098</v>
      </c>
      <c r="AM76" s="157" t="s">
        <v>4132</v>
      </c>
      <c r="AN76" s="157" t="s">
        <v>1876</v>
      </c>
      <c r="AO76" s="157" t="s">
        <v>1877</v>
      </c>
      <c r="AP76" s="157" t="s">
        <v>1878</v>
      </c>
      <c r="AQ76" s="131" t="s">
        <v>1879</v>
      </c>
      <c r="AR76" s="157" t="s">
        <v>1880</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 t="shared" si="17"/>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 t="shared" si="18"/>
        <v>D6.scenario.defSelectValue["sel231"]= [ "Please select", "air conditioning", "only electro-thermal heating", "Gas", "kerosene", "wood pellet stove", "kotatsu and hot carpet", "", " " ];</v>
      </c>
      <c r="DR76" s="89"/>
      <c r="DS76" s="89"/>
      <c r="DT76" s="89" t="str">
        <f t="shared" si="19"/>
        <v>D6.scenario.defSelectData['sel231']= [ '-1', '1', '2', '3', '4', '5', '6' ];</v>
      </c>
    </row>
    <row r="77" spans="1:124" s="84" customFormat="1" ht="43.5" customHeight="1" x14ac:dyDescent="0.15">
      <c r="A77" s="73"/>
      <c r="B77" s="111" t="s">
        <v>2453</v>
      </c>
      <c r="C77" s="119" t="s">
        <v>3316</v>
      </c>
      <c r="D77" s="131" t="s">
        <v>3316</v>
      </c>
      <c r="E77" s="110" t="s">
        <v>2450</v>
      </c>
      <c r="F77" s="119"/>
      <c r="G77" s="131"/>
      <c r="H77" s="119" t="s">
        <v>3316</v>
      </c>
      <c r="I77" s="131" t="s">
        <v>3316</v>
      </c>
      <c r="J77" s="119" t="str">
        <f t="shared" si="16"/>
        <v>sel232</v>
      </c>
      <c r="K77" s="131" t="str">
        <f t="shared" si="20"/>
        <v>sel232</v>
      </c>
      <c r="L77" s="111"/>
      <c r="M77" s="111"/>
      <c r="N77" s="111"/>
      <c r="O77" s="110" t="s">
        <v>1779</v>
      </c>
      <c r="P77" s="111"/>
      <c r="Q77" s="111"/>
      <c r="R77" s="110">
        <v>-1</v>
      </c>
      <c r="S77" s="73"/>
      <c r="T77" s="73"/>
      <c r="U77" s="113" t="str">
        <f t="shared" si="21"/>
        <v>sel232</v>
      </c>
      <c r="V77" s="119" t="s">
        <v>3539</v>
      </c>
      <c r="W77" s="119" t="s">
        <v>3720</v>
      </c>
      <c r="X77" s="121" t="s">
        <v>3721</v>
      </c>
      <c r="Y77" s="119" t="s">
        <v>3642</v>
      </c>
      <c r="Z77" s="119" t="s">
        <v>3722</v>
      </c>
      <c r="AA77" s="119" t="s">
        <v>3723</v>
      </c>
      <c r="AB77" s="119" t="s">
        <v>3724</v>
      </c>
      <c r="AC77" s="119"/>
      <c r="AD77" s="119"/>
      <c r="AE77" s="119"/>
      <c r="AF77" s="119"/>
      <c r="AG77" s="119"/>
      <c r="AH77" s="119"/>
      <c r="AI77" s="119"/>
      <c r="AJ77" s="119" t="s">
        <v>3052</v>
      </c>
      <c r="AK77" s="119"/>
      <c r="AL77" s="131" t="s">
        <v>4102</v>
      </c>
      <c r="AM77" s="131" t="s">
        <v>1289</v>
      </c>
      <c r="AN77" s="158" t="s">
        <v>1876</v>
      </c>
      <c r="AO77" s="131" t="s">
        <v>1877</v>
      </c>
      <c r="AP77" s="131" t="s">
        <v>1878</v>
      </c>
      <c r="AQ77" s="131" t="s">
        <v>1879</v>
      </c>
      <c r="AR77" s="157" t="s">
        <v>1880</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 t="shared" si="17"/>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 t="shared" si="18"/>
        <v>D6.scenario.defSelectValue["sel232"]= [ "Please select", "air conditioning", "only electro-thermal heating", "Gas", "kerosene", "wood pellet stove", "kotatsu and hot carpet", "", " " ];</v>
      </c>
      <c r="DR77" s="89"/>
      <c r="DS77" s="89"/>
      <c r="DT77" s="89" t="str">
        <f t="shared" si="19"/>
        <v>D6.scenario.defSelectData['sel232']= [ '-1', '0', '18', '19', '20', '21', '22', '23', '24', '25', '26' ];</v>
      </c>
    </row>
    <row r="78" spans="1:124" s="84" customFormat="1" ht="43.5" customHeight="1" x14ac:dyDescent="0.15">
      <c r="A78" s="73"/>
      <c r="B78" s="110" t="s">
        <v>2329</v>
      </c>
      <c r="C78" s="119" t="s">
        <v>3317</v>
      </c>
      <c r="D78" s="131" t="s">
        <v>3317</v>
      </c>
      <c r="E78" s="110" t="s">
        <v>2450</v>
      </c>
      <c r="F78" s="119" t="s">
        <v>3414</v>
      </c>
      <c r="G78" s="131" t="s">
        <v>3414</v>
      </c>
      <c r="H78" s="119" t="s">
        <v>3476</v>
      </c>
      <c r="I78" s="131" t="s">
        <v>3476</v>
      </c>
      <c r="J78" s="119" t="str">
        <f t="shared" si="16"/>
        <v>sel233</v>
      </c>
      <c r="K78" s="131" t="str">
        <f t="shared" si="20"/>
        <v>sel233</v>
      </c>
      <c r="L78" s="111"/>
      <c r="M78" s="111"/>
      <c r="N78" s="111"/>
      <c r="O78" s="110" t="s">
        <v>1779</v>
      </c>
      <c r="P78" s="111"/>
      <c r="Q78" s="111"/>
      <c r="R78" s="110">
        <v>-1</v>
      </c>
      <c r="S78" s="73"/>
      <c r="T78" s="73"/>
      <c r="U78" s="113" t="str">
        <f t="shared" si="21"/>
        <v>sel233</v>
      </c>
      <c r="V78" s="119" t="s">
        <v>3539</v>
      </c>
      <c r="W78" s="119" t="s">
        <v>3628</v>
      </c>
      <c r="X78" s="119" t="s">
        <v>3725</v>
      </c>
      <c r="Y78" s="119" t="s">
        <v>3726</v>
      </c>
      <c r="Z78" s="119" t="s">
        <v>3727</v>
      </c>
      <c r="AA78" s="119" t="s">
        <v>3728</v>
      </c>
      <c r="AB78" s="119" t="s">
        <v>3674</v>
      </c>
      <c r="AC78" s="119" t="s">
        <v>3729</v>
      </c>
      <c r="AD78" s="119" t="s">
        <v>3730</v>
      </c>
      <c r="AE78" s="119" t="s">
        <v>3676</v>
      </c>
      <c r="AF78" s="119" t="s">
        <v>3677</v>
      </c>
      <c r="AG78" s="119"/>
      <c r="AH78" s="119"/>
      <c r="AI78" s="119"/>
      <c r="AJ78" s="119" t="s">
        <v>3052</v>
      </c>
      <c r="AK78" s="119"/>
      <c r="AL78" s="131" t="s">
        <v>4112</v>
      </c>
      <c r="AM78" s="131" t="s">
        <v>1858</v>
      </c>
      <c r="AN78" s="131" t="s">
        <v>1816</v>
      </c>
      <c r="AO78" s="131" t="s">
        <v>1817</v>
      </c>
      <c r="AP78" s="131" t="s">
        <v>1818</v>
      </c>
      <c r="AQ78" s="157" t="s">
        <v>1819</v>
      </c>
      <c r="AR78" s="157" t="s">
        <v>1820</v>
      </c>
      <c r="AS78" s="157" t="s">
        <v>1821</v>
      </c>
      <c r="AT78" s="157" t="s">
        <v>1822</v>
      </c>
      <c r="AU78" s="131" t="s">
        <v>1823</v>
      </c>
      <c r="AV78" s="131" t="s">
        <v>1824</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 t="shared" si="17"/>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 t="shared" si="18"/>
        <v>D6.scenario.defSelectValue["sel233"]= [ "Please select", "do not use", "1 hours", "2 hours", "3 hours", "4 hours", "6 hours", "8 hours", "12 hours", "16 hours", "24 hours", "", " " ];</v>
      </c>
      <c r="DR78" s="89"/>
      <c r="DS78" s="89"/>
      <c r="DT78" s="89" t="str">
        <f t="shared" si="19"/>
        <v>D6.scenario.defSelectData['sel233']= [ '-1', '0', '1', '2', '3', '4', '6', '8', '12', '16', '24' ];</v>
      </c>
    </row>
    <row r="79" spans="1:124" s="84" customFormat="1" ht="43.5" customHeight="1" x14ac:dyDescent="0.15">
      <c r="A79" s="73"/>
      <c r="B79" s="111" t="s">
        <v>2330</v>
      </c>
      <c r="C79" s="119" t="s">
        <v>3318</v>
      </c>
      <c r="D79" s="131" t="s">
        <v>3318</v>
      </c>
      <c r="E79" s="110" t="s">
        <v>2450</v>
      </c>
      <c r="F79" s="119" t="s">
        <v>1805</v>
      </c>
      <c r="G79" s="131" t="s">
        <v>1805</v>
      </c>
      <c r="H79" s="119" t="s">
        <v>3477</v>
      </c>
      <c r="I79" s="131" t="s">
        <v>3477</v>
      </c>
      <c r="J79" s="119" t="str">
        <f t="shared" si="16"/>
        <v>sel234</v>
      </c>
      <c r="K79" s="131" t="str">
        <f t="shared" si="20"/>
        <v>sel234</v>
      </c>
      <c r="L79" s="111"/>
      <c r="M79" s="111"/>
      <c r="N79" s="111"/>
      <c r="O79" s="110" t="s">
        <v>1779</v>
      </c>
      <c r="P79" s="111"/>
      <c r="Q79" s="111"/>
      <c r="R79" s="110">
        <v>-1</v>
      </c>
      <c r="S79" s="73"/>
      <c r="T79" s="73"/>
      <c r="U79" s="113" t="str">
        <f t="shared" si="21"/>
        <v>sel234</v>
      </c>
      <c r="V79" s="119" t="s">
        <v>3539</v>
      </c>
      <c r="W79" s="119" t="s">
        <v>3731</v>
      </c>
      <c r="X79" s="121" t="s">
        <v>3732</v>
      </c>
      <c r="Y79" s="119" t="s">
        <v>3733</v>
      </c>
      <c r="Z79" s="119" t="s">
        <v>3734</v>
      </c>
      <c r="AA79" s="119" t="s">
        <v>3735</v>
      </c>
      <c r="AB79" s="119" t="s">
        <v>3736</v>
      </c>
      <c r="AC79" s="119" t="s">
        <v>3737</v>
      </c>
      <c r="AD79" s="119" t="s">
        <v>3738</v>
      </c>
      <c r="AE79" s="119" t="s">
        <v>3739</v>
      </c>
      <c r="AF79" s="119" t="s">
        <v>3740</v>
      </c>
      <c r="AG79" s="119"/>
      <c r="AH79" s="119"/>
      <c r="AI79" s="119"/>
      <c r="AJ79" s="119" t="s">
        <v>3052</v>
      </c>
      <c r="AK79" s="119"/>
      <c r="AL79" s="131" t="s">
        <v>4112</v>
      </c>
      <c r="AM79" s="131" t="s">
        <v>1858</v>
      </c>
      <c r="AN79" s="133" t="s">
        <v>1881</v>
      </c>
      <c r="AO79" s="131" t="s">
        <v>1882</v>
      </c>
      <c r="AP79" s="157" t="s">
        <v>1883</v>
      </c>
      <c r="AQ79" s="157" t="s">
        <v>1884</v>
      </c>
      <c r="AR79" s="157" t="s">
        <v>1885</v>
      </c>
      <c r="AS79" s="157" t="s">
        <v>1886</v>
      </c>
      <c r="AT79" s="131" t="s">
        <v>1887</v>
      </c>
      <c r="AU79" s="131" t="s">
        <v>1888</v>
      </c>
      <c r="AV79" s="131" t="s">
        <v>2247</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 t="shared" si="17"/>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 t="shared" si="18"/>
        <v>D6.scenario.defSelectValue["sel234"]= [ "Please select", "used not", "18 ℃", "19 ℃", "20 ℃", "21 ℃", "22 ℃", "23 ℃", "24 ℃", "25 ℃", "26 ℃ more than", "", " " ];</v>
      </c>
      <c r="DR79" s="89"/>
      <c r="DS79" s="89"/>
      <c r="DT79" s="89" t="str">
        <f t="shared" si="19"/>
        <v>D6.scenario.defSelectData['sel234']= [ '-1', '0', '18', '19', '20', '21', '22', '23', '24', '25', '26' ];</v>
      </c>
    </row>
    <row r="80" spans="1:124" s="84" customFormat="1" ht="43.5" customHeight="1" x14ac:dyDescent="0.15">
      <c r="A80" s="73"/>
      <c r="B80" s="110" t="s">
        <v>2161</v>
      </c>
      <c r="C80" s="119" t="s">
        <v>3319</v>
      </c>
      <c r="D80" s="131" t="s">
        <v>3319</v>
      </c>
      <c r="E80" s="110" t="s">
        <v>2450</v>
      </c>
      <c r="F80" s="119" t="s">
        <v>3417</v>
      </c>
      <c r="G80" s="131" t="s">
        <v>3417</v>
      </c>
      <c r="H80" s="119" t="s">
        <v>3319</v>
      </c>
      <c r="I80" s="131" t="s">
        <v>3319</v>
      </c>
      <c r="J80" s="119" t="str">
        <f t="shared" si="16"/>
        <v>sel235</v>
      </c>
      <c r="K80" s="131" t="str">
        <f t="shared" si="20"/>
        <v>sel235</v>
      </c>
      <c r="L80" s="111"/>
      <c r="M80" s="111"/>
      <c r="N80" s="111"/>
      <c r="O80" s="110" t="s">
        <v>1779</v>
      </c>
      <c r="P80" s="111"/>
      <c r="Q80" s="111"/>
      <c r="R80" s="110">
        <v>-1</v>
      </c>
      <c r="S80" s="73"/>
      <c r="T80" s="73"/>
      <c r="U80" s="113" t="str">
        <f t="shared" si="21"/>
        <v>sel235</v>
      </c>
      <c r="V80" s="119" t="s">
        <v>3539</v>
      </c>
      <c r="W80" s="119" t="s">
        <v>3741</v>
      </c>
      <c r="X80" s="121" t="s">
        <v>3742</v>
      </c>
      <c r="Y80" s="121" t="s">
        <v>3699</v>
      </c>
      <c r="Z80" s="119" t="s">
        <v>3743</v>
      </c>
      <c r="AA80" s="119" t="s">
        <v>3700</v>
      </c>
      <c r="AB80" s="119" t="s">
        <v>3744</v>
      </c>
      <c r="AC80" s="119" t="s">
        <v>3701</v>
      </c>
      <c r="AD80" s="119" t="s">
        <v>3702</v>
      </c>
      <c r="AE80" s="119" t="s">
        <v>3703</v>
      </c>
      <c r="AF80" s="119"/>
      <c r="AG80" s="119"/>
      <c r="AH80" s="119"/>
      <c r="AI80" s="119"/>
      <c r="AJ80" s="119"/>
      <c r="AK80" s="119"/>
      <c r="AL80" s="131" t="s">
        <v>4098</v>
      </c>
      <c r="AM80" s="131" t="s">
        <v>2331</v>
      </c>
      <c r="AN80" s="133" t="s">
        <v>2332</v>
      </c>
      <c r="AO80" s="133" t="s">
        <v>2322</v>
      </c>
      <c r="AP80" s="131" t="s">
        <v>2333</v>
      </c>
      <c r="AQ80" s="157" t="s">
        <v>2323</v>
      </c>
      <c r="AR80" s="157" t="s">
        <v>2334</v>
      </c>
      <c r="AS80" s="157" t="s">
        <v>2324</v>
      </c>
      <c r="AT80" s="131" t="s">
        <v>2325</v>
      </c>
      <c r="AU80" s="131" t="s">
        <v>2326</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 t="shared" si="17"/>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 t="shared" si="18"/>
        <v>D6.scenario.defSelectValue["sel235"]= [ "Please select", "not the heating", "1 month", "2 months", "3 months", "4 months", "5 months", "6 months", "8 months", "10 months", "" ];</v>
      </c>
      <c r="DR80" s="89"/>
      <c r="DS80" s="89"/>
      <c r="DT80" s="89" t="str">
        <f t="shared" si="19"/>
        <v>D6.scenario.defSelectData['sel235']= [ '-1', '0', '1', '2', '3', '4', '5', '6', '8', '10' ];</v>
      </c>
    </row>
    <row r="81" spans="1:124" s="84" customFormat="1" ht="43.5" customHeight="1" x14ac:dyDescent="0.15">
      <c r="A81" s="73"/>
      <c r="B81" s="111" t="s">
        <v>2451</v>
      </c>
      <c r="C81" s="119" t="s">
        <v>3327</v>
      </c>
      <c r="D81" s="131" t="s">
        <v>3327</v>
      </c>
      <c r="E81" s="110" t="s">
        <v>2450</v>
      </c>
      <c r="F81" s="119" t="s">
        <v>3417</v>
      </c>
      <c r="G81" s="131" t="s">
        <v>3417</v>
      </c>
      <c r="H81" s="119" t="s">
        <v>3327</v>
      </c>
      <c r="I81" s="131" t="s">
        <v>3327</v>
      </c>
      <c r="J81" s="119" t="str">
        <f t="shared" si="16"/>
        <v>sel236</v>
      </c>
      <c r="K81" s="131" t="str">
        <f t="shared" si="20"/>
        <v>sel236</v>
      </c>
      <c r="L81" s="111"/>
      <c r="M81" s="111"/>
      <c r="N81" s="111"/>
      <c r="O81" s="110" t="s">
        <v>1779</v>
      </c>
      <c r="P81" s="111"/>
      <c r="Q81" s="111"/>
      <c r="R81" s="110">
        <v>-1</v>
      </c>
      <c r="S81" s="73"/>
      <c r="T81" s="73"/>
      <c r="U81" s="113" t="str">
        <f t="shared" si="21"/>
        <v>sel236</v>
      </c>
      <c r="V81" s="119" t="s">
        <v>3539</v>
      </c>
      <c r="W81" s="119" t="s">
        <v>3776</v>
      </c>
      <c r="X81" s="121" t="s">
        <v>3742</v>
      </c>
      <c r="Y81" s="119" t="s">
        <v>3699</v>
      </c>
      <c r="Z81" s="119" t="s">
        <v>3743</v>
      </c>
      <c r="AA81" s="119" t="s">
        <v>3700</v>
      </c>
      <c r="AB81" s="119" t="s">
        <v>3744</v>
      </c>
      <c r="AC81" s="119" t="s">
        <v>3701</v>
      </c>
      <c r="AD81" s="119"/>
      <c r="AE81" s="119"/>
      <c r="AF81" s="119"/>
      <c r="AG81" s="119"/>
      <c r="AH81" s="119"/>
      <c r="AI81" s="119"/>
      <c r="AJ81" s="119"/>
      <c r="AK81" s="119"/>
      <c r="AL81" s="131" t="s">
        <v>4102</v>
      </c>
      <c r="AM81" s="157" t="s">
        <v>2335</v>
      </c>
      <c r="AN81" s="133" t="s">
        <v>2332</v>
      </c>
      <c r="AO81" s="131" t="s">
        <v>2322</v>
      </c>
      <c r="AP81" s="157" t="s">
        <v>2333</v>
      </c>
      <c r="AQ81" s="157" t="s">
        <v>2323</v>
      </c>
      <c r="AR81" s="131" t="s">
        <v>2334</v>
      </c>
      <c r="AS81" s="131" t="s">
        <v>2324</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 t="shared" si="17"/>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 t="shared" si="18"/>
        <v>D6.scenario.defSelectValue["sel236"]= [ "Please select", "not the humidification", "1 month", "2 months", "3 months", "4 months", "5 months", "6 months", "" ];</v>
      </c>
      <c r="DR81" s="89"/>
      <c r="DS81" s="89"/>
      <c r="DT81" s="89" t="str">
        <f t="shared" si="19"/>
        <v>D6.scenario.defSelectData['sel236']= [ '-1', '0', '1', '2', '3', '4', '5', '6' ];</v>
      </c>
    </row>
    <row r="82" spans="1:124" s="84" customFormat="1" ht="43.5" customHeight="1" x14ac:dyDescent="0.15">
      <c r="B82" s="110" t="s">
        <v>2452</v>
      </c>
      <c r="C82" s="119" t="s">
        <v>3328</v>
      </c>
      <c r="D82" s="131" t="s">
        <v>3328</v>
      </c>
      <c r="E82" s="110" t="s">
        <v>2362</v>
      </c>
      <c r="F82" s="119"/>
      <c r="G82" s="131"/>
      <c r="H82" s="119" t="s">
        <v>3483</v>
      </c>
      <c r="I82" s="131" t="s">
        <v>3483</v>
      </c>
      <c r="J82" s="119" t="str">
        <f t="shared" si="16"/>
        <v>sel237</v>
      </c>
      <c r="K82" s="131" t="str">
        <f t="shared" si="20"/>
        <v>sel237</v>
      </c>
      <c r="L82" s="111"/>
      <c r="M82" s="111"/>
      <c r="N82" s="111"/>
      <c r="O82" s="110" t="s">
        <v>1779</v>
      </c>
      <c r="P82" s="111"/>
      <c r="Q82" s="111"/>
      <c r="R82" s="110">
        <v>-1</v>
      </c>
      <c r="T82" s="73"/>
      <c r="U82" s="113" t="str">
        <f t="shared" si="21"/>
        <v>sel237</v>
      </c>
      <c r="V82" s="119" t="s">
        <v>3539</v>
      </c>
      <c r="W82" s="119" t="s">
        <v>3775</v>
      </c>
      <c r="X82" s="119"/>
      <c r="Y82" s="119"/>
      <c r="Z82" s="119"/>
      <c r="AA82" s="119"/>
      <c r="AB82" s="119"/>
      <c r="AC82" s="119"/>
      <c r="AD82" s="119"/>
      <c r="AE82" s="119"/>
      <c r="AF82" s="119"/>
      <c r="AG82" s="119"/>
      <c r="AH82" s="119"/>
      <c r="AI82" s="119"/>
      <c r="AJ82" s="119"/>
      <c r="AK82" s="119"/>
      <c r="AL82" s="131" t="s">
        <v>4112</v>
      </c>
      <c r="AM82" s="157" t="s">
        <v>4133</v>
      </c>
      <c r="AN82" s="157" t="s">
        <v>4105</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 t="shared" si="17"/>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 t="shared" si="18"/>
        <v>D6.scenario.defSelectValue["sel237"]= [ "Please select", "are Please choose", "" ];</v>
      </c>
      <c r="DR82" s="89"/>
      <c r="DS82" s="89"/>
      <c r="DT82" s="89" t="str">
        <f t="shared" si="19"/>
        <v>D6.scenario.defSelectData['sel237']= [ '-1', '1', '2' ];</v>
      </c>
    </row>
    <row r="83" spans="1:124" s="84" customFormat="1" ht="43.5" customHeight="1" x14ac:dyDescent="0.15">
      <c r="B83" s="111" t="s">
        <v>2454</v>
      </c>
      <c r="C83" s="119" t="s">
        <v>3329</v>
      </c>
      <c r="D83" s="131" t="s">
        <v>3329</v>
      </c>
      <c r="E83" s="110" t="s">
        <v>2450</v>
      </c>
      <c r="F83" s="119"/>
      <c r="G83" s="131"/>
      <c r="H83" s="119" t="s">
        <v>3329</v>
      </c>
      <c r="I83" s="131" t="s">
        <v>3329</v>
      </c>
      <c r="J83" s="119" t="str">
        <f t="shared" si="16"/>
        <v>sel238</v>
      </c>
      <c r="K83" s="131" t="str">
        <f t="shared" si="20"/>
        <v>sel238</v>
      </c>
      <c r="L83" s="111"/>
      <c r="M83" s="111"/>
      <c r="N83" s="111"/>
      <c r="O83" s="110" t="s">
        <v>1779</v>
      </c>
      <c r="P83" s="111"/>
      <c r="Q83" s="111"/>
      <c r="R83" s="110">
        <v>-1</v>
      </c>
      <c r="T83" s="73"/>
      <c r="U83" s="113" t="str">
        <f t="shared" si="21"/>
        <v>sel238</v>
      </c>
      <c r="V83" s="119" t="s">
        <v>3539</v>
      </c>
      <c r="W83" s="119" t="s">
        <v>3777</v>
      </c>
      <c r="X83" s="119" t="s">
        <v>3778</v>
      </c>
      <c r="Y83" s="119"/>
      <c r="Z83" s="119"/>
      <c r="AA83" s="119"/>
      <c r="AB83" s="119"/>
      <c r="AC83" s="119"/>
      <c r="AD83" s="119"/>
      <c r="AE83" s="119"/>
      <c r="AF83" s="119"/>
      <c r="AG83" s="119"/>
      <c r="AH83" s="119"/>
      <c r="AI83" s="119"/>
      <c r="AJ83" s="119"/>
      <c r="AK83" s="119"/>
      <c r="AL83" s="131" t="s">
        <v>4112</v>
      </c>
      <c r="AM83" s="157" t="s">
        <v>2862</v>
      </c>
      <c r="AN83" s="157" t="s">
        <v>4134</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 t="shared" si="17"/>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 t="shared" si="18"/>
        <v>D6.scenario.defSelectValue["sel238"]= [ "Please select", "Can close", "cannot", "" ];</v>
      </c>
      <c r="DR83" s="89"/>
      <c r="DS83" s="89"/>
      <c r="DT83" s="89" t="str">
        <f t="shared" si="19"/>
        <v>D6.scenario.defSelectData['sel238']= [ '-1', '1', '2' ];</v>
      </c>
    </row>
    <row r="84" spans="1:124" s="84" customFormat="1" ht="43.5" customHeight="1" x14ac:dyDescent="0.15">
      <c r="B84" s="110" t="s">
        <v>2455</v>
      </c>
      <c r="C84" s="119" t="s">
        <v>3330</v>
      </c>
      <c r="D84" s="131" t="s">
        <v>3330</v>
      </c>
      <c r="E84" s="110" t="s">
        <v>2450</v>
      </c>
      <c r="F84" s="119"/>
      <c r="G84" s="131"/>
      <c r="H84" s="119" t="s">
        <v>3484</v>
      </c>
      <c r="I84" s="131" t="s">
        <v>3484</v>
      </c>
      <c r="J84" s="119" t="str">
        <f t="shared" si="16"/>
        <v>sel239</v>
      </c>
      <c r="K84" s="131" t="str">
        <f t="shared" si="20"/>
        <v>sel239</v>
      </c>
      <c r="L84" s="111"/>
      <c r="M84" s="111"/>
      <c r="N84" s="111"/>
      <c r="O84" s="110" t="s">
        <v>1779</v>
      </c>
      <c r="P84" s="111"/>
      <c r="Q84" s="111"/>
      <c r="R84" s="110">
        <v>-1</v>
      </c>
      <c r="T84" s="73"/>
      <c r="U84" s="113" t="str">
        <f t="shared" si="21"/>
        <v>sel239</v>
      </c>
      <c r="V84" s="119" t="s">
        <v>3539</v>
      </c>
      <c r="W84" s="119" t="s">
        <v>3779</v>
      </c>
      <c r="X84" s="119" t="s">
        <v>3780</v>
      </c>
      <c r="Y84" s="119"/>
      <c r="Z84" s="119"/>
      <c r="AA84" s="119"/>
      <c r="AB84" s="119"/>
      <c r="AC84" s="119"/>
      <c r="AD84" s="119"/>
      <c r="AE84" s="119"/>
      <c r="AF84" s="119"/>
      <c r="AG84" s="119"/>
      <c r="AH84" s="119"/>
      <c r="AI84" s="119"/>
      <c r="AJ84" s="119"/>
      <c r="AK84" s="119"/>
      <c r="AL84" s="131" t="s">
        <v>4112</v>
      </c>
      <c r="AM84" s="157" t="s">
        <v>4135</v>
      </c>
      <c r="AN84" s="157" t="s">
        <v>4136</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 t="shared" si="17"/>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 t="shared" si="18"/>
        <v>D6.scenario.defSelectValue["sel239"]= [ "Please select", "There is", "isnot", "" ];</v>
      </c>
      <c r="DR84" s="89"/>
      <c r="DS84" s="89"/>
      <c r="DT84" s="89" t="str">
        <f t="shared" si="19"/>
        <v>D6.scenario.defSelectData['sel239']= [ '-1', '1', '2' ];</v>
      </c>
    </row>
    <row r="85" spans="1:124" s="84" customFormat="1" ht="43.5" customHeight="1" x14ac:dyDescent="0.15">
      <c r="B85" s="111" t="s">
        <v>2456</v>
      </c>
      <c r="C85" s="119" t="s">
        <v>3331</v>
      </c>
      <c r="D85" s="131" t="s">
        <v>3331</v>
      </c>
      <c r="E85" s="110" t="s">
        <v>2450</v>
      </c>
      <c r="F85" s="119"/>
      <c r="G85" s="131"/>
      <c r="H85" s="119" t="s">
        <v>3331</v>
      </c>
      <c r="I85" s="131" t="s">
        <v>3331</v>
      </c>
      <c r="J85" s="119" t="str">
        <f t="shared" si="16"/>
        <v>sel240</v>
      </c>
      <c r="K85" s="131" t="str">
        <f t="shared" si="20"/>
        <v>sel240</v>
      </c>
      <c r="L85" s="111"/>
      <c r="M85" s="111"/>
      <c r="N85" s="111"/>
      <c r="O85" s="110" t="s">
        <v>1779</v>
      </c>
      <c r="P85" s="111"/>
      <c r="Q85" s="111"/>
      <c r="R85" s="110">
        <v>-1</v>
      </c>
      <c r="T85" s="73"/>
      <c r="U85" s="113" t="str">
        <f t="shared" si="21"/>
        <v>sel240</v>
      </c>
      <c r="V85" s="119" t="s">
        <v>3781</v>
      </c>
      <c r="W85" s="119"/>
      <c r="X85" s="119" t="s">
        <v>3782</v>
      </c>
      <c r="Y85" s="119" t="s">
        <v>3783</v>
      </c>
      <c r="Z85" s="119" t="s">
        <v>3784</v>
      </c>
      <c r="AA85" s="119" t="s">
        <v>3785</v>
      </c>
      <c r="AB85" s="119"/>
      <c r="AC85" s="119"/>
      <c r="AD85" s="119"/>
      <c r="AE85" s="119"/>
      <c r="AF85" s="119"/>
      <c r="AG85" s="119"/>
      <c r="AH85" s="119"/>
      <c r="AI85" s="119"/>
      <c r="AJ85" s="119"/>
      <c r="AK85" s="119"/>
      <c r="AL85" s="131" t="s">
        <v>4112</v>
      </c>
      <c r="AM85" s="157" t="s">
        <v>2259</v>
      </c>
      <c r="AN85" s="131" t="s">
        <v>2260</v>
      </c>
      <c r="AO85" s="131" t="s">
        <v>2261</v>
      </c>
      <c r="AP85" s="131" t="s">
        <v>2262</v>
      </c>
      <c r="AQ85" s="131" t="s">
        <v>2263</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 t="shared" si="17"/>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 t="shared" si="18"/>
        <v>D6.scenario.defSelectValue["sel240"]= [ "Please choose can not be", "", " 20%, down", "30 to 40%, down", "half", "60 to 70%, down", "" ];</v>
      </c>
      <c r="DR85" s="89"/>
      <c r="DS85" s="89"/>
      <c r="DT85" s="89" t="str">
        <f t="shared" si="19"/>
        <v>D6.scenario.defSelectData['sel240']= [ '-1', '0', '2', '3', '5', '7' ];</v>
      </c>
    </row>
    <row r="86" spans="1:124" s="84" customFormat="1" ht="43.5" customHeight="1" x14ac:dyDescent="0.15">
      <c r="B86" s="110" t="s">
        <v>2457</v>
      </c>
      <c r="C86" s="119" t="s">
        <v>3332</v>
      </c>
      <c r="D86" s="131" t="s">
        <v>3332</v>
      </c>
      <c r="E86" s="110" t="s">
        <v>2450</v>
      </c>
      <c r="F86" s="119"/>
      <c r="G86" s="131"/>
      <c r="H86" s="119" t="s">
        <v>3485</v>
      </c>
      <c r="I86" s="131" t="s">
        <v>3485</v>
      </c>
      <c r="J86" s="119" t="str">
        <f t="shared" si="16"/>
        <v>sel241</v>
      </c>
      <c r="K86" s="131" t="str">
        <f t="shared" si="20"/>
        <v>sel241</v>
      </c>
      <c r="L86" s="111"/>
      <c r="M86" s="111"/>
      <c r="N86" s="111"/>
      <c r="O86" s="110" t="s">
        <v>1779</v>
      </c>
      <c r="P86" s="111"/>
      <c r="Q86" s="111"/>
      <c r="R86" s="110">
        <v>-1</v>
      </c>
      <c r="T86" s="73"/>
      <c r="U86" s="113" t="str">
        <f t="shared" si="21"/>
        <v>sel241</v>
      </c>
      <c r="V86" s="119" t="s">
        <v>3539</v>
      </c>
      <c r="W86" s="119" t="s">
        <v>3628</v>
      </c>
      <c r="X86" s="119" t="s">
        <v>3725</v>
      </c>
      <c r="Y86" s="119" t="s">
        <v>3726</v>
      </c>
      <c r="Z86" s="119" t="s">
        <v>3727</v>
      </c>
      <c r="AA86" s="119" t="s">
        <v>3728</v>
      </c>
      <c r="AB86" s="119" t="s">
        <v>3674</v>
      </c>
      <c r="AC86" s="119" t="s">
        <v>3729</v>
      </c>
      <c r="AD86" s="119" t="s">
        <v>3730</v>
      </c>
      <c r="AE86" s="119" t="s">
        <v>3676</v>
      </c>
      <c r="AF86" s="119" t="s">
        <v>3677</v>
      </c>
      <c r="AG86" s="119"/>
      <c r="AH86" s="119"/>
      <c r="AI86" s="119"/>
      <c r="AJ86" s="119" t="s">
        <v>3052</v>
      </c>
      <c r="AK86" s="119"/>
      <c r="AL86" s="131" t="s">
        <v>4098</v>
      </c>
      <c r="AM86" s="157" t="s">
        <v>4137</v>
      </c>
      <c r="AN86" s="157" t="s">
        <v>4138</v>
      </c>
      <c r="AO86" s="157" t="s">
        <v>4139</v>
      </c>
      <c r="AP86" s="157" t="s">
        <v>4140</v>
      </c>
      <c r="AQ86" s="157" t="s">
        <v>4141</v>
      </c>
      <c r="AR86" s="131" t="s">
        <v>4142</v>
      </c>
      <c r="AS86" s="131" t="s">
        <v>4143</v>
      </c>
      <c r="AT86" s="131" t="s">
        <v>4144</v>
      </c>
      <c r="AU86" s="131" t="s">
        <v>4145</v>
      </c>
      <c r="AV86" s="131" t="s">
        <v>4146</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 t="shared" si="17"/>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 t="shared" si="18"/>
        <v>D6.scenario.defSelectValue["sel241"]= [ "Please select", "do not use", "1 hours", "2 hours", "3 hours", "4 hours", "6 hours", "8 hours", "12 hours", "16 hours", "24 hours", "", " " ];</v>
      </c>
      <c r="DR86" s="89"/>
      <c r="DS86" s="89"/>
      <c r="DT86" s="89" t="str">
        <f t="shared" si="19"/>
        <v>D6.scenario.defSelectData['sel241']= [ '-1', '0', '1', '2', '3', '4', '6', '8', '12', '16', '24' ];</v>
      </c>
    </row>
    <row r="87" spans="1:124" s="84" customFormat="1" ht="43.5" customHeight="1" x14ac:dyDescent="0.15">
      <c r="B87" s="111" t="s">
        <v>2458</v>
      </c>
      <c r="C87" s="119" t="s">
        <v>3333</v>
      </c>
      <c r="D87" s="131" t="s">
        <v>3333</v>
      </c>
      <c r="E87" s="110" t="s">
        <v>2362</v>
      </c>
      <c r="F87" s="119"/>
      <c r="G87" s="131"/>
      <c r="H87" s="119" t="s">
        <v>3486</v>
      </c>
      <c r="I87" s="131" t="s">
        <v>3486</v>
      </c>
      <c r="J87" s="119" t="str">
        <f t="shared" si="16"/>
        <v>sel242</v>
      </c>
      <c r="K87" s="131" t="str">
        <f t="shared" si="20"/>
        <v>sel242</v>
      </c>
      <c r="L87" s="111"/>
      <c r="M87" s="111"/>
      <c r="N87" s="111"/>
      <c r="O87" s="110" t="s">
        <v>1779</v>
      </c>
      <c r="P87" s="111"/>
      <c r="Q87" s="111"/>
      <c r="R87" s="110">
        <v>-1</v>
      </c>
      <c r="T87" s="73"/>
      <c r="U87" s="113" t="str">
        <f t="shared" si="21"/>
        <v>sel242</v>
      </c>
      <c r="V87" s="119" t="s">
        <v>3539</v>
      </c>
      <c r="W87" s="119" t="s">
        <v>3786</v>
      </c>
      <c r="X87" s="119" t="s">
        <v>3787</v>
      </c>
      <c r="Y87" s="119" t="s">
        <v>3788</v>
      </c>
      <c r="Z87" s="119" t="s">
        <v>3789</v>
      </c>
      <c r="AA87" s="119" t="s">
        <v>3790</v>
      </c>
      <c r="AB87" s="119"/>
      <c r="AC87" s="119"/>
      <c r="AD87" s="119"/>
      <c r="AE87" s="119"/>
      <c r="AF87" s="119"/>
      <c r="AG87" s="119"/>
      <c r="AH87" s="119"/>
      <c r="AI87" s="119"/>
      <c r="AJ87" s="119"/>
      <c r="AK87" s="119"/>
      <c r="AL87" s="131" t="s">
        <v>4112</v>
      </c>
      <c r="AM87" s="157" t="s">
        <v>2371</v>
      </c>
      <c r="AN87" s="157" t="s">
        <v>2370</v>
      </c>
      <c r="AO87" s="157" t="s">
        <v>2368</v>
      </c>
      <c r="AP87" s="157" t="s">
        <v>2367</v>
      </c>
      <c r="AQ87" s="157" t="s">
        <v>2369</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 t="shared" si="17"/>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 t="shared" si="18"/>
        <v>D6.scenario.defSelectValue["sel242"]= [ "Please select", "cold when heating is not feeling", "does not is a little cold", "not to warm quite", "cold", "heating be heating", "" ];</v>
      </c>
      <c r="DR87" s="89"/>
      <c r="DS87" s="89"/>
      <c r="DT87" s="89" t="str">
        <f t="shared" si="19"/>
        <v>D6.scenario.defSelectData['sel242']= [ '-1', '1', '2', '3', '4', '5' ];</v>
      </c>
    </row>
    <row r="88" spans="1:124" s="84" customFormat="1" ht="43.5" customHeight="1" x14ac:dyDescent="0.15">
      <c r="B88" s="110" t="s">
        <v>2459</v>
      </c>
      <c r="C88" s="119" t="s">
        <v>3334</v>
      </c>
      <c r="D88" s="131" t="s">
        <v>3334</v>
      </c>
      <c r="E88" s="110" t="s">
        <v>2571</v>
      </c>
      <c r="F88" s="119"/>
      <c r="G88" s="131"/>
      <c r="H88" s="119" t="s">
        <v>3487</v>
      </c>
      <c r="I88" s="131" t="s">
        <v>3487</v>
      </c>
      <c r="J88" s="119" t="str">
        <f t="shared" si="16"/>
        <v>sel243</v>
      </c>
      <c r="K88" s="131" t="str">
        <f t="shared" si="20"/>
        <v>sel243</v>
      </c>
      <c r="L88" s="111"/>
      <c r="M88" s="111"/>
      <c r="N88" s="111"/>
      <c r="O88" s="110" t="s">
        <v>1779</v>
      </c>
      <c r="P88" s="111"/>
      <c r="Q88" s="111"/>
      <c r="R88" s="110">
        <v>-1</v>
      </c>
      <c r="T88" s="73"/>
      <c r="U88" s="113" t="str">
        <f t="shared" si="21"/>
        <v>sel243</v>
      </c>
      <c r="V88" s="119" t="s">
        <v>3539</v>
      </c>
      <c r="W88" s="119" t="s">
        <v>3791</v>
      </c>
      <c r="X88" s="119" t="s">
        <v>3792</v>
      </c>
      <c r="Y88" s="119" t="s">
        <v>3574</v>
      </c>
      <c r="Z88" s="119" t="s">
        <v>3793</v>
      </c>
      <c r="AA88" s="119" t="s">
        <v>3794</v>
      </c>
      <c r="AB88" s="119"/>
      <c r="AC88" s="119"/>
      <c r="AD88" s="119"/>
      <c r="AE88" s="119"/>
      <c r="AF88" s="119"/>
      <c r="AG88" s="119"/>
      <c r="AH88" s="119"/>
      <c r="AI88" s="119"/>
      <c r="AJ88" s="119"/>
      <c r="AK88" s="119"/>
      <c r="AL88" s="131" t="s">
        <v>4098</v>
      </c>
      <c r="AM88" s="157" t="s">
        <v>2622</v>
      </c>
      <c r="AN88" s="157" t="s">
        <v>2623</v>
      </c>
      <c r="AO88" s="157" t="s">
        <v>2624</v>
      </c>
      <c r="AP88" s="131" t="s">
        <v>2625</v>
      </c>
      <c r="AQ88" s="131" t="s">
        <v>4122</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 t="shared" si="17"/>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 t="shared" si="18"/>
        <v>D6.scenario.defSelectValue["sel243"]= [ "Please select", "condensation well", "I do not know", "not", "condensation not", "almost condensation to a little dew", "" ];</v>
      </c>
      <c r="DR88" s="89"/>
      <c r="DS88" s="89"/>
      <c r="DT88" s="89" t="str">
        <f t="shared" si="19"/>
        <v>D6.scenario.defSelectData['sel243']= [ '-1', '1', '2', '3', '4', '5' ];</v>
      </c>
    </row>
    <row r="89" spans="1:124" s="84" customFormat="1" ht="43.5" customHeight="1" x14ac:dyDescent="0.15">
      <c r="B89" s="111" t="s">
        <v>2460</v>
      </c>
      <c r="C89" s="119" t="s">
        <v>3335</v>
      </c>
      <c r="D89" s="131" t="s">
        <v>3335</v>
      </c>
      <c r="E89" s="110" t="s">
        <v>2571</v>
      </c>
      <c r="F89" s="119"/>
      <c r="G89" s="131"/>
      <c r="H89" s="119" t="s">
        <v>3488</v>
      </c>
      <c r="I89" s="131" t="s">
        <v>3488</v>
      </c>
      <c r="J89" s="119" t="str">
        <f t="shared" si="16"/>
        <v>sel244</v>
      </c>
      <c r="K89" s="131" t="str">
        <f t="shared" si="20"/>
        <v>sel244</v>
      </c>
      <c r="L89" s="111"/>
      <c r="M89" s="111"/>
      <c r="N89" s="111"/>
      <c r="O89" s="110" t="s">
        <v>1779</v>
      </c>
      <c r="P89" s="111"/>
      <c r="Q89" s="111"/>
      <c r="R89" s="110">
        <v>-1</v>
      </c>
      <c r="T89" s="73"/>
      <c r="U89" s="113" t="str">
        <f t="shared" si="21"/>
        <v>sel244</v>
      </c>
      <c r="V89" s="119" t="s">
        <v>3539</v>
      </c>
      <c r="W89" s="119" t="s">
        <v>3791</v>
      </c>
      <c r="X89" s="119" t="s">
        <v>3792</v>
      </c>
      <c r="Y89" s="119" t="s">
        <v>3574</v>
      </c>
      <c r="Z89" s="119" t="s">
        <v>3793</v>
      </c>
      <c r="AA89" s="119" t="s">
        <v>3794</v>
      </c>
      <c r="AB89" s="119"/>
      <c r="AC89" s="119"/>
      <c r="AD89" s="119"/>
      <c r="AE89" s="119"/>
      <c r="AF89" s="119"/>
      <c r="AG89" s="119"/>
      <c r="AH89" s="119"/>
      <c r="AI89" s="119"/>
      <c r="AJ89" s="119"/>
      <c r="AK89" s="119"/>
      <c r="AL89" s="131" t="s">
        <v>4098</v>
      </c>
      <c r="AM89" s="131" t="s">
        <v>2622</v>
      </c>
      <c r="AN89" s="157" t="s">
        <v>2623</v>
      </c>
      <c r="AO89" s="131" t="s">
        <v>2624</v>
      </c>
      <c r="AP89" s="157" t="s">
        <v>2625</v>
      </c>
      <c r="AQ89" s="131" t="s">
        <v>4103</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 t="shared" si="17"/>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 t="shared" si="18"/>
        <v>D6.scenario.defSelectValue["sel244"]= [ "Please select", "condensation well", "I do not know", "not", "condensation not", "almost condensation to a little dew", "" ];</v>
      </c>
      <c r="DR89" s="89"/>
      <c r="DS89" s="89"/>
      <c r="DT89" s="89" t="str">
        <f t="shared" si="19"/>
        <v>D6.scenario.defSelectData['sel244']= [ '-1', '1', '2', '3', '4', '5' ];</v>
      </c>
    </row>
    <row r="90" spans="1:124" s="84" customFormat="1" ht="43.5" customHeight="1" x14ac:dyDescent="0.15">
      <c r="A90" s="73"/>
      <c r="B90" s="110" t="s">
        <v>2461</v>
      </c>
      <c r="C90" s="119" t="s">
        <v>3336</v>
      </c>
      <c r="D90" s="131" t="s">
        <v>3336</v>
      </c>
      <c r="E90" s="110" t="s">
        <v>2571</v>
      </c>
      <c r="F90" s="119" t="s">
        <v>3417</v>
      </c>
      <c r="G90" s="131" t="s">
        <v>3417</v>
      </c>
      <c r="H90" s="119" t="s">
        <v>3489</v>
      </c>
      <c r="I90" s="131" t="s">
        <v>3489</v>
      </c>
      <c r="J90" s="119" t="str">
        <f t="shared" si="16"/>
        <v>sel245</v>
      </c>
      <c r="K90" s="131" t="str">
        <f t="shared" si="20"/>
        <v>sel245</v>
      </c>
      <c r="L90" s="111"/>
      <c r="M90" s="111"/>
      <c r="N90" s="111"/>
      <c r="O90" s="110" t="s">
        <v>1779</v>
      </c>
      <c r="P90" s="111"/>
      <c r="Q90" s="111"/>
      <c r="R90" s="110">
        <v>-1</v>
      </c>
      <c r="S90" s="73"/>
      <c r="T90" s="73"/>
      <c r="U90" s="113" t="str">
        <f t="shared" si="21"/>
        <v>sel245</v>
      </c>
      <c r="V90" s="119" t="s">
        <v>3795</v>
      </c>
      <c r="W90" s="119" t="s">
        <v>3796</v>
      </c>
      <c r="X90" s="121" t="s">
        <v>3797</v>
      </c>
      <c r="Y90" s="119" t="s">
        <v>3798</v>
      </c>
      <c r="Z90" s="119" t="s">
        <v>3799</v>
      </c>
      <c r="AA90" s="119"/>
      <c r="AB90" s="119"/>
      <c r="AC90" s="119"/>
      <c r="AD90" s="119"/>
      <c r="AE90" s="119"/>
      <c r="AF90" s="119"/>
      <c r="AG90" s="119"/>
      <c r="AH90" s="119"/>
      <c r="AI90" s="119"/>
      <c r="AJ90" s="119" t="s">
        <v>3052</v>
      </c>
      <c r="AK90" s="119"/>
      <c r="AL90" s="131" t="s">
        <v>4102</v>
      </c>
      <c r="AM90" s="157" t="s">
        <v>2372</v>
      </c>
      <c r="AN90" s="133" t="s">
        <v>2373</v>
      </c>
      <c r="AO90" s="131" t="s">
        <v>2374</v>
      </c>
      <c r="AP90" s="131" t="s">
        <v>2375</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 t="shared" si="17"/>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 t="shared" si="18"/>
        <v>D6.scenario.defSelectValue["sel245"]= [ "Please choose the morning get up for a painful", "limbs at", "cold is get frost in cold", "window", "room in the breath fogged white", "", " " ];</v>
      </c>
      <c r="DR90" s="89"/>
      <c r="DS90" s="89"/>
      <c r="DT90" s="89" t="str">
        <f t="shared" si="19"/>
        <v>D6.scenario.defSelectData['sel245']= [ '-1', '1', '2', '3', '4', '5' ];</v>
      </c>
    </row>
    <row r="91" spans="1:124" s="84" customFormat="1" ht="43.5" customHeight="1" x14ac:dyDescent="0.15">
      <c r="A91" s="73"/>
      <c r="B91" s="111" t="s">
        <v>2462</v>
      </c>
      <c r="C91" s="119" t="s">
        <v>3337</v>
      </c>
      <c r="D91" s="131" t="s">
        <v>3337</v>
      </c>
      <c r="E91" s="110" t="s">
        <v>2571</v>
      </c>
      <c r="F91" s="119"/>
      <c r="G91" s="131"/>
      <c r="H91" s="119" t="s">
        <v>3490</v>
      </c>
      <c r="I91" s="131" t="s">
        <v>3490</v>
      </c>
      <c r="J91" s="119" t="str">
        <f t="shared" si="16"/>
        <v>sel246</v>
      </c>
      <c r="K91" s="131" t="str">
        <f t="shared" si="20"/>
        <v>sel246</v>
      </c>
      <c r="L91" s="111"/>
      <c r="M91" s="111"/>
      <c r="N91" s="111"/>
      <c r="O91" s="110" t="s">
        <v>1779</v>
      </c>
      <c r="P91" s="111"/>
      <c r="Q91" s="111"/>
      <c r="R91" s="110">
        <v>-1</v>
      </c>
      <c r="S91" s="73"/>
      <c r="T91" s="73"/>
      <c r="U91" s="113" t="str">
        <f t="shared" si="21"/>
        <v>sel246</v>
      </c>
      <c r="V91" s="119" t="s">
        <v>3539</v>
      </c>
      <c r="W91" s="119" t="s">
        <v>3800</v>
      </c>
      <c r="X91" s="121" t="s">
        <v>3801</v>
      </c>
      <c r="Y91" s="119" t="s">
        <v>3802</v>
      </c>
      <c r="Z91" s="119" t="s">
        <v>3803</v>
      </c>
      <c r="AA91" s="119" t="s">
        <v>3804</v>
      </c>
      <c r="AB91" s="119" t="s">
        <v>3805</v>
      </c>
      <c r="AC91" s="119" t="s">
        <v>3806</v>
      </c>
      <c r="AD91" s="119" t="s">
        <v>3807</v>
      </c>
      <c r="AE91" s="119"/>
      <c r="AF91" s="119"/>
      <c r="AG91" s="119"/>
      <c r="AH91" s="119"/>
      <c r="AI91" s="119"/>
      <c r="AJ91" s="119" t="s">
        <v>3052</v>
      </c>
      <c r="AK91" s="119"/>
      <c r="AL91" s="131" t="s">
        <v>4109</v>
      </c>
      <c r="AM91" s="131" t="s">
        <v>2376</v>
      </c>
      <c r="AN91" s="133" t="s">
        <v>2377</v>
      </c>
      <c r="AO91" s="157" t="s">
        <v>2378</v>
      </c>
      <c r="AP91" s="157" t="s">
        <v>2379</v>
      </c>
      <c r="AQ91" s="157" t="s">
        <v>2380</v>
      </c>
      <c r="AR91" s="131" t="s">
        <v>2381</v>
      </c>
      <c r="AS91" s="131" t="s">
        <v>2382</v>
      </c>
      <c r="AT91" s="131" t="s">
        <v>2383</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 t="shared" si="17"/>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 t="shared" si="18"/>
        <v>D6.scenario.defSelectValue["sel246"]= [ "Please select", "10 in early October", "late October", "early November", "late November", "early December", "late December", "early January", "late January", "", " " ];</v>
      </c>
      <c r="DR91" s="89"/>
      <c r="DS91" s="89"/>
      <c r="DT91" s="89" t="str">
        <f t="shared" si="19"/>
        <v>D6.scenario.defSelectData['sel246']= [ '-1', '1', '2', '3', '4', '5', '6', '7', '8' ];</v>
      </c>
    </row>
    <row r="92" spans="1:124" s="84" customFormat="1" ht="43.5" customHeight="1" x14ac:dyDescent="0.15">
      <c r="A92" s="73"/>
      <c r="B92" s="110" t="s">
        <v>2463</v>
      </c>
      <c r="C92" s="119" t="s">
        <v>3338</v>
      </c>
      <c r="D92" s="131" t="s">
        <v>3338</v>
      </c>
      <c r="E92" s="110" t="s">
        <v>2571</v>
      </c>
      <c r="F92" s="119"/>
      <c r="G92" s="131"/>
      <c r="H92" s="119" t="s">
        <v>3491</v>
      </c>
      <c r="I92" s="131" t="s">
        <v>3491</v>
      </c>
      <c r="J92" s="119" t="str">
        <f t="shared" si="16"/>
        <v>sel247</v>
      </c>
      <c r="K92" s="131" t="str">
        <f t="shared" si="20"/>
        <v>sel247</v>
      </c>
      <c r="L92" s="111"/>
      <c r="M92" s="111"/>
      <c r="N92" s="111"/>
      <c r="O92" s="110" t="s">
        <v>1779</v>
      </c>
      <c r="P92" s="111"/>
      <c r="Q92" s="111"/>
      <c r="R92" s="110">
        <v>-1</v>
      </c>
      <c r="S92" s="73"/>
      <c r="T92" s="73"/>
      <c r="U92" s="113" t="str">
        <f t="shared" si="21"/>
        <v>sel247</v>
      </c>
      <c r="V92" s="119" t="s">
        <v>3539</v>
      </c>
      <c r="W92" s="119" t="s">
        <v>3808</v>
      </c>
      <c r="X92" s="121" t="s">
        <v>3809</v>
      </c>
      <c r="Y92" s="119" t="s">
        <v>3810</v>
      </c>
      <c r="Z92" s="119" t="s">
        <v>3811</v>
      </c>
      <c r="AA92" s="119" t="s">
        <v>3812</v>
      </c>
      <c r="AB92" s="119" t="s">
        <v>3813</v>
      </c>
      <c r="AC92" s="119" t="s">
        <v>3814</v>
      </c>
      <c r="AD92" s="119" t="s">
        <v>3815</v>
      </c>
      <c r="AE92" s="119"/>
      <c r="AF92" s="119"/>
      <c r="AG92" s="119"/>
      <c r="AH92" s="119"/>
      <c r="AI92" s="119"/>
      <c r="AJ92" s="119" t="s">
        <v>3052</v>
      </c>
      <c r="AK92" s="119"/>
      <c r="AL92" s="131" t="s">
        <v>4112</v>
      </c>
      <c r="AM92" s="131" t="s">
        <v>2384</v>
      </c>
      <c r="AN92" s="133" t="s">
        <v>2385</v>
      </c>
      <c r="AO92" s="157" t="s">
        <v>2386</v>
      </c>
      <c r="AP92" s="157" t="s">
        <v>2387</v>
      </c>
      <c r="AQ92" s="157" t="s">
        <v>2388</v>
      </c>
      <c r="AR92" s="131" t="s">
        <v>2389</v>
      </c>
      <c r="AS92" s="131" t="s">
        <v>2390</v>
      </c>
      <c r="AT92" s="131" t="s">
        <v>2391</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 t="shared" si="17"/>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 t="shared" si="18"/>
        <v>D6.scenario.defSelectValue["sel247"]= [ "Please select", "early February", "late February", "early March", "late March", "early April", "late April", "5 early May", "5 late May", "", " " ];</v>
      </c>
      <c r="DR92" s="89"/>
      <c r="DS92" s="89"/>
      <c r="DT92" s="89" t="str">
        <f t="shared" si="19"/>
        <v>D6.scenario.defSelectData['sel247']= [ '-1', '1', '2', '3', '4', '5', '6', '7', '8' ];</v>
      </c>
    </row>
    <row r="93" spans="1:124" s="84" customFormat="1" ht="43.5" customHeight="1" x14ac:dyDescent="0.15">
      <c r="B93" s="111" t="s">
        <v>2464</v>
      </c>
      <c r="C93" s="119" t="s">
        <v>3339</v>
      </c>
      <c r="D93" s="131" t="s">
        <v>3339</v>
      </c>
      <c r="E93" s="110" t="s">
        <v>2571</v>
      </c>
      <c r="F93" s="119"/>
      <c r="G93" s="131"/>
      <c r="H93" s="119" t="s">
        <v>3492</v>
      </c>
      <c r="I93" s="131" t="s">
        <v>3492</v>
      </c>
      <c r="J93" s="119" t="str">
        <f t="shared" si="16"/>
        <v>sel248</v>
      </c>
      <c r="K93" s="131" t="str">
        <f t="shared" si="20"/>
        <v>sel248</v>
      </c>
      <c r="L93" s="111"/>
      <c r="M93" s="111"/>
      <c r="N93" s="111"/>
      <c r="O93" s="110" t="s">
        <v>1779</v>
      </c>
      <c r="P93" s="111"/>
      <c r="Q93" s="111"/>
      <c r="R93" s="110">
        <v>-1</v>
      </c>
      <c r="T93" s="73"/>
      <c r="U93" s="113" t="str">
        <f t="shared" si="21"/>
        <v>sel248</v>
      </c>
      <c r="V93" s="119" t="s">
        <v>3539</v>
      </c>
      <c r="W93" s="119" t="s">
        <v>3695</v>
      </c>
      <c r="X93" s="119" t="s">
        <v>3574</v>
      </c>
      <c r="Y93" s="119" t="s">
        <v>3696</v>
      </c>
      <c r="Z93" s="119" t="s">
        <v>3697</v>
      </c>
      <c r="AA93" s="119"/>
      <c r="AB93" s="119"/>
      <c r="AC93" s="119"/>
      <c r="AD93" s="119"/>
      <c r="AE93" s="119"/>
      <c r="AF93" s="119"/>
      <c r="AG93" s="119"/>
      <c r="AH93" s="119"/>
      <c r="AI93" s="119"/>
      <c r="AJ93" s="119" t="s">
        <v>3052</v>
      </c>
      <c r="AK93" s="119"/>
      <c r="AL93" s="131" t="s">
        <v>4102</v>
      </c>
      <c r="AM93" s="157" t="s">
        <v>2133</v>
      </c>
      <c r="AN93" s="157" t="s">
        <v>4124</v>
      </c>
      <c r="AO93" s="157" t="s">
        <v>2134</v>
      </c>
      <c r="AP93" s="157" t="s">
        <v>4105</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 t="shared" si="17"/>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 t="shared" si="18"/>
        <v>D6.scenario.defSelectValue["sel248"]= [ "Please select", "always have", "not", "is", "from time to time are roughly the", "", " " ];</v>
      </c>
      <c r="DR93" s="89"/>
      <c r="DS93" s="89"/>
      <c r="DT93" s="89" t="str">
        <f t="shared" si="19"/>
        <v>D6.scenario.defSelectData['sel248']= [ '-1', '1', '2', '3', '4' ];</v>
      </c>
    </row>
    <row r="94" spans="1:124" s="84" customFormat="1" ht="43.5" customHeight="1" x14ac:dyDescent="0.15">
      <c r="B94" s="110" t="s">
        <v>2465</v>
      </c>
      <c r="C94" s="119" t="s">
        <v>3340</v>
      </c>
      <c r="D94" s="131" t="s">
        <v>3340</v>
      </c>
      <c r="E94" s="110" t="s">
        <v>2571</v>
      </c>
      <c r="F94" s="119"/>
      <c r="G94" s="131"/>
      <c r="H94" s="119" t="s">
        <v>3493</v>
      </c>
      <c r="I94" s="131" t="s">
        <v>3493</v>
      </c>
      <c r="J94" s="119" t="str">
        <f t="shared" si="16"/>
        <v>sel249</v>
      </c>
      <c r="K94" s="131" t="str">
        <f t="shared" si="20"/>
        <v>sel249</v>
      </c>
      <c r="L94" s="111"/>
      <c r="M94" s="111"/>
      <c r="N94" s="111"/>
      <c r="O94" s="110" t="s">
        <v>1779</v>
      </c>
      <c r="P94" s="111"/>
      <c r="Q94" s="111"/>
      <c r="R94" s="110">
        <v>-1</v>
      </c>
      <c r="T94" s="73"/>
      <c r="U94" s="113" t="str">
        <f t="shared" si="21"/>
        <v>sel249</v>
      </c>
      <c r="V94" s="119" t="s">
        <v>3539</v>
      </c>
      <c r="W94" s="119" t="s">
        <v>3695</v>
      </c>
      <c r="X94" s="119" t="s">
        <v>3574</v>
      </c>
      <c r="Y94" s="119" t="s">
        <v>3696</v>
      </c>
      <c r="Z94" s="119" t="s">
        <v>3697</v>
      </c>
      <c r="AA94" s="119"/>
      <c r="AB94" s="119"/>
      <c r="AC94" s="119"/>
      <c r="AD94" s="119"/>
      <c r="AE94" s="119"/>
      <c r="AF94" s="119"/>
      <c r="AG94" s="119"/>
      <c r="AH94" s="119"/>
      <c r="AI94" s="119"/>
      <c r="AJ94" s="119" t="s">
        <v>3052</v>
      </c>
      <c r="AK94" s="119"/>
      <c r="AL94" s="131" t="s">
        <v>4098</v>
      </c>
      <c r="AM94" s="157" t="s">
        <v>2133</v>
      </c>
      <c r="AN94" s="157" t="s">
        <v>4147</v>
      </c>
      <c r="AO94" s="157" t="s">
        <v>2134</v>
      </c>
      <c r="AP94" s="157" t="s">
        <v>4105</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 t="shared" si="17"/>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 t="shared" si="18"/>
        <v>D6.scenario.defSelectValue["sel249"]= [ "Please select", "always have", "not", "is", "from time to time are roughly the", "", " " ];</v>
      </c>
      <c r="DR94" s="89"/>
      <c r="DS94" s="89"/>
      <c r="DT94" s="89" t="str">
        <f t="shared" si="19"/>
        <v>D6.scenario.defSelectData['sel249']= [ '-1', '1', '2', '3', '4' ];</v>
      </c>
    </row>
    <row r="95" spans="1:124" s="84" customFormat="1" ht="43.5" customHeight="1" x14ac:dyDescent="0.15">
      <c r="A95" s="73"/>
      <c r="B95" s="111" t="s">
        <v>2483</v>
      </c>
      <c r="C95" s="119" t="s">
        <v>3341</v>
      </c>
      <c r="D95" s="131" t="s">
        <v>3341</v>
      </c>
      <c r="E95" s="110" t="s">
        <v>2572</v>
      </c>
      <c r="F95" s="119" t="s">
        <v>3414</v>
      </c>
      <c r="G95" s="131" t="s">
        <v>3414</v>
      </c>
      <c r="H95" s="119" t="s">
        <v>3494</v>
      </c>
      <c r="I95" s="131" t="s">
        <v>3494</v>
      </c>
      <c r="J95" s="119" t="str">
        <f t="shared" si="16"/>
        <v>sel261</v>
      </c>
      <c r="K95" s="131" t="str">
        <f t="shared" si="20"/>
        <v>sel261</v>
      </c>
      <c r="L95" s="111"/>
      <c r="M95" s="111"/>
      <c r="N95" s="111"/>
      <c r="O95" s="110" t="s">
        <v>1779</v>
      </c>
      <c r="P95" s="111"/>
      <c r="Q95" s="111"/>
      <c r="R95" s="110">
        <v>-1</v>
      </c>
      <c r="S95" s="73"/>
      <c r="T95" s="73"/>
      <c r="U95" s="113" t="str">
        <f t="shared" si="21"/>
        <v>sel261</v>
      </c>
      <c r="V95" s="119" t="s">
        <v>3539</v>
      </c>
      <c r="W95" s="119" t="s">
        <v>3628</v>
      </c>
      <c r="X95" s="119" t="s">
        <v>3725</v>
      </c>
      <c r="Y95" s="119" t="s">
        <v>3726</v>
      </c>
      <c r="Z95" s="119" t="s">
        <v>3727</v>
      </c>
      <c r="AA95" s="119" t="s">
        <v>3728</v>
      </c>
      <c r="AB95" s="119" t="s">
        <v>3674</v>
      </c>
      <c r="AC95" s="119" t="s">
        <v>3729</v>
      </c>
      <c r="AD95" s="119" t="s">
        <v>3730</v>
      </c>
      <c r="AE95" s="119" t="s">
        <v>3676</v>
      </c>
      <c r="AF95" s="119" t="s">
        <v>3677</v>
      </c>
      <c r="AG95" s="119"/>
      <c r="AH95" s="119"/>
      <c r="AI95" s="119"/>
      <c r="AJ95" s="119" t="s">
        <v>3052</v>
      </c>
      <c r="AK95" s="119"/>
      <c r="AL95" s="131" t="s">
        <v>4102</v>
      </c>
      <c r="AM95" s="157" t="s">
        <v>1858</v>
      </c>
      <c r="AN95" s="131" t="s">
        <v>1816</v>
      </c>
      <c r="AO95" s="131" t="s">
        <v>1817</v>
      </c>
      <c r="AP95" s="157" t="s">
        <v>1818</v>
      </c>
      <c r="AQ95" s="157" t="s">
        <v>1819</v>
      </c>
      <c r="AR95" s="157" t="s">
        <v>1820</v>
      </c>
      <c r="AS95" s="157" t="s">
        <v>1821</v>
      </c>
      <c r="AT95" s="131" t="s">
        <v>1822</v>
      </c>
      <c r="AU95" s="131" t="s">
        <v>1823</v>
      </c>
      <c r="AV95" s="131" t="s">
        <v>1824</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 t="shared" si="17"/>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 t="shared" si="18"/>
        <v>D6.scenario.defSelectValue["sel261"]= [ "Please select", "do not use", "1 hours", "2 hours", "3 hours", "4 hours", "6 hours", "8 hours", "12 hours", "16 hours", "24 hours", "", " " ];</v>
      </c>
      <c r="DR95" s="89"/>
      <c r="DS95" s="89"/>
      <c r="DT95" s="89" t="str">
        <f t="shared" si="19"/>
        <v>D6.scenario.defSelectData['sel261']= [ '-1', '0', '1', '2', '3', '4', '6', '8', '12', '16', '24' ];</v>
      </c>
    </row>
    <row r="96" spans="1:124" s="84" customFormat="1" ht="43.5" customHeight="1" x14ac:dyDescent="0.15">
      <c r="A96" s="73"/>
      <c r="B96" s="111" t="s">
        <v>2484</v>
      </c>
      <c r="C96" s="119" t="s">
        <v>3342</v>
      </c>
      <c r="D96" s="131" t="s">
        <v>3342</v>
      </c>
      <c r="E96" s="110" t="s">
        <v>2572</v>
      </c>
      <c r="F96" s="119"/>
      <c r="G96" s="131"/>
      <c r="H96" s="119" t="s">
        <v>3495</v>
      </c>
      <c r="I96" s="131" t="s">
        <v>3495</v>
      </c>
      <c r="J96" s="119" t="str">
        <f t="shared" si="16"/>
        <v>sel262</v>
      </c>
      <c r="K96" s="131" t="str">
        <f t="shared" si="20"/>
        <v>sel262</v>
      </c>
      <c r="L96" s="111"/>
      <c r="M96" s="111"/>
      <c r="N96" s="111"/>
      <c r="O96" s="110" t="s">
        <v>1779</v>
      </c>
      <c r="P96" s="111"/>
      <c r="Q96" s="111"/>
      <c r="R96" s="110">
        <v>-1</v>
      </c>
      <c r="S96" s="73"/>
      <c r="T96" s="73"/>
      <c r="U96" s="113" t="str">
        <f t="shared" si="21"/>
        <v>sel262</v>
      </c>
      <c r="V96" s="119" t="s">
        <v>3539</v>
      </c>
      <c r="W96" s="119" t="s">
        <v>3816</v>
      </c>
      <c r="X96" s="119" t="s">
        <v>3817</v>
      </c>
      <c r="Y96" s="119" t="s">
        <v>3818</v>
      </c>
      <c r="Z96" s="119" t="s">
        <v>3819</v>
      </c>
      <c r="AA96" s="119"/>
      <c r="AB96" s="119"/>
      <c r="AC96" s="119"/>
      <c r="AD96" s="119"/>
      <c r="AE96" s="119"/>
      <c r="AF96" s="119"/>
      <c r="AG96" s="119"/>
      <c r="AH96" s="119"/>
      <c r="AI96" s="119"/>
      <c r="AJ96" s="119" t="s">
        <v>3052</v>
      </c>
      <c r="AK96" s="119"/>
      <c r="AL96" s="131" t="s">
        <v>4102</v>
      </c>
      <c r="AM96" s="131" t="s">
        <v>4148</v>
      </c>
      <c r="AN96" s="131" t="s">
        <v>2863</v>
      </c>
      <c r="AO96" s="157" t="s">
        <v>2864</v>
      </c>
      <c r="AP96" s="157" t="s">
        <v>2865</v>
      </c>
      <c r="AQ96" s="157" t="s">
        <v>2866</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 t="shared" si="17"/>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 t="shared" si="18"/>
        <v>D6.scenario.defSelectValue["sel262"]= [ "Please select", "morning", "noon", "evening", "night", "", " " ];</v>
      </c>
      <c r="DR96" s="89"/>
      <c r="DS96" s="89"/>
      <c r="DT96" s="89" t="str">
        <f t="shared" si="19"/>
        <v>D6.scenario.defSelectData['sel262']= [ '-1', '0', '1', '2', '3', '4' ];</v>
      </c>
    </row>
    <row r="97" spans="1:124" s="84" customFormat="1" ht="43.5" customHeight="1" x14ac:dyDescent="0.15">
      <c r="A97" s="73"/>
      <c r="B97" s="111" t="s">
        <v>2485</v>
      </c>
      <c r="C97" s="119" t="s">
        <v>3343</v>
      </c>
      <c r="D97" s="131" t="s">
        <v>3343</v>
      </c>
      <c r="E97" s="110" t="s">
        <v>2572</v>
      </c>
      <c r="F97" s="119" t="s">
        <v>1805</v>
      </c>
      <c r="G97" s="131" t="s">
        <v>1805</v>
      </c>
      <c r="H97" s="119" t="s">
        <v>3496</v>
      </c>
      <c r="I97" s="131" t="s">
        <v>3496</v>
      </c>
      <c r="J97" s="119" t="str">
        <f t="shared" si="16"/>
        <v>sel263</v>
      </c>
      <c r="K97" s="131" t="str">
        <f t="shared" si="20"/>
        <v>sel263</v>
      </c>
      <c r="L97" s="111"/>
      <c r="M97" s="111"/>
      <c r="N97" s="111"/>
      <c r="O97" s="110" t="s">
        <v>1779</v>
      </c>
      <c r="P97" s="111"/>
      <c r="Q97" s="111"/>
      <c r="R97" s="110">
        <v>-1</v>
      </c>
      <c r="S97" s="73"/>
      <c r="T97" s="73"/>
      <c r="U97" s="113" t="str">
        <f t="shared" si="21"/>
        <v>sel263</v>
      </c>
      <c r="V97" s="119" t="s">
        <v>3539</v>
      </c>
      <c r="W97" s="121" t="s">
        <v>3820</v>
      </c>
      <c r="X97" s="119" t="s">
        <v>3739</v>
      </c>
      <c r="Y97" s="121" t="s">
        <v>3821</v>
      </c>
      <c r="Z97" s="119" t="s">
        <v>3822</v>
      </c>
      <c r="AA97" s="121" t="s">
        <v>3823</v>
      </c>
      <c r="AB97" s="119" t="s">
        <v>3824</v>
      </c>
      <c r="AC97" s="121" t="s">
        <v>3825</v>
      </c>
      <c r="AD97" s="119" t="s">
        <v>3628</v>
      </c>
      <c r="AE97" s="119"/>
      <c r="AF97" s="119"/>
      <c r="AG97" s="119"/>
      <c r="AH97" s="119"/>
      <c r="AI97" s="119"/>
      <c r="AJ97" s="119" t="s">
        <v>3052</v>
      </c>
      <c r="AK97" s="119"/>
      <c r="AL97" s="131" t="s">
        <v>4109</v>
      </c>
      <c r="AM97" s="133" t="s">
        <v>2248</v>
      </c>
      <c r="AN97" s="131" t="s">
        <v>1888</v>
      </c>
      <c r="AO97" s="158" t="s">
        <v>1889</v>
      </c>
      <c r="AP97" s="157" t="s">
        <v>1917</v>
      </c>
      <c r="AQ97" s="158" t="s">
        <v>1918</v>
      </c>
      <c r="AR97" s="131" t="s">
        <v>1919</v>
      </c>
      <c r="AS97" s="133" t="s">
        <v>1920</v>
      </c>
      <c r="AT97" s="157" t="s">
        <v>1858</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 t="shared" si="17"/>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 t="shared" si="18"/>
        <v>D6.scenario.defSelectValue["sel263"]= [ "Please select", "24 ℃ below", "25 ℃", "26 ℃", "27 ℃", "28 ℃", "29 ℃", "30 ℃", "do not use", "", " " ];</v>
      </c>
      <c r="DR97" s="89"/>
      <c r="DS97" s="89"/>
      <c r="DT97" s="89" t="str">
        <f t="shared" si="19"/>
        <v>D6.scenario.defSelectData['sel263']= [ '-1', '24', '25', '26', '27', '28', '29', '30', '0' ];</v>
      </c>
    </row>
    <row r="98" spans="1:124" s="84" customFormat="1" ht="43.5" customHeight="1" x14ac:dyDescent="0.15">
      <c r="A98" s="73"/>
      <c r="B98" s="111" t="s">
        <v>2245</v>
      </c>
      <c r="C98" s="119" t="s">
        <v>3344</v>
      </c>
      <c r="D98" s="131" t="s">
        <v>3344</v>
      </c>
      <c r="E98" s="110" t="s">
        <v>2572</v>
      </c>
      <c r="F98" s="119" t="s">
        <v>3417</v>
      </c>
      <c r="G98" s="131" t="s">
        <v>3417</v>
      </c>
      <c r="H98" s="119" t="s">
        <v>3344</v>
      </c>
      <c r="I98" s="131" t="s">
        <v>3344</v>
      </c>
      <c r="J98" s="119" t="str">
        <f t="shared" si="16"/>
        <v>sel264</v>
      </c>
      <c r="K98" s="131" t="str">
        <f t="shared" si="20"/>
        <v>sel264</v>
      </c>
      <c r="L98" s="111"/>
      <c r="M98" s="111"/>
      <c r="N98" s="111"/>
      <c r="O98" s="110" t="s">
        <v>1779</v>
      </c>
      <c r="P98" s="111"/>
      <c r="Q98" s="111"/>
      <c r="R98" s="110">
        <v>-1</v>
      </c>
      <c r="S98" s="73"/>
      <c r="T98" s="73"/>
      <c r="U98" s="113" t="str">
        <f t="shared" si="21"/>
        <v>sel264</v>
      </c>
      <c r="V98" s="119" t="s">
        <v>3539</v>
      </c>
      <c r="W98" s="119" t="s">
        <v>3826</v>
      </c>
      <c r="X98" s="121" t="s">
        <v>3742</v>
      </c>
      <c r="Y98" s="119" t="s">
        <v>3699</v>
      </c>
      <c r="Z98" s="119" t="s">
        <v>3743</v>
      </c>
      <c r="AA98" s="119" t="s">
        <v>3700</v>
      </c>
      <c r="AB98" s="119" t="s">
        <v>3744</v>
      </c>
      <c r="AC98" s="119" t="s">
        <v>3701</v>
      </c>
      <c r="AD98" s="119"/>
      <c r="AE98" s="119"/>
      <c r="AF98" s="119"/>
      <c r="AG98" s="119"/>
      <c r="AH98" s="119"/>
      <c r="AI98" s="119"/>
      <c r="AJ98" s="119"/>
      <c r="AK98" s="119"/>
      <c r="AL98" s="131" t="s">
        <v>4149</v>
      </c>
      <c r="AM98" s="157" t="s">
        <v>2336</v>
      </c>
      <c r="AN98" s="133" t="s">
        <v>2332</v>
      </c>
      <c r="AO98" s="157" t="s">
        <v>2322</v>
      </c>
      <c r="AP98" s="157" t="s">
        <v>2333</v>
      </c>
      <c r="AQ98" s="131" t="s">
        <v>2323</v>
      </c>
      <c r="AR98" s="131" t="s">
        <v>2334</v>
      </c>
      <c r="AS98" s="131" t="s">
        <v>2324</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 t="shared" si="17"/>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 t="shared" si="18"/>
        <v>D6.scenario.defSelectValue["sel264"]= [ "Please select", "not the cooling", "1 month", "2 months", "3 months", "4 months", "5 months", "6 months", "" ];</v>
      </c>
      <c r="DR98" s="89"/>
      <c r="DS98" s="89"/>
      <c r="DT98" s="89" t="str">
        <f t="shared" si="19"/>
        <v>D6.scenario.defSelectData['sel264']= [ '-1', '0', '1', '2', '3', '4', '5', '6' ];</v>
      </c>
    </row>
    <row r="99" spans="1:124" s="84" customFormat="1" ht="43.5" customHeight="1" x14ac:dyDescent="0.15">
      <c r="B99" s="111" t="s">
        <v>2246</v>
      </c>
      <c r="C99" s="119" t="s">
        <v>3345</v>
      </c>
      <c r="D99" s="131" t="s">
        <v>3345</v>
      </c>
      <c r="E99" s="110" t="s">
        <v>2631</v>
      </c>
      <c r="F99" s="119"/>
      <c r="G99" s="131"/>
      <c r="H99" s="119" t="s">
        <v>3497</v>
      </c>
      <c r="I99" s="131" t="s">
        <v>3497</v>
      </c>
      <c r="J99" s="119" t="str">
        <f t="shared" si="16"/>
        <v>sel265</v>
      </c>
      <c r="K99" s="131" t="str">
        <f t="shared" si="20"/>
        <v>sel265</v>
      </c>
      <c r="L99" s="111"/>
      <c r="M99" s="111"/>
      <c r="N99" s="111"/>
      <c r="O99" s="110" t="s">
        <v>1779</v>
      </c>
      <c r="P99" s="111"/>
      <c r="Q99" s="111"/>
      <c r="R99" s="110">
        <v>-1</v>
      </c>
      <c r="T99" s="73"/>
      <c r="U99" s="113" t="str">
        <f t="shared" si="21"/>
        <v>sel265</v>
      </c>
      <c r="V99" s="119" t="s">
        <v>3539</v>
      </c>
      <c r="W99" s="119" t="s">
        <v>3827</v>
      </c>
      <c r="X99" s="119" t="s">
        <v>3828</v>
      </c>
      <c r="Y99" s="119" t="s">
        <v>3829</v>
      </c>
      <c r="Z99" s="119" t="s">
        <v>3830</v>
      </c>
      <c r="AA99" s="119" t="s">
        <v>3066</v>
      </c>
      <c r="AB99" s="119"/>
      <c r="AC99" s="119"/>
      <c r="AD99" s="119"/>
      <c r="AE99" s="119"/>
      <c r="AF99" s="119"/>
      <c r="AG99" s="119"/>
      <c r="AH99" s="119"/>
      <c r="AI99" s="119"/>
      <c r="AJ99" s="119"/>
      <c r="AK99" s="119"/>
      <c r="AL99" s="131" t="s">
        <v>4150</v>
      </c>
      <c r="AM99" s="157" t="s">
        <v>2630</v>
      </c>
      <c r="AN99" s="157" t="s">
        <v>2445</v>
      </c>
      <c r="AO99" s="157" t="s">
        <v>2446</v>
      </c>
      <c r="AP99" s="157" t="s">
        <v>2447</v>
      </c>
      <c r="AQ99" s="157" t="s">
        <v>2448</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 t="shared" si="17"/>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 t="shared" si="18"/>
        <v>D6.scenario.defSelectValue["sel265"]= [ "Please select", "do not feel the heat when heating", "does not is somewhat hot", "hot even when if Note", "cooling quite cool", "cooling", "" ];</v>
      </c>
      <c r="DR99" s="89"/>
      <c r="DS99" s="89"/>
      <c r="DT99" s="89" t="str">
        <f t="shared" si="19"/>
        <v>D6.scenario.defSelectData['sel265']= [ '-1', '1', '2', '3', '4', '5' ];</v>
      </c>
    </row>
    <row r="100" spans="1:124" s="84" customFormat="1" ht="43.5" customHeight="1" x14ac:dyDescent="0.15">
      <c r="B100" s="111" t="s">
        <v>2486</v>
      </c>
      <c r="C100" s="119" t="s">
        <v>3346</v>
      </c>
      <c r="D100" s="131" t="s">
        <v>3346</v>
      </c>
      <c r="E100" s="110" t="s">
        <v>2572</v>
      </c>
      <c r="F100" s="119"/>
      <c r="G100" s="131"/>
      <c r="H100" s="119" t="s">
        <v>3498</v>
      </c>
      <c r="I100" s="131" t="s">
        <v>3498</v>
      </c>
      <c r="J100" s="119" t="str">
        <f t="shared" ref="J100:J131" si="22">IF(K100="","",K100)</f>
        <v>sel266</v>
      </c>
      <c r="K100" s="131" t="str">
        <f t="shared" si="20"/>
        <v>sel266</v>
      </c>
      <c r="L100" s="111"/>
      <c r="M100" s="111"/>
      <c r="N100" s="111"/>
      <c r="O100" s="110" t="s">
        <v>1779</v>
      </c>
      <c r="P100" s="111"/>
      <c r="Q100" s="111"/>
      <c r="R100" s="110">
        <v>-1</v>
      </c>
      <c r="T100" s="73"/>
      <c r="U100" s="113" t="str">
        <f t="shared" si="21"/>
        <v>sel266</v>
      </c>
      <c r="V100" s="119" t="s">
        <v>3539</v>
      </c>
      <c r="W100" s="119" t="s">
        <v>3831</v>
      </c>
      <c r="X100" s="119" t="s">
        <v>3832</v>
      </c>
      <c r="Y100" s="119"/>
      <c r="Z100" s="119"/>
      <c r="AA100" s="119"/>
      <c r="AB100" s="119"/>
      <c r="AC100" s="119"/>
      <c r="AD100" s="119"/>
      <c r="AE100" s="119"/>
      <c r="AF100" s="119"/>
      <c r="AG100" s="119"/>
      <c r="AH100" s="119"/>
      <c r="AI100" s="119"/>
      <c r="AJ100" s="119" t="s">
        <v>3052</v>
      </c>
      <c r="AK100" s="119"/>
      <c r="AL100" s="131" t="s">
        <v>4150</v>
      </c>
      <c r="AM100" s="157" t="s">
        <v>2250</v>
      </c>
      <c r="AN100" s="157" t="s">
        <v>2251</v>
      </c>
      <c r="AO100" s="157" t="s">
        <v>2252</v>
      </c>
      <c r="AP100" s="131" t="s">
        <v>4122</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 t="shared" ref="DN100:DN131" si="23">"D6.scenario.defInput["""&amp;B100&amp;"""]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 t="shared" ref="DQ100:DQ132" si="24">"D6.scenario.defSelectValue["""&amp;U100&amp;"""]=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"do not know well enter", "do not fall a little enter", "", " " ];</v>
      </c>
      <c r="DR100" s="89"/>
      <c r="DS100" s="89"/>
      <c r="DT100" s="89" t="str">
        <f t="shared" ref="DT100:DT132" si="25">"D6.scenario.defSelectData['"&amp;U100&amp;"']=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84" customFormat="1" ht="43.5" customHeight="1" x14ac:dyDescent="0.15">
      <c r="B101" s="111" t="s">
        <v>2487</v>
      </c>
      <c r="C101" s="119" t="s">
        <v>3149</v>
      </c>
      <c r="D101" s="131" t="s">
        <v>3149</v>
      </c>
      <c r="E101" s="110" t="s">
        <v>2572</v>
      </c>
      <c r="F101" s="119"/>
      <c r="G101" s="131"/>
      <c r="H101" s="119" t="s">
        <v>3499</v>
      </c>
      <c r="I101" s="131" t="s">
        <v>3499</v>
      </c>
      <c r="J101" s="119" t="str">
        <f t="shared" si="22"/>
        <v>sel267</v>
      </c>
      <c r="K101" s="131" t="str">
        <f t="shared" si="20"/>
        <v>sel267</v>
      </c>
      <c r="L101" s="111"/>
      <c r="M101" s="111"/>
      <c r="N101" s="111"/>
      <c r="O101" s="110" t="s">
        <v>1779</v>
      </c>
      <c r="P101" s="111"/>
      <c r="Q101" s="111"/>
      <c r="R101" s="110">
        <v>-1</v>
      </c>
      <c r="T101" s="73"/>
      <c r="U101" s="113" t="str">
        <f t="shared" si="21"/>
        <v>sel267</v>
      </c>
      <c r="V101" s="119" t="s">
        <v>3539</v>
      </c>
      <c r="W101" s="119" t="s">
        <v>3695</v>
      </c>
      <c r="X101" s="119" t="s">
        <v>3574</v>
      </c>
      <c r="Y101" s="119" t="s">
        <v>3696</v>
      </c>
      <c r="Z101" s="119" t="s">
        <v>3697</v>
      </c>
      <c r="AA101" s="119"/>
      <c r="AB101" s="119"/>
      <c r="AC101" s="119"/>
      <c r="AD101" s="119"/>
      <c r="AE101" s="119"/>
      <c r="AF101" s="119"/>
      <c r="AG101" s="119"/>
      <c r="AH101" s="119"/>
      <c r="AI101" s="119"/>
      <c r="AJ101" s="119" t="s">
        <v>3052</v>
      </c>
      <c r="AK101" s="119"/>
      <c r="AL101" s="131" t="s">
        <v>4109</v>
      </c>
      <c r="AM101" s="157" t="s">
        <v>2133</v>
      </c>
      <c r="AN101" s="157" t="s">
        <v>4151</v>
      </c>
      <c r="AO101" s="157" t="s">
        <v>2134</v>
      </c>
      <c r="AP101" s="157" t="s">
        <v>4152</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 t="shared" si="23"/>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 t="shared" si="24"/>
        <v>D6.scenario.defSelectValue["sel267"]= [ "Please select", "always have", "not", "is", "from time to time are roughly the", "", " " ];</v>
      </c>
      <c r="DR101" s="89"/>
      <c r="DS101" s="89"/>
      <c r="DT101" s="89" t="str">
        <f t="shared" si="25"/>
        <v>D6.scenario.defSelectData['sel267']= [ '-1', '1', '2', '3', '4' ];</v>
      </c>
    </row>
    <row r="102" spans="1:124" s="84" customFormat="1" ht="43.5" customHeight="1" x14ac:dyDescent="0.15">
      <c r="B102" s="111" t="s">
        <v>2488</v>
      </c>
      <c r="C102" s="119" t="s">
        <v>3347</v>
      </c>
      <c r="D102" s="131" t="s">
        <v>3347</v>
      </c>
      <c r="E102" s="110" t="s">
        <v>2572</v>
      </c>
      <c r="F102" s="119"/>
      <c r="G102" s="131"/>
      <c r="H102" s="119" t="s">
        <v>3500</v>
      </c>
      <c r="I102" s="131" t="s">
        <v>3500</v>
      </c>
      <c r="J102" s="119" t="str">
        <f t="shared" si="22"/>
        <v>sel268</v>
      </c>
      <c r="K102" s="131" t="str">
        <f t="shared" ref="K102:K133" si="26">"sel"&amp;MID($B102,2,5)</f>
        <v>sel268</v>
      </c>
      <c r="L102" s="111"/>
      <c r="M102" s="111"/>
      <c r="N102" s="111"/>
      <c r="O102" s="110" t="s">
        <v>1779</v>
      </c>
      <c r="P102" s="111"/>
      <c r="Q102" s="111"/>
      <c r="R102" s="110">
        <v>-1</v>
      </c>
      <c r="T102" s="73"/>
      <c r="U102" s="113" t="str">
        <f t="shared" ref="U102:U130" si="27">J102</f>
        <v>sel268</v>
      </c>
      <c r="V102" s="119" t="s">
        <v>3539</v>
      </c>
      <c r="W102" s="119" t="s">
        <v>3695</v>
      </c>
      <c r="X102" s="119" t="s">
        <v>3574</v>
      </c>
      <c r="Y102" s="119" t="s">
        <v>3696</v>
      </c>
      <c r="Z102" s="119" t="s">
        <v>3697</v>
      </c>
      <c r="AA102" s="119"/>
      <c r="AB102" s="119"/>
      <c r="AC102" s="119"/>
      <c r="AD102" s="119"/>
      <c r="AE102" s="119"/>
      <c r="AF102" s="119"/>
      <c r="AG102" s="119"/>
      <c r="AH102" s="119"/>
      <c r="AI102" s="119"/>
      <c r="AJ102" s="119" t="s">
        <v>3052</v>
      </c>
      <c r="AK102" s="119"/>
      <c r="AL102" s="131" t="s">
        <v>4112</v>
      </c>
      <c r="AM102" s="157" t="s">
        <v>2133</v>
      </c>
      <c r="AN102" s="157" t="s">
        <v>4153</v>
      </c>
      <c r="AO102" s="157" t="s">
        <v>2134</v>
      </c>
      <c r="AP102" s="157" t="s">
        <v>4154</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 t="shared" si="23"/>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 t="shared" si="24"/>
        <v>D6.scenario.defSelectValue["sel268"]= [ "Please select", "always have", "not", "is", "from time to time are roughly the", "", " " ];</v>
      </c>
      <c r="DR102" s="89"/>
      <c r="DS102" s="89"/>
      <c r="DT102" s="89" t="str">
        <f t="shared" si="25"/>
        <v>D6.scenario.defSelectData['sel268']= [ '-1', '1', '2', '3', '4' ];</v>
      </c>
    </row>
    <row r="103" spans="1:124" s="84" customFormat="1" ht="43.5" customHeight="1" x14ac:dyDescent="0.15">
      <c r="A103" s="73"/>
      <c r="B103" s="111" t="s">
        <v>2552</v>
      </c>
      <c r="C103" s="119" t="s">
        <v>3341</v>
      </c>
      <c r="D103" s="131" t="s">
        <v>3341</v>
      </c>
      <c r="E103" s="110" t="s">
        <v>2560</v>
      </c>
      <c r="F103" s="119" t="s">
        <v>3414</v>
      </c>
      <c r="G103" s="131" t="s">
        <v>3414</v>
      </c>
      <c r="H103" s="119" t="s">
        <v>3494</v>
      </c>
      <c r="I103" s="131" t="s">
        <v>3494</v>
      </c>
      <c r="J103" s="119" t="str">
        <f t="shared" si="22"/>
        <v>sel271</v>
      </c>
      <c r="K103" s="131" t="str">
        <f t="shared" si="26"/>
        <v>sel271</v>
      </c>
      <c r="L103" s="111"/>
      <c r="M103" s="111"/>
      <c r="N103" s="111"/>
      <c r="O103" s="110" t="s">
        <v>1779</v>
      </c>
      <c r="P103" s="111"/>
      <c r="Q103" s="111"/>
      <c r="R103" s="110">
        <v>-1</v>
      </c>
      <c r="S103" s="73"/>
      <c r="T103" s="73"/>
      <c r="U103" s="113" t="str">
        <f t="shared" si="27"/>
        <v>sel271</v>
      </c>
      <c r="V103" s="119" t="s">
        <v>3539</v>
      </c>
      <c r="W103" s="119" t="s">
        <v>3628</v>
      </c>
      <c r="X103" s="119" t="s">
        <v>3725</v>
      </c>
      <c r="Y103" s="119" t="s">
        <v>3726</v>
      </c>
      <c r="Z103" s="119" t="s">
        <v>3727</v>
      </c>
      <c r="AA103" s="119" t="s">
        <v>3728</v>
      </c>
      <c r="AB103" s="119" t="s">
        <v>3674</v>
      </c>
      <c r="AC103" s="119" t="s">
        <v>3729</v>
      </c>
      <c r="AD103" s="119" t="s">
        <v>3730</v>
      </c>
      <c r="AE103" s="119" t="s">
        <v>3676</v>
      </c>
      <c r="AF103" s="119" t="s">
        <v>3677</v>
      </c>
      <c r="AG103" s="119"/>
      <c r="AH103" s="119"/>
      <c r="AI103" s="119"/>
      <c r="AJ103" s="119" t="s">
        <v>3052</v>
      </c>
      <c r="AK103" s="119"/>
      <c r="AL103" s="131" t="s">
        <v>4149</v>
      </c>
      <c r="AM103" s="131" t="s">
        <v>1858</v>
      </c>
      <c r="AN103" s="131" t="s">
        <v>1816</v>
      </c>
      <c r="AO103" s="157" t="s">
        <v>1817</v>
      </c>
      <c r="AP103" s="157" t="s">
        <v>1818</v>
      </c>
      <c r="AQ103" s="157" t="s">
        <v>1819</v>
      </c>
      <c r="AR103" s="157" t="s">
        <v>1820</v>
      </c>
      <c r="AS103" s="131" t="s">
        <v>1821</v>
      </c>
      <c r="AT103" s="131" t="s">
        <v>1822</v>
      </c>
      <c r="AU103" s="131" t="s">
        <v>1823</v>
      </c>
      <c r="AV103" s="131" t="s">
        <v>1824</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 t="shared" si="23"/>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 t="shared" si="24"/>
        <v>D6.scenario.defSelectValue["sel271"]= [ "Please select", "do not use", "1 hours", "2 hours", "3 hours", "4 hours", "6 hours", "8 hours", "12 hours", "16 hours", "24 hours", "", " " ];</v>
      </c>
      <c r="DR103" s="89"/>
      <c r="DS103" s="89"/>
      <c r="DT103" s="89" t="str">
        <f t="shared" si="25"/>
        <v>D6.scenario.defSelectData['sel271']= [ '-1', '0', '1', '2', '3', '4', '6', '8', '12', '16', '24' ];</v>
      </c>
    </row>
    <row r="104" spans="1:124" s="84" customFormat="1" ht="43.5" customHeight="1" x14ac:dyDescent="0.15">
      <c r="A104" s="73"/>
      <c r="B104" s="111" t="s">
        <v>2553</v>
      </c>
      <c r="C104" s="119" t="s">
        <v>3342</v>
      </c>
      <c r="D104" s="131" t="s">
        <v>3342</v>
      </c>
      <c r="E104" s="110" t="s">
        <v>2560</v>
      </c>
      <c r="F104" s="119"/>
      <c r="G104" s="131"/>
      <c r="H104" s="119" t="s">
        <v>3495</v>
      </c>
      <c r="I104" s="131" t="s">
        <v>3495</v>
      </c>
      <c r="J104" s="119" t="str">
        <f t="shared" si="22"/>
        <v>sel272</v>
      </c>
      <c r="K104" s="131" t="str">
        <f t="shared" si="26"/>
        <v>sel272</v>
      </c>
      <c r="L104" s="111"/>
      <c r="M104" s="111"/>
      <c r="N104" s="111"/>
      <c r="O104" s="110" t="s">
        <v>1779</v>
      </c>
      <c r="P104" s="111"/>
      <c r="Q104" s="111"/>
      <c r="R104" s="110">
        <v>-1</v>
      </c>
      <c r="S104" s="73"/>
      <c r="T104" s="73"/>
      <c r="U104" s="113" t="str">
        <f t="shared" si="27"/>
        <v>sel272</v>
      </c>
      <c r="V104" s="119" t="s">
        <v>3539</v>
      </c>
      <c r="W104" s="119" t="s">
        <v>3816</v>
      </c>
      <c r="X104" s="119" t="s">
        <v>3817</v>
      </c>
      <c r="Y104" s="119" t="s">
        <v>3818</v>
      </c>
      <c r="Z104" s="119" t="s">
        <v>3819</v>
      </c>
      <c r="AA104" s="119"/>
      <c r="AB104" s="119"/>
      <c r="AC104" s="119"/>
      <c r="AD104" s="119"/>
      <c r="AE104" s="119"/>
      <c r="AF104" s="119"/>
      <c r="AG104" s="119"/>
      <c r="AH104" s="119"/>
      <c r="AI104" s="119"/>
      <c r="AJ104" s="119" t="s">
        <v>3052</v>
      </c>
      <c r="AK104" s="119"/>
      <c r="AL104" s="131" t="s">
        <v>4150</v>
      </c>
      <c r="AM104" s="131" t="s">
        <v>1858</v>
      </c>
      <c r="AN104" s="131" t="s">
        <v>2863</v>
      </c>
      <c r="AO104" s="131" t="s">
        <v>2864</v>
      </c>
      <c r="AP104" s="157" t="s">
        <v>2865</v>
      </c>
      <c r="AQ104" s="157" t="s">
        <v>2866</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 t="shared" si="23"/>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 t="shared" si="24"/>
        <v>D6.scenario.defSelectValue["sel272"]= [ "Please select", "morning", "noon", "evening", "night", "", " " ];</v>
      </c>
      <c r="DR104" s="89"/>
      <c r="DS104" s="89"/>
      <c r="DT104" s="89" t="str">
        <f t="shared" si="25"/>
        <v>D6.scenario.defSelectData['sel272']= [ '-1', '0', '1', '2', '3', '4' ];</v>
      </c>
    </row>
    <row r="105" spans="1:124" s="84" customFormat="1" ht="43.5" customHeight="1" x14ac:dyDescent="0.15">
      <c r="A105" s="73"/>
      <c r="B105" s="111" t="s">
        <v>2554</v>
      </c>
      <c r="C105" s="119" t="s">
        <v>3343</v>
      </c>
      <c r="D105" s="131" t="s">
        <v>3343</v>
      </c>
      <c r="E105" s="110" t="s">
        <v>2560</v>
      </c>
      <c r="F105" s="119" t="s">
        <v>1805</v>
      </c>
      <c r="G105" s="131" t="s">
        <v>1805</v>
      </c>
      <c r="H105" s="119" t="s">
        <v>3496</v>
      </c>
      <c r="I105" s="131" t="s">
        <v>3496</v>
      </c>
      <c r="J105" s="119" t="str">
        <f t="shared" si="22"/>
        <v>sel273</v>
      </c>
      <c r="K105" s="131" t="str">
        <f t="shared" si="26"/>
        <v>sel273</v>
      </c>
      <c r="L105" s="111"/>
      <c r="M105" s="111"/>
      <c r="N105" s="111"/>
      <c r="O105" s="110" t="s">
        <v>1779</v>
      </c>
      <c r="P105" s="111"/>
      <c r="Q105" s="111"/>
      <c r="R105" s="110">
        <v>-1</v>
      </c>
      <c r="S105" s="73"/>
      <c r="T105" s="73"/>
      <c r="U105" s="113" t="str">
        <f t="shared" si="27"/>
        <v>sel273</v>
      </c>
      <c r="V105" s="119" t="s">
        <v>3539</v>
      </c>
      <c r="W105" s="121" t="s">
        <v>3820</v>
      </c>
      <c r="X105" s="119" t="s">
        <v>3739</v>
      </c>
      <c r="Y105" s="121" t="s">
        <v>3821</v>
      </c>
      <c r="Z105" s="119" t="s">
        <v>3822</v>
      </c>
      <c r="AA105" s="121" t="s">
        <v>3823</v>
      </c>
      <c r="AB105" s="119" t="s">
        <v>3824</v>
      </c>
      <c r="AC105" s="121" t="s">
        <v>3825</v>
      </c>
      <c r="AD105" s="119" t="s">
        <v>3628</v>
      </c>
      <c r="AE105" s="119"/>
      <c r="AF105" s="119"/>
      <c r="AG105" s="119"/>
      <c r="AH105" s="119"/>
      <c r="AI105" s="119"/>
      <c r="AJ105" s="119" t="s">
        <v>3052</v>
      </c>
      <c r="AK105" s="119"/>
      <c r="AL105" s="131" t="s">
        <v>4112</v>
      </c>
      <c r="AM105" s="133" t="s">
        <v>2248</v>
      </c>
      <c r="AN105" s="131" t="s">
        <v>1888</v>
      </c>
      <c r="AO105" s="158" t="s">
        <v>1889</v>
      </c>
      <c r="AP105" s="157" t="s">
        <v>1917</v>
      </c>
      <c r="AQ105" s="158" t="s">
        <v>1918</v>
      </c>
      <c r="AR105" s="131" t="s">
        <v>1919</v>
      </c>
      <c r="AS105" s="133" t="s">
        <v>1920</v>
      </c>
      <c r="AT105" s="131" t="s">
        <v>1858</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 t="shared" si="23"/>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 t="shared" si="24"/>
        <v>D6.scenario.defSelectValue["sel273"]= [ "Please select", "24 ℃ below", "25 ℃", "26 ℃", "27 ℃", "28 ℃", "29 ℃", "30 ℃", "do not use", "", " " ];</v>
      </c>
      <c r="DR105" s="89"/>
      <c r="DS105" s="89"/>
      <c r="DT105" s="89" t="str">
        <f t="shared" si="25"/>
        <v>D6.scenario.defSelectData['sel273']= [ '-1', '24', '25', '26', '27', '28', '29', '30', '0' ];</v>
      </c>
    </row>
    <row r="106" spans="1:124" s="84" customFormat="1" ht="43.5" customHeight="1" x14ac:dyDescent="0.15">
      <c r="A106" s="73"/>
      <c r="B106" s="111" t="s">
        <v>2555</v>
      </c>
      <c r="C106" s="119" t="s">
        <v>3344</v>
      </c>
      <c r="D106" s="131" t="s">
        <v>3344</v>
      </c>
      <c r="E106" s="110" t="s">
        <v>2560</v>
      </c>
      <c r="F106" s="119" t="s">
        <v>3417</v>
      </c>
      <c r="G106" s="131" t="s">
        <v>3417</v>
      </c>
      <c r="H106" s="119" t="s">
        <v>3344</v>
      </c>
      <c r="I106" s="131" t="s">
        <v>3344</v>
      </c>
      <c r="J106" s="119" t="str">
        <f t="shared" si="22"/>
        <v>sel274</v>
      </c>
      <c r="K106" s="131" t="str">
        <f t="shared" si="26"/>
        <v>sel274</v>
      </c>
      <c r="L106" s="111"/>
      <c r="M106" s="111"/>
      <c r="N106" s="111"/>
      <c r="O106" s="110" t="s">
        <v>1779</v>
      </c>
      <c r="P106" s="111"/>
      <c r="Q106" s="111"/>
      <c r="R106" s="110">
        <v>-1</v>
      </c>
      <c r="S106" s="73"/>
      <c r="T106" s="73"/>
      <c r="U106" s="113" t="str">
        <f t="shared" si="27"/>
        <v>sel274</v>
      </c>
      <c r="V106" s="119" t="s">
        <v>3539</v>
      </c>
      <c r="W106" s="119" t="s">
        <v>3826</v>
      </c>
      <c r="X106" s="121" t="s">
        <v>3742</v>
      </c>
      <c r="Y106" s="119" t="s">
        <v>3699</v>
      </c>
      <c r="Z106" s="119" t="s">
        <v>3743</v>
      </c>
      <c r="AA106" s="119" t="s">
        <v>3700</v>
      </c>
      <c r="AB106" s="119" t="s">
        <v>3744</v>
      </c>
      <c r="AC106" s="119" t="s">
        <v>3701</v>
      </c>
      <c r="AD106" s="119"/>
      <c r="AE106" s="119"/>
      <c r="AF106" s="119"/>
      <c r="AG106" s="119"/>
      <c r="AH106" s="119"/>
      <c r="AI106" s="119"/>
      <c r="AJ106" s="119"/>
      <c r="AK106" s="119"/>
      <c r="AL106" s="131" t="s">
        <v>4149</v>
      </c>
      <c r="AM106" s="131" t="s">
        <v>2336</v>
      </c>
      <c r="AN106" s="133" t="s">
        <v>2332</v>
      </c>
      <c r="AO106" s="157" t="s">
        <v>2322</v>
      </c>
      <c r="AP106" s="157" t="s">
        <v>2333</v>
      </c>
      <c r="AQ106" s="131" t="s">
        <v>2323</v>
      </c>
      <c r="AR106" s="131" t="s">
        <v>2334</v>
      </c>
      <c r="AS106" s="131" t="s">
        <v>2324</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 t="shared" si="23"/>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 t="shared" si="24"/>
        <v>D6.scenario.defSelectValue["sel274"]= [ "Please select", "not the cooling", "1 month", "2 months", "3 months", "4 months", "5 months", "6 months", "" ];</v>
      </c>
      <c r="DR106" s="89"/>
      <c r="DS106" s="89"/>
      <c r="DT106" s="89" t="str">
        <f t="shared" si="25"/>
        <v>D6.scenario.defSelectData['sel274']= [ '-1', '0', '1', '2', '3', '4', '5', '6' ];</v>
      </c>
    </row>
    <row r="107" spans="1:124" s="84" customFormat="1" ht="43.5" customHeight="1" x14ac:dyDescent="0.15">
      <c r="B107" s="111" t="s">
        <v>2556</v>
      </c>
      <c r="C107" s="119" t="s">
        <v>3345</v>
      </c>
      <c r="D107" s="131" t="s">
        <v>3345</v>
      </c>
      <c r="E107" s="110" t="s">
        <v>2560</v>
      </c>
      <c r="F107" s="119"/>
      <c r="G107" s="131"/>
      <c r="H107" s="119" t="s">
        <v>3501</v>
      </c>
      <c r="I107" s="131" t="s">
        <v>3501</v>
      </c>
      <c r="J107" s="119" t="str">
        <f t="shared" si="22"/>
        <v>sel275</v>
      </c>
      <c r="K107" s="131" t="str">
        <f t="shared" si="26"/>
        <v>sel275</v>
      </c>
      <c r="L107" s="111"/>
      <c r="M107" s="111"/>
      <c r="N107" s="111"/>
      <c r="O107" s="110" t="s">
        <v>1779</v>
      </c>
      <c r="P107" s="111"/>
      <c r="Q107" s="111"/>
      <c r="R107" s="110">
        <v>-1</v>
      </c>
      <c r="T107" s="73"/>
      <c r="U107" s="113" t="str">
        <f t="shared" si="27"/>
        <v>sel275</v>
      </c>
      <c r="V107" s="119" t="s">
        <v>3539</v>
      </c>
      <c r="W107" s="119" t="s">
        <v>3827</v>
      </c>
      <c r="X107" s="119" t="s">
        <v>3828</v>
      </c>
      <c r="Y107" s="119" t="s">
        <v>3829</v>
      </c>
      <c r="Z107" s="119" t="s">
        <v>3830</v>
      </c>
      <c r="AA107" s="119" t="s">
        <v>3066</v>
      </c>
      <c r="AB107" s="119"/>
      <c r="AC107" s="119"/>
      <c r="AD107" s="119"/>
      <c r="AE107" s="119"/>
      <c r="AF107" s="119"/>
      <c r="AG107" s="119"/>
      <c r="AH107" s="119"/>
      <c r="AI107" s="119"/>
      <c r="AJ107" s="119"/>
      <c r="AK107" s="119"/>
      <c r="AL107" s="131" t="s">
        <v>4150</v>
      </c>
      <c r="AM107" s="157" t="s">
        <v>2630</v>
      </c>
      <c r="AN107" s="157" t="s">
        <v>2445</v>
      </c>
      <c r="AO107" s="157" t="s">
        <v>2446</v>
      </c>
      <c r="AP107" s="157" t="s">
        <v>2447</v>
      </c>
      <c r="AQ107" s="131" t="s">
        <v>2448</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 t="shared" si="23"/>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 t="shared" si="24"/>
        <v>D6.scenario.defSelectValue["sel275"]= [ "Please select", "do not feel the heat when heating", "does not is somewhat hot", "hot even when if Note", "cooling quite cool", "cooling", "" ];</v>
      </c>
      <c r="DR107" s="89"/>
      <c r="DS107" s="89"/>
      <c r="DT107" s="89" t="str">
        <f t="shared" si="25"/>
        <v>D6.scenario.defSelectData['sel275']= [ '-1', '1', '2', '3', '4', '5' ];</v>
      </c>
    </row>
    <row r="108" spans="1:124" s="84" customFormat="1" ht="43.5" customHeight="1" x14ac:dyDescent="0.15">
      <c r="B108" s="111" t="s">
        <v>2557</v>
      </c>
      <c r="C108" s="119" t="s">
        <v>3346</v>
      </c>
      <c r="D108" s="131" t="s">
        <v>3346</v>
      </c>
      <c r="E108" s="110" t="s">
        <v>2560</v>
      </c>
      <c r="F108" s="119"/>
      <c r="G108" s="131"/>
      <c r="H108" s="119" t="s">
        <v>3498</v>
      </c>
      <c r="I108" s="131" t="s">
        <v>3498</v>
      </c>
      <c r="J108" s="119" t="str">
        <f t="shared" si="22"/>
        <v>sel276</v>
      </c>
      <c r="K108" s="131" t="str">
        <f t="shared" si="26"/>
        <v>sel276</v>
      </c>
      <c r="L108" s="111"/>
      <c r="M108" s="111"/>
      <c r="N108" s="111"/>
      <c r="O108" s="110" t="s">
        <v>1779</v>
      </c>
      <c r="P108" s="111"/>
      <c r="Q108" s="111"/>
      <c r="R108" s="110">
        <v>-1</v>
      </c>
      <c r="T108" s="73"/>
      <c r="U108" s="113" t="str">
        <f t="shared" si="27"/>
        <v>sel276</v>
      </c>
      <c r="V108" s="119" t="s">
        <v>3539</v>
      </c>
      <c r="W108" s="119" t="s">
        <v>3831</v>
      </c>
      <c r="X108" s="119" t="s">
        <v>3832</v>
      </c>
      <c r="Y108" s="119"/>
      <c r="Z108" s="119"/>
      <c r="AA108" s="119"/>
      <c r="AB108" s="119"/>
      <c r="AC108" s="119"/>
      <c r="AD108" s="119"/>
      <c r="AE108" s="119"/>
      <c r="AF108" s="119"/>
      <c r="AG108" s="119"/>
      <c r="AH108" s="119"/>
      <c r="AI108" s="119"/>
      <c r="AJ108" s="119" t="s">
        <v>3052</v>
      </c>
      <c r="AK108" s="119"/>
      <c r="AL108" s="131" t="s">
        <v>4107</v>
      </c>
      <c r="AM108" s="157" t="s">
        <v>2250</v>
      </c>
      <c r="AN108" s="157" t="s">
        <v>2251</v>
      </c>
      <c r="AO108" s="157" t="s">
        <v>2252</v>
      </c>
      <c r="AP108" s="157" t="s">
        <v>4155</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 t="shared" si="23"/>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 t="shared" si="24"/>
        <v>D6.scenario.defSelectValue["sel276"]= [ "Please select", "do not know well enter", "do not fall a little enter", "", " " ];</v>
      </c>
      <c r="DR108" s="89"/>
      <c r="DS108" s="89"/>
      <c r="DT108" s="89" t="str">
        <f t="shared" si="25"/>
        <v>D6.scenario.defSelectData['sel276']= [ '-1', '1', '2', '3', '4' ];</v>
      </c>
    </row>
    <row r="109" spans="1:124" s="84" customFormat="1" ht="43.5" customHeight="1" x14ac:dyDescent="0.15">
      <c r="B109" s="111" t="s">
        <v>2558</v>
      </c>
      <c r="C109" s="119" t="s">
        <v>3149</v>
      </c>
      <c r="D109" s="131" t="s">
        <v>3149</v>
      </c>
      <c r="E109" s="110" t="s">
        <v>2560</v>
      </c>
      <c r="F109" s="119"/>
      <c r="G109" s="131"/>
      <c r="H109" s="119" t="s">
        <v>3499</v>
      </c>
      <c r="I109" s="131" t="s">
        <v>3499</v>
      </c>
      <c r="J109" s="119" t="str">
        <f t="shared" si="22"/>
        <v>sel277</v>
      </c>
      <c r="K109" s="131" t="str">
        <f t="shared" si="26"/>
        <v>sel277</v>
      </c>
      <c r="L109" s="111"/>
      <c r="M109" s="111"/>
      <c r="N109" s="111"/>
      <c r="O109" s="110" t="s">
        <v>1779</v>
      </c>
      <c r="P109" s="111"/>
      <c r="Q109" s="111"/>
      <c r="R109" s="110">
        <v>-1</v>
      </c>
      <c r="T109" s="73"/>
      <c r="U109" s="113" t="str">
        <f t="shared" si="27"/>
        <v>sel277</v>
      </c>
      <c r="V109" s="119" t="s">
        <v>3539</v>
      </c>
      <c r="W109" s="119" t="s">
        <v>3695</v>
      </c>
      <c r="X109" s="119" t="s">
        <v>3574</v>
      </c>
      <c r="Y109" s="119" t="s">
        <v>3696</v>
      </c>
      <c r="Z109" s="119" t="s">
        <v>3697</v>
      </c>
      <c r="AA109" s="119"/>
      <c r="AB109" s="119"/>
      <c r="AC109" s="119"/>
      <c r="AD109" s="119"/>
      <c r="AE109" s="119"/>
      <c r="AF109" s="119"/>
      <c r="AG109" s="119"/>
      <c r="AH109" s="119"/>
      <c r="AI109" s="119"/>
      <c r="AJ109" s="119" t="s">
        <v>3052</v>
      </c>
      <c r="AK109" s="119"/>
      <c r="AL109" s="131" t="s">
        <v>4102</v>
      </c>
      <c r="AM109" s="157" t="s">
        <v>2133</v>
      </c>
      <c r="AN109" s="157" t="s">
        <v>4153</v>
      </c>
      <c r="AO109" s="157" t="s">
        <v>2134</v>
      </c>
      <c r="AP109" s="157" t="s">
        <v>4126</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 t="shared" si="23"/>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 t="shared" si="24"/>
        <v>D6.scenario.defSelectValue["sel277"]= [ "Please select", "always have", "not", "is", "from time to time are roughly the", "", " " ];</v>
      </c>
      <c r="DR109" s="89"/>
      <c r="DS109" s="89"/>
      <c r="DT109" s="89" t="str">
        <f t="shared" si="25"/>
        <v>D6.scenario.defSelectData['sel277']= [ '-1', '1', '2', '3', '4' ];</v>
      </c>
    </row>
    <row r="110" spans="1:124" s="84" customFormat="1" ht="43.5" customHeight="1" x14ac:dyDescent="0.15">
      <c r="B110" s="111" t="s">
        <v>2559</v>
      </c>
      <c r="C110" s="119" t="s">
        <v>3347</v>
      </c>
      <c r="D110" s="131" t="s">
        <v>3347</v>
      </c>
      <c r="E110" s="110" t="s">
        <v>2560</v>
      </c>
      <c r="F110" s="119"/>
      <c r="G110" s="131"/>
      <c r="H110" s="119" t="s">
        <v>3500</v>
      </c>
      <c r="I110" s="131" t="s">
        <v>3500</v>
      </c>
      <c r="J110" s="119" t="str">
        <f t="shared" si="22"/>
        <v>sel278</v>
      </c>
      <c r="K110" s="131" t="str">
        <f t="shared" si="26"/>
        <v>sel278</v>
      </c>
      <c r="L110" s="111"/>
      <c r="M110" s="111"/>
      <c r="N110" s="111"/>
      <c r="O110" s="110" t="s">
        <v>1779</v>
      </c>
      <c r="P110" s="111"/>
      <c r="Q110" s="111"/>
      <c r="R110" s="110">
        <v>-1</v>
      </c>
      <c r="T110" s="73"/>
      <c r="U110" s="113" t="str">
        <f t="shared" si="27"/>
        <v>sel278</v>
      </c>
      <c r="V110" s="119" t="s">
        <v>3539</v>
      </c>
      <c r="W110" s="119" t="s">
        <v>3695</v>
      </c>
      <c r="X110" s="119" t="s">
        <v>3574</v>
      </c>
      <c r="Y110" s="119" t="s">
        <v>3696</v>
      </c>
      <c r="Z110" s="119" t="s">
        <v>3697</v>
      </c>
      <c r="AA110" s="119"/>
      <c r="AB110" s="119"/>
      <c r="AC110" s="119"/>
      <c r="AD110" s="119"/>
      <c r="AE110" s="119"/>
      <c r="AF110" s="119"/>
      <c r="AG110" s="119"/>
      <c r="AH110" s="119"/>
      <c r="AI110" s="119"/>
      <c r="AJ110" s="119" t="s">
        <v>3052</v>
      </c>
      <c r="AK110" s="119"/>
      <c r="AL110" s="131" t="s">
        <v>4149</v>
      </c>
      <c r="AM110" s="157" t="s">
        <v>2133</v>
      </c>
      <c r="AN110" s="157" t="s">
        <v>4125</v>
      </c>
      <c r="AO110" s="157" t="s">
        <v>2134</v>
      </c>
      <c r="AP110" s="157" t="s">
        <v>4156</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 t="shared" si="23"/>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 t="shared" si="24"/>
        <v>D6.scenario.defSelectValue["sel278"]= [ "Please select", "always have", "not", "is", "from time to time are roughly the", "", " " ];</v>
      </c>
      <c r="DR110" s="89"/>
      <c r="DS110" s="89"/>
      <c r="DT110" s="89" t="str">
        <f t="shared" si="25"/>
        <v>D6.scenario.defSelectData['sel278']= [ '-1', '1', '2', '3', '4' ];</v>
      </c>
    </row>
    <row r="111" spans="1:124" s="84" customFormat="1" ht="43.5" customHeight="1" x14ac:dyDescent="0.15">
      <c r="A111" s="73"/>
      <c r="B111" s="111" t="s">
        <v>2466</v>
      </c>
      <c r="C111" s="119" t="s">
        <v>3348</v>
      </c>
      <c r="D111" s="131" t="s">
        <v>3348</v>
      </c>
      <c r="E111" s="110" t="s">
        <v>2600</v>
      </c>
      <c r="F111" s="119"/>
      <c r="G111" s="131"/>
      <c r="H111" s="119" t="s">
        <v>3502</v>
      </c>
      <c r="I111" s="131" t="s">
        <v>3502</v>
      </c>
      <c r="J111" s="119" t="str">
        <f t="shared" si="22"/>
        <v>sel281</v>
      </c>
      <c r="K111" s="131" t="str">
        <f t="shared" si="26"/>
        <v>sel281</v>
      </c>
      <c r="L111" s="111"/>
      <c r="M111" s="111"/>
      <c r="N111" s="111"/>
      <c r="O111" s="110" t="s">
        <v>1779</v>
      </c>
      <c r="P111" s="111"/>
      <c r="Q111" s="111"/>
      <c r="R111" s="110">
        <v>-1</v>
      </c>
      <c r="S111" s="73"/>
      <c r="T111" s="73"/>
      <c r="U111" s="113" t="str">
        <f t="shared" si="27"/>
        <v>sel281</v>
      </c>
      <c r="V111" s="119" t="s">
        <v>3539</v>
      </c>
      <c r="W111" s="119" t="s">
        <v>3590</v>
      </c>
      <c r="X111" s="121" t="s">
        <v>3591</v>
      </c>
      <c r="Y111" s="119"/>
      <c r="Z111" s="119"/>
      <c r="AA111" s="119"/>
      <c r="AB111" s="119"/>
      <c r="AC111" s="119"/>
      <c r="AD111" s="119"/>
      <c r="AE111" s="119"/>
      <c r="AF111" s="119"/>
      <c r="AG111" s="119"/>
      <c r="AH111" s="119"/>
      <c r="AI111" s="119"/>
      <c r="AJ111" s="119" t="s">
        <v>3052</v>
      </c>
      <c r="AK111" s="119"/>
      <c r="AL111" s="131" t="s">
        <v>4150</v>
      </c>
      <c r="AM111" s="157" t="s">
        <v>4157</v>
      </c>
      <c r="AN111" s="158" t="s">
        <v>4158</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 t="shared" si="23"/>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 t="shared" si="24"/>
        <v>D6.scenario.defSelectValue["sel281"]= [ "Please select", "Yes", "No", "", " " ];</v>
      </c>
      <c r="DR111" s="89"/>
      <c r="DS111" s="89"/>
      <c r="DT111" s="89" t="str">
        <f t="shared" si="25"/>
        <v>D6.scenario.defSelectData['sel281']= [ '-1', '1', '2' ];</v>
      </c>
    </row>
    <row r="112" spans="1:124" s="84" customFormat="1" ht="43.5" customHeight="1" x14ac:dyDescent="0.15">
      <c r="A112" s="73"/>
      <c r="B112" s="111" t="s">
        <v>2467</v>
      </c>
      <c r="C112" s="119" t="s">
        <v>3349</v>
      </c>
      <c r="D112" s="131" t="s">
        <v>3349</v>
      </c>
      <c r="E112" s="110" t="s">
        <v>2600</v>
      </c>
      <c r="F112" s="119"/>
      <c r="G112" s="131"/>
      <c r="H112" s="119" t="s">
        <v>3503</v>
      </c>
      <c r="I112" s="131" t="s">
        <v>3503</v>
      </c>
      <c r="J112" s="119" t="str">
        <f t="shared" si="22"/>
        <v>sel282</v>
      </c>
      <c r="K112" s="131" t="str">
        <f t="shared" si="26"/>
        <v>sel282</v>
      </c>
      <c r="L112" s="111"/>
      <c r="M112" s="111"/>
      <c r="N112" s="111"/>
      <c r="O112" s="110" t="s">
        <v>1779</v>
      </c>
      <c r="P112" s="111"/>
      <c r="Q112" s="111"/>
      <c r="R112" s="110">
        <v>-1</v>
      </c>
      <c r="S112" s="73"/>
      <c r="T112" s="73"/>
      <c r="U112" s="113" t="str">
        <f t="shared" si="27"/>
        <v>sel282</v>
      </c>
      <c r="V112" s="119" t="s">
        <v>3539</v>
      </c>
      <c r="W112" s="119" t="s">
        <v>3722</v>
      </c>
      <c r="X112" s="119" t="s">
        <v>3833</v>
      </c>
      <c r="Y112" s="119" t="s">
        <v>3834</v>
      </c>
      <c r="Z112" s="119"/>
      <c r="AA112" s="119" t="s">
        <v>3835</v>
      </c>
      <c r="AB112" s="119" t="s">
        <v>3836</v>
      </c>
      <c r="AC112" s="119"/>
      <c r="AD112" s="119"/>
      <c r="AE112" s="119"/>
      <c r="AF112" s="119"/>
      <c r="AG112" s="119"/>
      <c r="AH112" s="119"/>
      <c r="AI112" s="119"/>
      <c r="AJ112" s="119" t="s">
        <v>3052</v>
      </c>
      <c r="AK112" s="119"/>
      <c r="AL112" s="131" t="s">
        <v>4149</v>
      </c>
      <c r="AM112" s="157" t="s">
        <v>1878</v>
      </c>
      <c r="AN112" s="131" t="s">
        <v>2236</v>
      </c>
      <c r="AO112" s="131" t="s">
        <v>2237</v>
      </c>
      <c r="AP112" s="131" t="s">
        <v>1877</v>
      </c>
      <c r="AQ112" s="131" t="s">
        <v>2239</v>
      </c>
      <c r="AR112" s="131" t="s">
        <v>2238</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 t="shared" si="23"/>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 t="shared" si="24"/>
        <v>D6.scenario.defSelectValue["sel282"]= [ "Please select", "kerosene", "Electrical", "electric (heat pump)", " gas hybrid (heat pump + gas)", "district heat supply", "", " " ];</v>
      </c>
      <c r="DR112" s="89"/>
      <c r="DS112" s="89"/>
      <c r="DT112" s="89" t="str">
        <f t="shared" si="25"/>
        <v>D6.scenario.defSelectData['sel282']= [ '-1', '1', '2', '3', '4', '5', '6' ];</v>
      </c>
    </row>
    <row r="113" spans="1:124" s="84" customFormat="1" ht="43.5" customHeight="1" x14ac:dyDescent="0.15">
      <c r="A113" s="73"/>
      <c r="B113" s="111" t="s">
        <v>2468</v>
      </c>
      <c r="C113" s="119" t="s">
        <v>3350</v>
      </c>
      <c r="D113" s="131" t="s">
        <v>3350</v>
      </c>
      <c r="E113" s="110" t="s">
        <v>2600</v>
      </c>
      <c r="F113" s="119"/>
      <c r="G113" s="131"/>
      <c r="H113" s="119" t="s">
        <v>3504</v>
      </c>
      <c r="I113" s="131" t="s">
        <v>3504</v>
      </c>
      <c r="J113" s="119" t="str">
        <f t="shared" si="22"/>
        <v>sel283</v>
      </c>
      <c r="K113" s="131" t="str">
        <f t="shared" si="26"/>
        <v>sel283</v>
      </c>
      <c r="L113" s="111"/>
      <c r="M113" s="111"/>
      <c r="N113" s="111"/>
      <c r="O113" s="110" t="s">
        <v>1779</v>
      </c>
      <c r="P113" s="111"/>
      <c r="Q113" s="111"/>
      <c r="R113" s="110">
        <v>-1</v>
      </c>
      <c r="S113" s="73"/>
      <c r="T113" s="73"/>
      <c r="U113" s="113" t="str">
        <f t="shared" si="27"/>
        <v>sel283</v>
      </c>
      <c r="V113" s="119" t="s">
        <v>3539</v>
      </c>
      <c r="W113" s="119" t="s">
        <v>3837</v>
      </c>
      <c r="X113" s="119" t="s">
        <v>3838</v>
      </c>
      <c r="Y113" s="119"/>
      <c r="Z113" s="119"/>
      <c r="AA113" s="119"/>
      <c r="AB113" s="119"/>
      <c r="AC113" s="119"/>
      <c r="AD113" s="119"/>
      <c r="AE113" s="119"/>
      <c r="AF113" s="119"/>
      <c r="AG113" s="119"/>
      <c r="AH113" s="119"/>
      <c r="AI113" s="119"/>
      <c r="AJ113" s="119" t="s">
        <v>3052</v>
      </c>
      <c r="AK113" s="119"/>
      <c r="AL113" s="131" t="s">
        <v>4149</v>
      </c>
      <c r="AM113" s="157" t="s">
        <v>2240</v>
      </c>
      <c r="AN113" s="131" t="s">
        <v>2241</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 t="shared" si="23"/>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 t="shared" si="24"/>
        <v>D6.scenario.defSelectValue["sel283"]= [ "Please select", "Central-only", "bath and a shared", "", " " ];</v>
      </c>
      <c r="DR113" s="89"/>
      <c r="DS113" s="89"/>
      <c r="DT113" s="89" t="str">
        <f t="shared" si="25"/>
        <v>D6.scenario.defSelectData['sel283']= [ '-1', '1', '2' ];</v>
      </c>
    </row>
    <row r="114" spans="1:124" s="84" customFormat="1" ht="43.5" customHeight="1" x14ac:dyDescent="0.15">
      <c r="A114" s="73"/>
      <c r="B114" s="111" t="s">
        <v>2469</v>
      </c>
      <c r="C114" s="119" t="s">
        <v>3351</v>
      </c>
      <c r="D114" s="131" t="s">
        <v>3351</v>
      </c>
      <c r="E114" s="110" t="s">
        <v>2600</v>
      </c>
      <c r="F114" s="119"/>
      <c r="G114" s="131"/>
      <c r="H114" s="119" t="s">
        <v>3505</v>
      </c>
      <c r="I114" s="131" t="s">
        <v>3505</v>
      </c>
      <c r="J114" s="119" t="str">
        <f t="shared" si="22"/>
        <v>sel284</v>
      </c>
      <c r="K114" s="131" t="str">
        <f t="shared" si="26"/>
        <v>sel284</v>
      </c>
      <c r="L114" s="111"/>
      <c r="M114" s="111"/>
      <c r="N114" s="111"/>
      <c r="O114" s="110" t="s">
        <v>1779</v>
      </c>
      <c r="P114" s="111"/>
      <c r="Q114" s="111"/>
      <c r="R114" s="110">
        <v>-1</v>
      </c>
      <c r="S114" s="73"/>
      <c r="T114" s="73"/>
      <c r="U114" s="113" t="str">
        <f t="shared" si="27"/>
        <v>sel284</v>
      </c>
      <c r="V114" s="119" t="s">
        <v>3539</v>
      </c>
      <c r="W114" s="119" t="s">
        <v>3731</v>
      </c>
      <c r="X114" s="119" t="s">
        <v>3742</v>
      </c>
      <c r="Y114" s="119" t="s">
        <v>3699</v>
      </c>
      <c r="Z114" s="119" t="s">
        <v>3743</v>
      </c>
      <c r="AA114" s="119" t="s">
        <v>3700</v>
      </c>
      <c r="AB114" s="119" t="s">
        <v>3744</v>
      </c>
      <c r="AC114" s="119" t="s">
        <v>3701</v>
      </c>
      <c r="AD114" s="119" t="s">
        <v>3702</v>
      </c>
      <c r="AE114" s="119"/>
      <c r="AF114" s="119"/>
      <c r="AG114" s="119"/>
      <c r="AH114" s="119"/>
      <c r="AI114" s="119"/>
      <c r="AJ114" s="119" t="s">
        <v>3052</v>
      </c>
      <c r="AK114" s="119"/>
      <c r="AL114" s="131" t="s">
        <v>4149</v>
      </c>
      <c r="AM114" s="157" t="s">
        <v>4159</v>
      </c>
      <c r="AN114" s="131" t="s">
        <v>4160</v>
      </c>
      <c r="AO114" s="131" t="s">
        <v>4161</v>
      </c>
      <c r="AP114" s="131" t="s">
        <v>4162</v>
      </c>
      <c r="AQ114" s="131" t="s">
        <v>4163</v>
      </c>
      <c r="AR114" s="131" t="s">
        <v>4164</v>
      </c>
      <c r="AS114" s="157" t="s">
        <v>4165</v>
      </c>
      <c r="AT114" s="157" t="s">
        <v>4166</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 t="shared" si="23"/>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 t="shared" si="24"/>
        <v>D6.scenario.defSelectValue["sel284"]= [ "Please select", "used not", "1 month", "2 months", "3 months", "4 months", "5 months", "6 months", "8 months", "", " " ];</v>
      </c>
      <c r="DR114" s="89"/>
      <c r="DS114" s="89"/>
      <c r="DT114" s="89" t="str">
        <f t="shared" si="25"/>
        <v>D6.scenario.defSelectData['sel284']= [ '-1', '0', '1', '2', '3', '4', '5', '6', '8' ];</v>
      </c>
    </row>
    <row r="115" spans="1:124" s="84" customFormat="1" ht="43.5" customHeight="1" x14ac:dyDescent="0.15">
      <c r="A115" s="73"/>
      <c r="B115" s="111" t="s">
        <v>2470</v>
      </c>
      <c r="C115" s="119" t="s">
        <v>3352</v>
      </c>
      <c r="D115" s="131" t="s">
        <v>3352</v>
      </c>
      <c r="E115" s="110" t="s">
        <v>2571</v>
      </c>
      <c r="F115" s="119"/>
      <c r="G115" s="131"/>
      <c r="H115" s="119" t="s">
        <v>3506</v>
      </c>
      <c r="I115" s="131" t="s">
        <v>3506</v>
      </c>
      <c r="J115" s="119" t="str">
        <f t="shared" si="22"/>
        <v>sel285</v>
      </c>
      <c r="K115" s="131" t="str">
        <f t="shared" si="26"/>
        <v>sel285</v>
      </c>
      <c r="L115" s="111"/>
      <c r="M115" s="111"/>
      <c r="N115" s="111"/>
      <c r="O115" s="110" t="s">
        <v>1779</v>
      </c>
      <c r="P115" s="111"/>
      <c r="Q115" s="111"/>
      <c r="R115" s="110">
        <v>-1</v>
      </c>
      <c r="S115" s="73"/>
      <c r="T115" s="73"/>
      <c r="U115" s="113" t="str">
        <f t="shared" si="27"/>
        <v>sel285</v>
      </c>
      <c r="V115" s="119" t="s">
        <v>3539</v>
      </c>
      <c r="W115" s="119" t="s">
        <v>3590</v>
      </c>
      <c r="X115" s="121" t="s">
        <v>3591</v>
      </c>
      <c r="Y115" s="119"/>
      <c r="Z115" s="119"/>
      <c r="AA115" s="119"/>
      <c r="AB115" s="119"/>
      <c r="AC115" s="119"/>
      <c r="AD115" s="119"/>
      <c r="AE115" s="119"/>
      <c r="AF115" s="119"/>
      <c r="AG115" s="119"/>
      <c r="AH115" s="119"/>
      <c r="AI115" s="119"/>
      <c r="AJ115" s="119" t="s">
        <v>3052</v>
      </c>
      <c r="AK115" s="119"/>
      <c r="AL115" s="131" t="s">
        <v>4109</v>
      </c>
      <c r="AM115" s="131" t="s">
        <v>4167</v>
      </c>
      <c r="AN115" s="158" t="s">
        <v>4168</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 t="shared" si="23"/>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 t="shared" si="24"/>
        <v>D6.scenario.defSelectValue["sel285"]= [ "Please select", "Yes", "No", "", " " ];</v>
      </c>
      <c r="DR115" s="89"/>
      <c r="DS115" s="89"/>
      <c r="DT115" s="89" t="str">
        <f t="shared" si="25"/>
        <v>D6.scenario.defSelectData['sel285']= [ '-1', '1', '2' ];</v>
      </c>
    </row>
    <row r="116" spans="1:124" s="84" customFormat="1" ht="43.5" customHeight="1" x14ac:dyDescent="0.15">
      <c r="A116" s="73"/>
      <c r="B116" s="111" t="s">
        <v>2471</v>
      </c>
      <c r="C116" s="119" t="s">
        <v>3353</v>
      </c>
      <c r="D116" s="131" t="s">
        <v>3353</v>
      </c>
      <c r="E116" s="110" t="s">
        <v>2600</v>
      </c>
      <c r="F116" s="119"/>
      <c r="G116" s="131"/>
      <c r="H116" s="119" t="s">
        <v>3507</v>
      </c>
      <c r="I116" s="131" t="s">
        <v>3507</v>
      </c>
      <c r="J116" s="119" t="str">
        <f t="shared" si="22"/>
        <v>sel286</v>
      </c>
      <c r="K116" s="131" t="str">
        <f t="shared" si="26"/>
        <v>sel286</v>
      </c>
      <c r="L116" s="111"/>
      <c r="M116" s="111"/>
      <c r="N116" s="111"/>
      <c r="O116" s="110" t="s">
        <v>1779</v>
      </c>
      <c r="P116" s="111"/>
      <c r="Q116" s="111"/>
      <c r="R116" s="110">
        <v>-1</v>
      </c>
      <c r="S116" s="73"/>
      <c r="T116" s="73"/>
      <c r="U116" s="113" t="str">
        <f t="shared" si="27"/>
        <v>sel286</v>
      </c>
      <c r="V116" s="119" t="s">
        <v>3539</v>
      </c>
      <c r="W116" s="119" t="s">
        <v>3590</v>
      </c>
      <c r="X116" s="121" t="s">
        <v>3591</v>
      </c>
      <c r="Y116" s="119"/>
      <c r="Z116" s="119"/>
      <c r="AA116" s="119"/>
      <c r="AB116" s="119"/>
      <c r="AC116" s="119"/>
      <c r="AD116" s="119"/>
      <c r="AE116" s="119"/>
      <c r="AF116" s="119"/>
      <c r="AG116" s="119"/>
      <c r="AH116" s="119"/>
      <c r="AI116" s="119"/>
      <c r="AJ116" s="119" t="s">
        <v>3052</v>
      </c>
      <c r="AK116" s="119"/>
      <c r="AL116" s="131" t="s">
        <v>4169</v>
      </c>
      <c r="AM116" s="131" t="s">
        <v>4170</v>
      </c>
      <c r="AN116" s="158" t="s">
        <v>4168</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 t="shared" si="23"/>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 t="shared" si="24"/>
        <v>D6.scenario.defSelectValue["sel286"]= [ "Please select", "Yes", "No", "", " " ];</v>
      </c>
      <c r="DR116" s="89"/>
      <c r="DS116" s="89"/>
      <c r="DT116" s="89" t="str">
        <f t="shared" si="25"/>
        <v>D6.scenario.defSelectData['sel286']= [ '-1', '1', '2' ];</v>
      </c>
    </row>
    <row r="117" spans="1:124" s="84" customFormat="1" ht="43.5" customHeight="1" x14ac:dyDescent="0.15">
      <c r="A117" s="73"/>
      <c r="B117" s="111" t="s">
        <v>2472</v>
      </c>
      <c r="C117" s="119" t="s">
        <v>3354</v>
      </c>
      <c r="D117" s="131" t="s">
        <v>3354</v>
      </c>
      <c r="E117" s="110" t="s">
        <v>2600</v>
      </c>
      <c r="F117" s="119"/>
      <c r="G117" s="131"/>
      <c r="H117" s="119" t="s">
        <v>3508</v>
      </c>
      <c r="I117" s="131" t="s">
        <v>3508</v>
      </c>
      <c r="J117" s="119" t="str">
        <f t="shared" si="22"/>
        <v>sel287</v>
      </c>
      <c r="K117" s="131" t="str">
        <f t="shared" si="26"/>
        <v>sel287</v>
      </c>
      <c r="L117" s="111"/>
      <c r="M117" s="111"/>
      <c r="N117" s="111"/>
      <c r="O117" s="110" t="s">
        <v>1779</v>
      </c>
      <c r="P117" s="111"/>
      <c r="Q117" s="111"/>
      <c r="R117" s="110">
        <v>-1</v>
      </c>
      <c r="S117" s="73"/>
      <c r="T117" s="73"/>
      <c r="U117" s="113" t="str">
        <f t="shared" si="27"/>
        <v>sel287</v>
      </c>
      <c r="V117" s="119" t="s">
        <v>3539</v>
      </c>
      <c r="W117" s="119" t="s">
        <v>3722</v>
      </c>
      <c r="X117" s="119" t="s">
        <v>3833</v>
      </c>
      <c r="Y117" s="119" t="s">
        <v>3834</v>
      </c>
      <c r="Z117" s="119"/>
      <c r="AA117" s="119" t="s">
        <v>3835</v>
      </c>
      <c r="AB117" s="119" t="s">
        <v>3836</v>
      </c>
      <c r="AC117" s="119"/>
      <c r="AD117" s="119"/>
      <c r="AE117" s="119"/>
      <c r="AF117" s="119"/>
      <c r="AG117" s="119"/>
      <c r="AH117" s="119"/>
      <c r="AI117" s="119"/>
      <c r="AJ117" s="119" t="s">
        <v>3052</v>
      </c>
      <c r="AK117" s="119"/>
      <c r="AL117" s="131" t="s">
        <v>4149</v>
      </c>
      <c r="AM117" s="157" t="s">
        <v>1878</v>
      </c>
      <c r="AN117" s="131" t="s">
        <v>2236</v>
      </c>
      <c r="AO117" s="131" t="s">
        <v>2237</v>
      </c>
      <c r="AP117" s="131" t="s">
        <v>1877</v>
      </c>
      <c r="AQ117" s="131" t="s">
        <v>2239</v>
      </c>
      <c r="AR117" s="131" t="s">
        <v>2238</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 t="shared" si="23"/>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 t="shared" si="24"/>
        <v>D6.scenario.defSelectValue["sel287"]= [ "Please select", "kerosene", "Electrical", "electric (heat pump)", " gas hybrid (heat pump + gas)", "district heat supply", "", " " ];</v>
      </c>
      <c r="DR117" s="89"/>
      <c r="DS117" s="89"/>
      <c r="DT117" s="89" t="str">
        <f t="shared" si="25"/>
        <v>D6.scenario.defSelectData['sel287']= [ '-1', '1', '2', '3', '4', '5', '6' ];</v>
      </c>
    </row>
    <row r="118" spans="1:124" s="84" customFormat="1" ht="43.5" customHeight="1" x14ac:dyDescent="0.15">
      <c r="A118" s="73"/>
      <c r="B118" s="111" t="s">
        <v>2473</v>
      </c>
      <c r="C118" s="119" t="s">
        <v>3355</v>
      </c>
      <c r="D118" s="131" t="s">
        <v>3355</v>
      </c>
      <c r="E118" s="110" t="s">
        <v>2600</v>
      </c>
      <c r="F118" s="119"/>
      <c r="G118" s="131"/>
      <c r="H118" s="119" t="s">
        <v>3355</v>
      </c>
      <c r="I118" s="131" t="s">
        <v>3355</v>
      </c>
      <c r="J118" s="119" t="str">
        <f t="shared" si="22"/>
        <v>sel288</v>
      </c>
      <c r="K118" s="131" t="str">
        <f t="shared" si="26"/>
        <v>sel288</v>
      </c>
      <c r="L118" s="111"/>
      <c r="M118" s="111"/>
      <c r="N118" s="111"/>
      <c r="O118" s="110" t="s">
        <v>1779</v>
      </c>
      <c r="P118" s="111"/>
      <c r="Q118" s="111"/>
      <c r="R118" s="110">
        <v>-1</v>
      </c>
      <c r="S118" s="73"/>
      <c r="T118" s="73"/>
      <c r="U118" s="113" t="str">
        <f t="shared" si="27"/>
        <v>sel288</v>
      </c>
      <c r="V118" s="119" t="s">
        <v>3539</v>
      </c>
      <c r="W118" s="119" t="s">
        <v>3839</v>
      </c>
      <c r="X118" s="121" t="s">
        <v>3840</v>
      </c>
      <c r="Y118" s="119" t="s">
        <v>3841</v>
      </c>
      <c r="Z118" s="119" t="s">
        <v>3842</v>
      </c>
      <c r="AA118" s="119" t="s">
        <v>3843</v>
      </c>
      <c r="AB118" s="119" t="s">
        <v>3844</v>
      </c>
      <c r="AC118" s="119" t="s">
        <v>3845</v>
      </c>
      <c r="AD118" s="119" t="s">
        <v>3846</v>
      </c>
      <c r="AE118" s="119"/>
      <c r="AF118" s="119"/>
      <c r="AG118" s="119"/>
      <c r="AH118" s="119"/>
      <c r="AI118" s="119"/>
      <c r="AJ118" s="119" t="s">
        <v>3052</v>
      </c>
      <c r="AK118" s="119"/>
      <c r="AL118" s="131" t="s">
        <v>4150</v>
      </c>
      <c r="AM118" s="131" t="s">
        <v>4171</v>
      </c>
      <c r="AN118" s="133" t="s">
        <v>4172</v>
      </c>
      <c r="AO118" s="131" t="s">
        <v>4173</v>
      </c>
      <c r="AP118" s="131" t="s">
        <v>4174</v>
      </c>
      <c r="AQ118" s="131" t="s">
        <v>4175</v>
      </c>
      <c r="AR118" s="131" t="s">
        <v>4176</v>
      </c>
      <c r="AS118" s="131" t="s">
        <v>4177</v>
      </c>
      <c r="AT118" s="131" t="s">
        <v>4178</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 t="shared" si="23"/>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 t="shared" si="24"/>
        <v>D6.scenario.defSelectValue["sel288"]= [ "Please select", "1 tsubo (3m2)", "2 square meters (7m2)", "3 square meters (10m2)", "5 square meters (15m2)", "10 square meters (30m2)", "15 square meters (50m2)", "20 square meters (65m2)", "30 square meters (100m2 )", "", " " ];</v>
      </c>
      <c r="DR118" s="89"/>
      <c r="DS118" s="89"/>
      <c r="DT118" s="89" t="str">
        <f t="shared" si="25"/>
        <v>D6.scenario.defSelectData['sel288']= [ '-1', '3', '7', '10', '15', '30', '50', '65', '100' ];</v>
      </c>
    </row>
    <row r="119" spans="1:124" s="84" customFormat="1" ht="43.5" customHeight="1" x14ac:dyDescent="0.15">
      <c r="A119" s="73"/>
      <c r="B119" s="111" t="s">
        <v>2474</v>
      </c>
      <c r="C119" s="119" t="s">
        <v>3356</v>
      </c>
      <c r="D119" s="131" t="s">
        <v>3356</v>
      </c>
      <c r="E119" s="110" t="s">
        <v>2600</v>
      </c>
      <c r="F119" s="119"/>
      <c r="G119" s="131"/>
      <c r="H119" s="119" t="s">
        <v>3356</v>
      </c>
      <c r="I119" s="131" t="s">
        <v>3356</v>
      </c>
      <c r="J119" s="119" t="str">
        <f t="shared" si="22"/>
        <v>sel289</v>
      </c>
      <c r="K119" s="131" t="str">
        <f t="shared" si="26"/>
        <v>sel289</v>
      </c>
      <c r="L119" s="111"/>
      <c r="M119" s="111"/>
      <c r="N119" s="111"/>
      <c r="O119" s="110" t="s">
        <v>1779</v>
      </c>
      <c r="P119" s="111"/>
      <c r="Q119" s="111"/>
      <c r="R119" s="110">
        <v>-1</v>
      </c>
      <c r="S119" s="73"/>
      <c r="T119" s="73"/>
      <c r="U119" s="113" t="str">
        <f t="shared" si="27"/>
        <v>sel289</v>
      </c>
      <c r="V119" s="119" t="s">
        <v>3539</v>
      </c>
      <c r="W119" s="119" t="s">
        <v>3847</v>
      </c>
      <c r="X119" s="121" t="s">
        <v>3848</v>
      </c>
      <c r="Y119" s="119" t="s">
        <v>3849</v>
      </c>
      <c r="Z119" s="119" t="s">
        <v>3850</v>
      </c>
      <c r="AA119" s="119" t="s">
        <v>3851</v>
      </c>
      <c r="AB119" s="119" t="s">
        <v>3852</v>
      </c>
      <c r="AC119" s="119"/>
      <c r="AD119" s="119"/>
      <c r="AE119" s="119"/>
      <c r="AF119" s="119"/>
      <c r="AG119" s="119"/>
      <c r="AH119" s="119"/>
      <c r="AI119" s="119"/>
      <c r="AJ119" s="119" t="s">
        <v>3052</v>
      </c>
      <c r="AK119" s="119"/>
      <c r="AL119" s="131" t="s">
        <v>4149</v>
      </c>
      <c r="AM119" s="131" t="s">
        <v>4179</v>
      </c>
      <c r="AN119" s="133" t="s">
        <v>4180</v>
      </c>
      <c r="AO119" s="131" t="s">
        <v>4181</v>
      </c>
      <c r="AP119" s="131" t="s">
        <v>4182</v>
      </c>
      <c r="AQ119" s="131" t="s">
        <v>4183</v>
      </c>
      <c r="AR119" s="131" t="s">
        <v>4184</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 t="shared" si="23"/>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 t="shared" si="24"/>
        <v>D6.scenario.defSelectValue["sel289"]= [ "Please select", "year 2-3 days", "2 to 3 days to", "month about one day a month", "week to two or three days", "sensor constantly ON", "at all times without the sensor ON", "", " " ];</v>
      </c>
      <c r="DR119" s="89"/>
      <c r="DS119" s="89"/>
      <c r="DT119" s="89" t="str">
        <f t="shared" si="25"/>
        <v>D6.scenario.defSelectData['sel289']= [ '-1', '2', '6', '12', '30', '50', '100' ];</v>
      </c>
    </row>
    <row r="120" spans="1:124" s="84" customFormat="1" ht="43.5" customHeight="1" x14ac:dyDescent="0.15">
      <c r="A120" s="73"/>
      <c r="B120" s="111" t="s">
        <v>2475</v>
      </c>
      <c r="C120" s="119" t="s">
        <v>3357</v>
      </c>
      <c r="D120" s="131" t="s">
        <v>3357</v>
      </c>
      <c r="E120" s="110" t="s">
        <v>2600</v>
      </c>
      <c r="F120" s="119"/>
      <c r="G120" s="131"/>
      <c r="H120" s="119" t="s">
        <v>3509</v>
      </c>
      <c r="I120" s="131" t="s">
        <v>3509</v>
      </c>
      <c r="J120" s="119" t="str">
        <f t="shared" si="22"/>
        <v>sel290</v>
      </c>
      <c r="K120" s="131" t="str">
        <f t="shared" si="26"/>
        <v>sel290</v>
      </c>
      <c r="L120" s="111"/>
      <c r="M120" s="111"/>
      <c r="N120" s="111"/>
      <c r="O120" s="110" t="s">
        <v>1779</v>
      </c>
      <c r="P120" s="111"/>
      <c r="Q120" s="111"/>
      <c r="R120" s="110">
        <v>-1</v>
      </c>
      <c r="S120" s="73"/>
      <c r="T120" s="73"/>
      <c r="U120" s="113" t="str">
        <f t="shared" si="27"/>
        <v>sel290</v>
      </c>
      <c r="V120" s="119" t="s">
        <v>3539</v>
      </c>
      <c r="W120" s="119" t="s">
        <v>3590</v>
      </c>
      <c r="X120" s="119" t="s">
        <v>3591</v>
      </c>
      <c r="Y120" s="121"/>
      <c r="Z120" s="119"/>
      <c r="AA120" s="119"/>
      <c r="AB120" s="119"/>
      <c r="AC120" s="119"/>
      <c r="AD120" s="119"/>
      <c r="AE120" s="119"/>
      <c r="AF120" s="119"/>
      <c r="AG120" s="119"/>
      <c r="AH120" s="119"/>
      <c r="AI120" s="119"/>
      <c r="AJ120" s="119" t="s">
        <v>3052</v>
      </c>
      <c r="AK120" s="119"/>
      <c r="AL120" s="131" t="s">
        <v>4150</v>
      </c>
      <c r="AM120" s="131" t="s">
        <v>4157</v>
      </c>
      <c r="AN120" s="157" t="s">
        <v>4185</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 t="shared" si="23"/>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 t="shared" si="24"/>
        <v>D6.scenario.defSelectValue["sel290"]= [ "Please select", "Yes", "No", "", " " ];</v>
      </c>
      <c r="DR120" s="89"/>
      <c r="DS120" s="89"/>
      <c r="DT120" s="89" t="str">
        <f t="shared" si="25"/>
        <v>D6.scenario.defSelectData['sel290']= [ '-1', '1', '2' ];</v>
      </c>
    </row>
    <row r="121" spans="1:124" s="84" customFormat="1" ht="43.5" customHeight="1" x14ac:dyDescent="0.15">
      <c r="A121" s="73"/>
      <c r="B121" s="111" t="s">
        <v>2476</v>
      </c>
      <c r="C121" s="119" t="s">
        <v>3358</v>
      </c>
      <c r="D121" s="131" t="s">
        <v>3358</v>
      </c>
      <c r="E121" s="110" t="s">
        <v>2600</v>
      </c>
      <c r="F121" s="119"/>
      <c r="G121" s="131"/>
      <c r="H121" s="119" t="s">
        <v>3358</v>
      </c>
      <c r="I121" s="131" t="s">
        <v>3358</v>
      </c>
      <c r="J121" s="119" t="str">
        <f t="shared" si="22"/>
        <v>sel291</v>
      </c>
      <c r="K121" s="131" t="str">
        <f t="shared" si="26"/>
        <v>sel291</v>
      </c>
      <c r="L121" s="111"/>
      <c r="M121" s="111"/>
      <c r="N121" s="111"/>
      <c r="O121" s="110" t="s">
        <v>1779</v>
      </c>
      <c r="P121" s="111"/>
      <c r="Q121" s="111"/>
      <c r="R121" s="110">
        <v>-1</v>
      </c>
      <c r="S121" s="73"/>
      <c r="T121" s="73"/>
      <c r="U121" s="113" t="str">
        <f t="shared" si="27"/>
        <v>sel291</v>
      </c>
      <c r="V121" s="119" t="s">
        <v>3853</v>
      </c>
      <c r="W121" s="119" t="s">
        <v>3854</v>
      </c>
      <c r="X121" s="119" t="s">
        <v>3855</v>
      </c>
      <c r="Y121" s="121"/>
      <c r="Z121" s="119"/>
      <c r="AA121" s="119"/>
      <c r="AB121" s="119"/>
      <c r="AC121" s="119"/>
      <c r="AD121" s="119"/>
      <c r="AE121" s="119"/>
      <c r="AF121" s="119"/>
      <c r="AG121" s="119"/>
      <c r="AH121" s="119"/>
      <c r="AI121" s="119"/>
      <c r="AJ121" s="119" t="s">
        <v>3052</v>
      </c>
      <c r="AK121" s="119"/>
      <c r="AL121" s="131" t="s">
        <v>4112</v>
      </c>
      <c r="AM121" s="131" t="s">
        <v>4186</v>
      </c>
      <c r="AN121" s="131" t="s">
        <v>4187</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 t="shared" si="23"/>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 t="shared" si="24"/>
        <v>D6.scenario.defSelectValue["sel291"]= [ "Please select ", ": whole only", "roof surface around the gutter", "", " " ];</v>
      </c>
      <c r="DR121" s="89"/>
      <c r="DS121" s="89"/>
      <c r="DT121" s="89" t="str">
        <f t="shared" si="25"/>
        <v>D6.scenario.defSelectData['sel291']= [ '-1', '10', '30' ];</v>
      </c>
    </row>
    <row r="122" spans="1:124" s="84" customFormat="1" ht="43.5" customHeight="1" x14ac:dyDescent="0.15">
      <c r="A122" s="73"/>
      <c r="B122" s="111" t="s">
        <v>2477</v>
      </c>
      <c r="C122" s="119" t="s">
        <v>3359</v>
      </c>
      <c r="D122" s="131" t="s">
        <v>3359</v>
      </c>
      <c r="E122" s="110" t="s">
        <v>2600</v>
      </c>
      <c r="F122" s="119"/>
      <c r="G122" s="131"/>
      <c r="H122" s="119" t="s">
        <v>3359</v>
      </c>
      <c r="I122" s="131" t="s">
        <v>3359</v>
      </c>
      <c r="J122" s="119" t="str">
        <f t="shared" si="22"/>
        <v>sel292</v>
      </c>
      <c r="K122" s="131" t="str">
        <f t="shared" si="26"/>
        <v>sel292</v>
      </c>
      <c r="L122" s="111"/>
      <c r="M122" s="111"/>
      <c r="N122" s="111"/>
      <c r="O122" s="110" t="s">
        <v>1779</v>
      </c>
      <c r="P122" s="111"/>
      <c r="Q122" s="111"/>
      <c r="R122" s="110">
        <v>-1</v>
      </c>
      <c r="S122" s="73"/>
      <c r="T122" s="73"/>
      <c r="U122" s="113" t="str">
        <f t="shared" si="27"/>
        <v>sel292</v>
      </c>
      <c r="V122" s="119" t="s">
        <v>3539</v>
      </c>
      <c r="W122" s="119" t="s">
        <v>3722</v>
      </c>
      <c r="X122" s="119" t="s">
        <v>3833</v>
      </c>
      <c r="Y122" s="121" t="s">
        <v>3856</v>
      </c>
      <c r="Z122" s="119"/>
      <c r="AA122" s="119" t="s">
        <v>3857</v>
      </c>
      <c r="AB122" s="119" t="s">
        <v>3858</v>
      </c>
      <c r="AC122" s="119" t="s">
        <v>3836</v>
      </c>
      <c r="AD122" s="119"/>
      <c r="AE122" s="119"/>
      <c r="AF122" s="119"/>
      <c r="AG122" s="119"/>
      <c r="AH122" s="119"/>
      <c r="AI122" s="119"/>
      <c r="AJ122" s="119"/>
      <c r="AK122" s="119"/>
      <c r="AL122" s="131" t="s">
        <v>4150</v>
      </c>
      <c r="AM122" s="131" t="s">
        <v>1878</v>
      </c>
      <c r="AN122" s="131" t="s">
        <v>2236</v>
      </c>
      <c r="AO122" s="133" t="s">
        <v>2237</v>
      </c>
      <c r="AP122" s="131" t="s">
        <v>1877</v>
      </c>
      <c r="AQ122" s="131" t="s">
        <v>2243</v>
      </c>
      <c r="AR122" s="131" t="s">
        <v>2244</v>
      </c>
      <c r="AS122" s="131" t="s">
        <v>2238</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 t="shared" si="23"/>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 t="shared" si="24"/>
        <v>D6.scenario.defSelectValue["sel292"]= [ "Please select", "kerosene", "Electrical", "heat pump", " gas cogeneration (gas)", "cogeneration (kerosene)", "district heat supply", "" ];</v>
      </c>
      <c r="DR122" s="89"/>
      <c r="DS122" s="89"/>
      <c r="DT122" s="89" t="str">
        <f t="shared" si="25"/>
        <v>D6.scenario.defSelectData['sel292']= [ '-1', '1', '2', '3', '4', '5', '6' ];</v>
      </c>
    </row>
    <row r="123" spans="1:124" s="84" customFormat="1" ht="43.5" customHeight="1" x14ac:dyDescent="0.15">
      <c r="A123" s="73"/>
      <c r="B123" s="111" t="s">
        <v>2478</v>
      </c>
      <c r="C123" s="119" t="s">
        <v>3360</v>
      </c>
      <c r="D123" s="131" t="s">
        <v>3360</v>
      </c>
      <c r="E123" s="110" t="s">
        <v>2600</v>
      </c>
      <c r="F123" s="119"/>
      <c r="G123" s="131"/>
      <c r="H123" s="119" t="s">
        <v>3510</v>
      </c>
      <c r="I123" s="131" t="s">
        <v>3510</v>
      </c>
      <c r="J123" s="119" t="str">
        <f t="shared" si="22"/>
        <v>sel293</v>
      </c>
      <c r="K123" s="131" t="str">
        <f t="shared" si="26"/>
        <v>sel293</v>
      </c>
      <c r="L123" s="111"/>
      <c r="M123" s="111"/>
      <c r="N123" s="111"/>
      <c r="O123" s="110" t="s">
        <v>1779</v>
      </c>
      <c r="P123" s="111"/>
      <c r="Q123" s="111"/>
      <c r="R123" s="110">
        <v>-1</v>
      </c>
      <c r="S123" s="73"/>
      <c r="T123" s="73"/>
      <c r="U123" s="113" t="str">
        <f t="shared" si="27"/>
        <v>sel293</v>
      </c>
      <c r="V123" s="119" t="s">
        <v>3539</v>
      </c>
      <c r="W123" s="119" t="s">
        <v>3847</v>
      </c>
      <c r="X123" s="121" t="s">
        <v>3848</v>
      </c>
      <c r="Y123" s="119" t="s">
        <v>3849</v>
      </c>
      <c r="Z123" s="119" t="s">
        <v>3850</v>
      </c>
      <c r="AA123" s="119" t="s">
        <v>3851</v>
      </c>
      <c r="AB123" s="119" t="s">
        <v>3852</v>
      </c>
      <c r="AC123" s="119"/>
      <c r="AD123" s="119"/>
      <c r="AE123" s="119"/>
      <c r="AF123" s="119"/>
      <c r="AG123" s="119"/>
      <c r="AH123" s="119"/>
      <c r="AI123" s="119"/>
      <c r="AJ123" s="119" t="s">
        <v>3052</v>
      </c>
      <c r="AK123" s="119"/>
      <c r="AL123" s="131" t="s">
        <v>4150</v>
      </c>
      <c r="AM123" s="131" t="s">
        <v>4188</v>
      </c>
      <c r="AN123" s="133" t="s">
        <v>4189</v>
      </c>
      <c r="AO123" s="131" t="s">
        <v>4190</v>
      </c>
      <c r="AP123" s="131" t="s">
        <v>4191</v>
      </c>
      <c r="AQ123" s="131" t="s">
        <v>4183</v>
      </c>
      <c r="AR123" s="131" t="s">
        <v>4184</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 t="shared" si="23"/>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 t="shared" si="24"/>
        <v>D6.scenario.defSelectValue["sel293"]= [ "Please select", "year 2-3 days", "2 to 3 days to", "month about one day a month", "week to two or three days", "sensor constantly ON", "at all times without the sensor ON", "", " " ];</v>
      </c>
      <c r="DR123" s="89"/>
      <c r="DS123" s="89"/>
      <c r="DT123" s="89" t="str">
        <f t="shared" si="25"/>
        <v>D6.scenario.defSelectData['sel293']= [ '-1', '2', '6', '15', '30', '50', '100' ];</v>
      </c>
    </row>
    <row r="124" spans="1:124" s="84" customFormat="1" ht="43.5" customHeight="1" x14ac:dyDescent="0.15">
      <c r="A124" s="73"/>
      <c r="B124" s="111" t="s">
        <v>2479</v>
      </c>
      <c r="C124" s="119" t="s">
        <v>3361</v>
      </c>
      <c r="D124" s="131" t="s">
        <v>3361</v>
      </c>
      <c r="E124" s="110" t="s">
        <v>2600</v>
      </c>
      <c r="F124" s="119"/>
      <c r="G124" s="131"/>
      <c r="H124" s="119" t="s">
        <v>3361</v>
      </c>
      <c r="I124" s="131" t="s">
        <v>3361</v>
      </c>
      <c r="J124" s="119" t="str">
        <f t="shared" si="22"/>
        <v>sel294</v>
      </c>
      <c r="K124" s="131" t="str">
        <f t="shared" si="26"/>
        <v>sel294</v>
      </c>
      <c r="L124" s="111"/>
      <c r="M124" s="111"/>
      <c r="N124" s="111"/>
      <c r="O124" s="110" t="s">
        <v>1779</v>
      </c>
      <c r="P124" s="111"/>
      <c r="Q124" s="111"/>
      <c r="R124" s="110">
        <v>-1</v>
      </c>
      <c r="S124" s="73"/>
      <c r="T124" s="73"/>
      <c r="U124" s="113" t="str">
        <f t="shared" si="27"/>
        <v>sel294</v>
      </c>
      <c r="V124" s="119" t="s">
        <v>3539</v>
      </c>
      <c r="W124" s="119" t="s">
        <v>3590</v>
      </c>
      <c r="X124" s="121" t="s">
        <v>3591</v>
      </c>
      <c r="Y124" s="119" t="s">
        <v>3558</v>
      </c>
      <c r="Z124" s="119"/>
      <c r="AA124" s="119"/>
      <c r="AB124" s="119"/>
      <c r="AC124" s="119"/>
      <c r="AD124" s="119"/>
      <c r="AE124" s="119"/>
      <c r="AF124" s="119"/>
      <c r="AG124" s="119"/>
      <c r="AH124" s="119"/>
      <c r="AI124" s="119"/>
      <c r="AJ124" s="119"/>
      <c r="AK124" s="119"/>
      <c r="AL124" s="131" t="s">
        <v>4149</v>
      </c>
      <c r="AM124" s="131" t="s">
        <v>1834</v>
      </c>
      <c r="AN124" s="158" t="s">
        <v>1835</v>
      </c>
      <c r="AO124" s="131" t="s">
        <v>2199</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 t="shared" si="23"/>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 t="shared" si="24"/>
        <v>D6.scenario.defSelectValue["sel294"]= [ "Please select", "Yes", "No", "do not know", "" ];</v>
      </c>
      <c r="DR124" s="89"/>
      <c r="DS124" s="89"/>
      <c r="DT124" s="89" t="str">
        <f t="shared" si="25"/>
        <v>D6.scenario.defSelectData['sel294']= [ '-1', '1', '2', '3' ];</v>
      </c>
    </row>
    <row r="125" spans="1:124" s="84" customFormat="1" ht="43.5" customHeight="1" x14ac:dyDescent="0.15">
      <c r="A125" s="73"/>
      <c r="B125" s="111" t="s">
        <v>2480</v>
      </c>
      <c r="C125" s="119" t="s">
        <v>3362</v>
      </c>
      <c r="D125" s="131" t="s">
        <v>3362</v>
      </c>
      <c r="E125" s="110" t="s">
        <v>2600</v>
      </c>
      <c r="F125" s="119"/>
      <c r="G125" s="131"/>
      <c r="H125" s="119" t="s">
        <v>3362</v>
      </c>
      <c r="I125" s="131" t="s">
        <v>3362</v>
      </c>
      <c r="J125" s="119" t="str">
        <f t="shared" si="22"/>
        <v>sel295</v>
      </c>
      <c r="K125" s="131" t="str">
        <f t="shared" si="26"/>
        <v>sel295</v>
      </c>
      <c r="L125" s="111"/>
      <c r="M125" s="111"/>
      <c r="N125" s="111"/>
      <c r="O125" s="110" t="s">
        <v>1779</v>
      </c>
      <c r="P125" s="111"/>
      <c r="Q125" s="111"/>
      <c r="R125" s="110">
        <v>-1</v>
      </c>
      <c r="S125" s="73"/>
      <c r="T125" s="73"/>
      <c r="U125" s="113" t="str">
        <f t="shared" si="27"/>
        <v>sel295</v>
      </c>
      <c r="V125" s="119" t="s">
        <v>3539</v>
      </c>
      <c r="W125" s="119" t="s">
        <v>3722</v>
      </c>
      <c r="X125" s="121" t="s">
        <v>3833</v>
      </c>
      <c r="Y125" s="119" t="s">
        <v>3834</v>
      </c>
      <c r="Z125" s="119" t="s">
        <v>4964</v>
      </c>
      <c r="AA125" s="119" t="s">
        <v>3857</v>
      </c>
      <c r="AB125" s="119" t="s">
        <v>3858</v>
      </c>
      <c r="AC125" s="119" t="s">
        <v>3836</v>
      </c>
      <c r="AD125" s="119"/>
      <c r="AE125" s="119"/>
      <c r="AF125" s="119"/>
      <c r="AG125" s="119"/>
      <c r="AH125" s="119"/>
      <c r="AI125" s="119"/>
      <c r="AJ125" s="119"/>
      <c r="AK125" s="119"/>
      <c r="AL125" s="131" t="s">
        <v>4102</v>
      </c>
      <c r="AM125" s="131" t="s">
        <v>1878</v>
      </c>
      <c r="AN125" s="133" t="s">
        <v>2236</v>
      </c>
      <c r="AO125" s="131" t="s">
        <v>2237</v>
      </c>
      <c r="AP125" s="131" t="s">
        <v>1877</v>
      </c>
      <c r="AQ125" s="131" t="s">
        <v>2243</v>
      </c>
      <c r="AR125" s="131" t="s">
        <v>2244</v>
      </c>
      <c r="AS125" s="131" t="s">
        <v>2238</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 t="shared" si="23"/>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 t="shared" si="24"/>
        <v>D6.scenario.defSelectValue["sel295"]= [ "Please select", "kerosene", "Electrical", "electric (heat pump)", "gas", " gas cogeneration (gas)", "cogeneration (kerosene)", "district heat supply", "" ];</v>
      </c>
      <c r="DR125" s="89"/>
      <c r="DS125" s="89"/>
      <c r="DT125" s="89" t="str">
        <f t="shared" si="25"/>
        <v>D6.scenario.defSelectData['sel295']= [ '-1', '1', '2', '3', '4', '5', '6' ];</v>
      </c>
    </row>
    <row r="126" spans="1:124" s="84" customFormat="1" ht="43.5" customHeight="1" x14ac:dyDescent="0.15">
      <c r="A126" s="73"/>
      <c r="B126" s="111" t="s">
        <v>1810</v>
      </c>
      <c r="C126" s="119" t="s">
        <v>3363</v>
      </c>
      <c r="D126" s="131" t="s">
        <v>3363</v>
      </c>
      <c r="E126" s="112" t="s">
        <v>1809</v>
      </c>
      <c r="F126" s="119"/>
      <c r="G126" s="131"/>
      <c r="H126" s="119" t="s">
        <v>3511</v>
      </c>
      <c r="I126" s="131" t="s">
        <v>3511</v>
      </c>
      <c r="J126" s="119" t="str">
        <f t="shared" si="22"/>
        <v>sel401</v>
      </c>
      <c r="K126" s="131" t="str">
        <f t="shared" si="26"/>
        <v>sel401</v>
      </c>
      <c r="L126" s="111"/>
      <c r="M126" s="111"/>
      <c r="N126" s="111"/>
      <c r="O126" s="110" t="s">
        <v>1779</v>
      </c>
      <c r="P126" s="111"/>
      <c r="Q126" s="111"/>
      <c r="R126" s="110">
        <v>-1</v>
      </c>
      <c r="S126" s="73"/>
      <c r="T126" s="73"/>
      <c r="U126" s="113" t="str">
        <f t="shared" si="27"/>
        <v>sel401</v>
      </c>
      <c r="V126" s="119" t="s">
        <v>3859</v>
      </c>
      <c r="W126" s="119" t="s">
        <v>4967</v>
      </c>
      <c r="X126" s="119" t="s">
        <v>3860</v>
      </c>
      <c r="Y126" s="119" t="s">
        <v>3861</v>
      </c>
      <c r="Z126" s="119" t="s">
        <v>3862</v>
      </c>
      <c r="AA126" s="119" t="s">
        <v>3659</v>
      </c>
      <c r="AB126" s="119"/>
      <c r="AC126" s="119"/>
      <c r="AD126" s="119"/>
      <c r="AE126" s="119"/>
      <c r="AF126" s="119"/>
      <c r="AG126" s="119"/>
      <c r="AH126" s="119"/>
      <c r="AI126" s="119"/>
      <c r="AJ126" s="119"/>
      <c r="AK126" s="119"/>
      <c r="AL126" s="131" t="s">
        <v>4150</v>
      </c>
      <c r="AM126" s="157" t="s">
        <v>1858</v>
      </c>
      <c r="AN126" s="157" t="s">
        <v>1910</v>
      </c>
      <c r="AO126" s="157" t="s">
        <v>1911</v>
      </c>
      <c r="AP126" s="131" t="s">
        <v>1912</v>
      </c>
      <c r="AQ126" s="131" t="s">
        <v>1902</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 t="shared" si="23"/>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 t="shared" si="24"/>
        <v>D6.scenario.defSelectValue["sel401"]= [ "Please choose not to use", "not use", " month 1 to 3 times", "once or twice a week", "once in two days", "every day", "" ];</v>
      </c>
      <c r="DR126" s="89"/>
      <c r="DS126" s="89"/>
      <c r="DT126" s="89" t="str">
        <f t="shared" si="25"/>
        <v>D6.scenario.defSelectData['sel401']= [ '-1', '5', '4', '3', '2', '1' ];</v>
      </c>
    </row>
    <row r="127" spans="1:124" s="84" customFormat="1" ht="43.5" customHeight="1" x14ac:dyDescent="0.15">
      <c r="A127" s="73"/>
      <c r="B127" s="111" t="s">
        <v>2493</v>
      </c>
      <c r="C127" s="119" t="s">
        <v>3364</v>
      </c>
      <c r="D127" s="131" t="s">
        <v>3364</v>
      </c>
      <c r="E127" s="112" t="s">
        <v>1809</v>
      </c>
      <c r="F127" s="119"/>
      <c r="G127" s="131"/>
      <c r="H127" s="119" t="s">
        <v>3364</v>
      </c>
      <c r="I127" s="131" t="s">
        <v>3364</v>
      </c>
      <c r="J127" s="119" t="str">
        <f t="shared" si="22"/>
        <v>sel402</v>
      </c>
      <c r="K127" s="131" t="str">
        <f t="shared" si="26"/>
        <v>sel402</v>
      </c>
      <c r="L127" s="111"/>
      <c r="M127" s="111"/>
      <c r="N127" s="111"/>
      <c r="O127" s="110" t="s">
        <v>1779</v>
      </c>
      <c r="P127" s="111"/>
      <c r="Q127" s="111"/>
      <c r="R127" s="110">
        <v>-1</v>
      </c>
      <c r="S127" s="73"/>
      <c r="T127" s="73"/>
      <c r="U127" s="113" t="str">
        <f t="shared" si="27"/>
        <v>sel402</v>
      </c>
      <c r="V127" s="119" t="s">
        <v>3539</v>
      </c>
      <c r="W127" s="119" t="s">
        <v>3834</v>
      </c>
      <c r="X127" s="119" t="s">
        <v>4963</v>
      </c>
      <c r="Y127" s="119" t="s">
        <v>4964</v>
      </c>
      <c r="Z127" s="119" t="s">
        <v>4966</v>
      </c>
      <c r="AA127" s="119" t="s">
        <v>4965</v>
      </c>
      <c r="AB127" s="119"/>
      <c r="AC127" s="119"/>
      <c r="AD127" s="119"/>
      <c r="AE127" s="119"/>
      <c r="AF127" s="119"/>
      <c r="AG127" s="119"/>
      <c r="AH127" s="119"/>
      <c r="AI127" s="119"/>
      <c r="AJ127" s="119"/>
      <c r="AK127" s="119"/>
      <c r="AL127" s="131" t="s">
        <v>4149</v>
      </c>
      <c r="AM127" s="131" t="s">
        <v>2363</v>
      </c>
      <c r="AN127" s="157" t="s">
        <v>2236</v>
      </c>
      <c r="AO127" s="131" t="s">
        <v>1877</v>
      </c>
      <c r="AP127" s="131" t="s">
        <v>2199</v>
      </c>
      <c r="AQ127" s="157" t="s">
        <v>1913</v>
      </c>
      <c r="AR127" s="131"/>
      <c r="AS127" s="131"/>
      <c r="AT127" s="131"/>
      <c r="AU127" s="131"/>
      <c r="AV127" s="131"/>
      <c r="AW127" s="131"/>
      <c r="AX127" s="131"/>
      <c r="AY127" s="131"/>
      <c r="AZ127" s="131"/>
      <c r="BA127" s="131"/>
      <c r="BB127" s="73"/>
      <c r="BC127" s="119">
        <v>-1</v>
      </c>
      <c r="BD127" s="119">
        <v>1</v>
      </c>
      <c r="BE127" s="119">
        <v>2</v>
      </c>
      <c r="BF127" s="119">
        <v>3</v>
      </c>
      <c r="BG127" s="119">
        <v>4</v>
      </c>
      <c r="BH127" s="119">
        <v>5</v>
      </c>
      <c r="BI127" s="119"/>
      <c r="BJ127" s="119"/>
      <c r="BK127" s="119"/>
      <c r="BL127" s="119"/>
      <c r="BM127" s="119"/>
      <c r="BN127" s="119"/>
      <c r="BO127" s="119"/>
      <c r="BP127" s="119"/>
      <c r="BQ127" s="119"/>
      <c r="BR127" s="119"/>
      <c r="BS127" s="131">
        <v>-1</v>
      </c>
      <c r="BT127" s="131">
        <v>1</v>
      </c>
      <c r="BU127" s="131">
        <v>2</v>
      </c>
      <c r="BV127" s="131">
        <v>3</v>
      </c>
      <c r="BW127" s="131">
        <v>4</v>
      </c>
      <c r="BX127" s="131">
        <v>5</v>
      </c>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 t="shared" si="23"/>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 t="shared" si="24"/>
        <v>D6.scenario.defSelectValue["sel402"]= [ "Please select", "electric (heat pump)", "electricity", "gas", "don’t know", "don’t have", "" ];</v>
      </c>
      <c r="DR127" s="89"/>
      <c r="DS127" s="89"/>
      <c r="DT127" s="89" t="str">
        <f t="shared" si="25"/>
        <v>D6.scenario.defSelectData['sel402']= [ '-1', '1', '2', '3', '4', '5' ];</v>
      </c>
    </row>
    <row r="128" spans="1:124" s="84" customFormat="1" ht="43.5" customHeight="1" x14ac:dyDescent="0.15">
      <c r="A128" s="73"/>
      <c r="B128" s="111" t="s">
        <v>2494</v>
      </c>
      <c r="C128" s="119" t="s">
        <v>3365</v>
      </c>
      <c r="D128" s="131" t="s">
        <v>3365</v>
      </c>
      <c r="E128" s="112" t="s">
        <v>1809</v>
      </c>
      <c r="F128" s="119"/>
      <c r="G128" s="131"/>
      <c r="H128" s="119" t="s">
        <v>3512</v>
      </c>
      <c r="I128" s="131" t="s">
        <v>3512</v>
      </c>
      <c r="J128" s="119" t="str">
        <f t="shared" si="22"/>
        <v>sel403</v>
      </c>
      <c r="K128" s="131" t="str">
        <f t="shared" si="26"/>
        <v>sel403</v>
      </c>
      <c r="L128" s="111"/>
      <c r="M128" s="111"/>
      <c r="N128" s="111"/>
      <c r="O128" s="110" t="s">
        <v>1779</v>
      </c>
      <c r="P128" s="111"/>
      <c r="Q128" s="111"/>
      <c r="R128" s="110">
        <v>-1</v>
      </c>
      <c r="S128" s="73"/>
      <c r="T128" s="73"/>
      <c r="U128" s="113" t="str">
        <f t="shared" si="27"/>
        <v>sel403</v>
      </c>
      <c r="V128" s="119" t="s">
        <v>3585</v>
      </c>
      <c r="W128" s="119" t="s">
        <v>3863</v>
      </c>
      <c r="X128" s="119" t="s">
        <v>3864</v>
      </c>
      <c r="Y128" s="119" t="s">
        <v>3865</v>
      </c>
      <c r="Z128" s="119" t="s">
        <v>3866</v>
      </c>
      <c r="AA128" s="119" t="s">
        <v>3867</v>
      </c>
      <c r="AB128" s="119"/>
      <c r="AC128" s="119"/>
      <c r="AD128" s="119"/>
      <c r="AE128" s="119"/>
      <c r="AF128" s="119"/>
      <c r="AG128" s="119"/>
      <c r="AH128" s="119"/>
      <c r="AI128" s="119"/>
      <c r="AJ128" s="119"/>
      <c r="AK128" s="119"/>
      <c r="AL128" s="131" t="s">
        <v>4149</v>
      </c>
      <c r="AM128" s="157" t="s">
        <v>2489</v>
      </c>
      <c r="AN128" s="157" t="s">
        <v>2490</v>
      </c>
      <c r="AO128" s="157" t="s">
        <v>2491</v>
      </c>
      <c r="AP128" s="157" t="s">
        <v>2492</v>
      </c>
      <c r="AQ128" s="131" t="s">
        <v>4122</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 t="shared" si="23"/>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 t="shared" si="24"/>
        <v>D6.scenario.defSelectValue["sel403"]= [ "Please choose", "also I do not know turn the washing machine", "turn the daily twice about washing machine", "turn the once washing machine every day", "dirty things are turning the washing machine When the accumulated", "many times every day", "" ];</v>
      </c>
      <c r="DR128" s="89"/>
      <c r="DS128" s="89"/>
      <c r="DT128" s="89" t="str">
        <f t="shared" si="25"/>
        <v>D6.scenario.defSelectData['sel403']= [ '-1', '4', '2', '1', '0.5', '1' ];</v>
      </c>
    </row>
    <row r="129" spans="1:124" s="84" customFormat="1" ht="43.5" customHeight="1" x14ac:dyDescent="0.15">
      <c r="A129" s="73"/>
      <c r="B129" s="111" t="s">
        <v>2505</v>
      </c>
      <c r="C129" s="119" t="s">
        <v>3366</v>
      </c>
      <c r="D129" s="131" t="s">
        <v>3366</v>
      </c>
      <c r="E129" s="112" t="s">
        <v>1809</v>
      </c>
      <c r="F129" s="119"/>
      <c r="G129" s="131"/>
      <c r="H129" s="119" t="s">
        <v>3513</v>
      </c>
      <c r="I129" s="131" t="s">
        <v>3513</v>
      </c>
      <c r="J129" s="119" t="str">
        <f t="shared" si="22"/>
        <v>sel411</v>
      </c>
      <c r="K129" s="131" t="str">
        <f t="shared" si="26"/>
        <v>sel411</v>
      </c>
      <c r="L129" s="111"/>
      <c r="M129" s="111"/>
      <c r="N129" s="111"/>
      <c r="O129" s="110" t="s">
        <v>1779</v>
      </c>
      <c r="P129" s="111"/>
      <c r="Q129" s="111"/>
      <c r="R129" s="110">
        <v>-1</v>
      </c>
      <c r="S129" s="73"/>
      <c r="T129" s="73"/>
      <c r="U129" s="113" t="str">
        <f t="shared" si="27"/>
        <v>sel411</v>
      </c>
      <c r="V129" s="119" t="s">
        <v>3539</v>
      </c>
      <c r="W129" s="119"/>
      <c r="X129" s="119" t="s">
        <v>3868</v>
      </c>
      <c r="Y129" s="119" t="s">
        <v>3869</v>
      </c>
      <c r="Z129" s="119"/>
      <c r="AA129" s="119" t="s">
        <v>3870</v>
      </c>
      <c r="AB129" s="119"/>
      <c r="AC129" s="119"/>
      <c r="AD129" s="119"/>
      <c r="AE129" s="119"/>
      <c r="AF129" s="119"/>
      <c r="AG129" s="119"/>
      <c r="AH129" s="119"/>
      <c r="AI129" s="119"/>
      <c r="AJ129" s="119"/>
      <c r="AK129" s="119"/>
      <c r="AL129" s="131" t="s">
        <v>4150</v>
      </c>
      <c r="AM129" s="131" t="s">
        <v>2495</v>
      </c>
      <c r="AN129" s="157" t="s">
        <v>2496</v>
      </c>
      <c r="AO129" s="157" t="s">
        <v>2497</v>
      </c>
      <c r="AP129" s="131" t="s">
        <v>2498</v>
      </c>
      <c r="AQ129" s="157" t="s">
        <v>4155</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 t="shared" si="23"/>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 t="shared" si="24"/>
        <v>D6.scenario.defSelectValue["sel411"]= [ "Please select", "", " basic that is selectively used by the", "where you are using in most strong, I do not know there is no", " setting you are using a weak", "" ];</v>
      </c>
      <c r="DR129" s="89"/>
      <c r="DS129" s="89"/>
      <c r="DT129" s="89" t="str">
        <f t="shared" si="25"/>
        <v>D6.scenario.defSelectData['sel411']= [ '-1', '1', '2', '3', '4', '5', '6' ];</v>
      </c>
    </row>
    <row r="130" spans="1:124" s="84" customFormat="1" ht="43.5" customHeight="1" x14ac:dyDescent="0.15">
      <c r="A130" s="73"/>
      <c r="B130" s="111" t="s">
        <v>2506</v>
      </c>
      <c r="C130" s="119" t="s">
        <v>3367</v>
      </c>
      <c r="D130" s="131" t="s">
        <v>3367</v>
      </c>
      <c r="E130" s="112" t="s">
        <v>1809</v>
      </c>
      <c r="F130" s="119" t="s">
        <v>3413</v>
      </c>
      <c r="G130" s="131" t="s">
        <v>3413</v>
      </c>
      <c r="H130" s="119" t="s">
        <v>3514</v>
      </c>
      <c r="I130" s="131" t="s">
        <v>3514</v>
      </c>
      <c r="J130" s="119" t="str">
        <f t="shared" si="22"/>
        <v>sel412</v>
      </c>
      <c r="K130" s="131" t="str">
        <f t="shared" si="26"/>
        <v>sel412</v>
      </c>
      <c r="L130" s="111"/>
      <c r="M130" s="111"/>
      <c r="N130" s="111"/>
      <c r="O130" s="110" t="s">
        <v>1779</v>
      </c>
      <c r="P130" s="111"/>
      <c r="Q130" s="111"/>
      <c r="R130" s="110">
        <v>-1</v>
      </c>
      <c r="S130" s="73"/>
      <c r="T130" s="73"/>
      <c r="U130" s="113" t="str">
        <f t="shared" si="27"/>
        <v>sel412</v>
      </c>
      <c r="V130" s="119" t="s">
        <v>3539</v>
      </c>
      <c r="W130" s="119" t="s">
        <v>3871</v>
      </c>
      <c r="X130" s="119" t="s">
        <v>3872</v>
      </c>
      <c r="Y130" s="119" t="s">
        <v>3660</v>
      </c>
      <c r="Z130" s="119" t="s">
        <v>3661</v>
      </c>
      <c r="AA130" s="119" t="s">
        <v>3662</v>
      </c>
      <c r="AB130" s="119" t="s">
        <v>3664</v>
      </c>
      <c r="AC130" s="119" t="s">
        <v>3725</v>
      </c>
      <c r="AD130" s="119" t="s">
        <v>3873</v>
      </c>
      <c r="AE130" s="119"/>
      <c r="AF130" s="119"/>
      <c r="AG130" s="119"/>
      <c r="AH130" s="119"/>
      <c r="AI130" s="119"/>
      <c r="AJ130" s="119" t="s">
        <v>3052</v>
      </c>
      <c r="AK130" s="119"/>
      <c r="AL130" s="131" t="s">
        <v>4150</v>
      </c>
      <c r="AM130" s="157" t="s">
        <v>2499</v>
      </c>
      <c r="AN130" s="131" t="s">
        <v>2500</v>
      </c>
      <c r="AO130" s="157" t="s">
        <v>2501</v>
      </c>
      <c r="AP130" s="157" t="s">
        <v>2503</v>
      </c>
      <c r="AQ130" s="131" t="s">
        <v>2502</v>
      </c>
      <c r="AR130" s="131" t="s">
        <v>465</v>
      </c>
      <c r="AS130" s="157" t="s">
        <v>2504</v>
      </c>
      <c r="AT130" s="157" t="s">
        <v>4155</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 t="shared" si="23"/>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 t="shared" si="24"/>
        <v>D6.scenario.defSelectValue["sel412"]= [ "Please select", "do not know use", "a rarely used not", "5 min", "10 min", "15 min", "30 min", "1 hours", "robot cleaner", "", " " ];</v>
      </c>
      <c r="DR130" s="89"/>
      <c r="DS130" s="89"/>
      <c r="DT130" s="89" t="str">
        <f t="shared" si="25"/>
        <v>D6.scenario.defSelectData['sel412']= [ '-1', '0', '5', '10', '15', '30', '60', '11', '12' ];</v>
      </c>
    </row>
    <row r="131" spans="1:124" s="84" customFormat="1" ht="43.5" customHeight="1" x14ac:dyDescent="0.15">
      <c r="A131" s="73"/>
      <c r="B131" s="110" t="s">
        <v>1800</v>
      </c>
      <c r="C131" s="119" t="s">
        <v>3368</v>
      </c>
      <c r="D131" s="131" t="s">
        <v>3368</v>
      </c>
      <c r="E131" s="110" t="s">
        <v>1799</v>
      </c>
      <c r="F131" s="119" t="s">
        <v>1772</v>
      </c>
      <c r="G131" s="131" t="s">
        <v>1772</v>
      </c>
      <c r="H131" s="119" t="s">
        <v>3515</v>
      </c>
      <c r="I131" s="131" t="s">
        <v>3515</v>
      </c>
      <c r="J131" s="119" t="str">
        <f t="shared" si="22"/>
        <v>sel501</v>
      </c>
      <c r="K131" s="131" t="str">
        <f t="shared" si="26"/>
        <v>sel501</v>
      </c>
      <c r="L131" s="111"/>
      <c r="M131" s="111"/>
      <c r="N131" s="111"/>
      <c r="O131" s="110" t="s">
        <v>1779</v>
      </c>
      <c r="P131" s="111"/>
      <c r="Q131" s="111"/>
      <c r="R131" s="110">
        <v>-1</v>
      </c>
      <c r="S131" s="73"/>
      <c r="T131" s="73"/>
      <c r="U131" s="113" t="s">
        <v>1867</v>
      </c>
      <c r="V131" s="119" t="s">
        <v>3539</v>
      </c>
      <c r="W131" s="119" t="s">
        <v>3874</v>
      </c>
      <c r="X131" s="119" t="s">
        <v>3875</v>
      </c>
      <c r="Y131" s="119" t="s">
        <v>3876</v>
      </c>
      <c r="Z131" s="119"/>
      <c r="AA131" s="119"/>
      <c r="AB131" s="119"/>
      <c r="AC131" s="119"/>
      <c r="AD131" s="119"/>
      <c r="AE131" s="119"/>
      <c r="AF131" s="119"/>
      <c r="AG131" s="119"/>
      <c r="AH131" s="119"/>
      <c r="AI131" s="119"/>
      <c r="AJ131" s="119"/>
      <c r="AK131" s="119"/>
      <c r="AL131" s="131" t="s">
        <v>4150</v>
      </c>
      <c r="AM131" s="131" t="s">
        <v>1868</v>
      </c>
      <c r="AN131" s="157" t="s">
        <v>1103</v>
      </c>
      <c r="AO131" s="157" t="s">
        <v>4192</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 t="shared" si="23"/>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 t="shared" si="24"/>
        <v>D6.scenario.defSelectValue["sel501"]= [ "Please select", "incandescent light bulb", "fluorescent lamp", "LED", "" ];</v>
      </c>
      <c r="DR131" s="89"/>
      <c r="DS131" s="89"/>
      <c r="DT131" s="89" t="str">
        <f t="shared" si="25"/>
        <v>D6.scenario.defSelectData['sel501']= [ '-1', '1', '2', '3' ];</v>
      </c>
    </row>
    <row r="132" spans="1:124" s="84" customFormat="1" ht="43.5" customHeight="1" x14ac:dyDescent="0.15">
      <c r="A132" s="73"/>
      <c r="B132" s="110" t="s">
        <v>2145</v>
      </c>
      <c r="C132" s="119" t="s">
        <v>3369</v>
      </c>
      <c r="D132" s="131" t="s">
        <v>3369</v>
      </c>
      <c r="E132" s="110" t="s">
        <v>1799</v>
      </c>
      <c r="F132" s="119"/>
      <c r="G132" s="131"/>
      <c r="H132" s="119" t="s">
        <v>3516</v>
      </c>
      <c r="I132" s="131" t="s">
        <v>3516</v>
      </c>
      <c r="J132" s="119" t="str">
        <f t="shared" ref="J132:J163" si="28">IF(K132="","",K132)</f>
        <v>sel502</v>
      </c>
      <c r="K132" s="131" t="str">
        <f t="shared" si="26"/>
        <v>sel502</v>
      </c>
      <c r="L132" s="111"/>
      <c r="M132" s="111"/>
      <c r="N132" s="111"/>
      <c r="O132" s="110" t="s">
        <v>1779</v>
      </c>
      <c r="P132" s="111"/>
      <c r="Q132" s="111"/>
      <c r="R132" s="110">
        <v>-1</v>
      </c>
      <c r="S132" s="73"/>
      <c r="T132" s="73"/>
      <c r="U132" s="113" t="str">
        <f t="shared" ref="U132:U148" si="29">J132</f>
        <v>sel502</v>
      </c>
      <c r="V132" s="119" t="s">
        <v>3539</v>
      </c>
      <c r="W132" s="119" t="s">
        <v>3877</v>
      </c>
      <c r="X132" s="119" t="s">
        <v>3878</v>
      </c>
      <c r="Y132" s="119" t="s">
        <v>3879</v>
      </c>
      <c r="Z132" s="119"/>
      <c r="AA132" s="119"/>
      <c r="AB132" s="119"/>
      <c r="AC132" s="119"/>
      <c r="AD132" s="119"/>
      <c r="AE132" s="119"/>
      <c r="AF132" s="119"/>
      <c r="AG132" s="119"/>
      <c r="AH132" s="119"/>
      <c r="AI132" s="119"/>
      <c r="AJ132" s="119"/>
      <c r="AK132" s="119"/>
      <c r="AL132" s="131" t="s">
        <v>2242</v>
      </c>
      <c r="AM132" s="131" t="s">
        <v>2337</v>
      </c>
      <c r="AN132" s="157" t="s">
        <v>2338</v>
      </c>
      <c r="AO132" s="157" t="s">
        <v>2339</v>
      </c>
      <c r="AP132" s="157" t="s">
        <v>2340</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 t="shared" ref="DN132:DN163" si="30">"D6.scenario.defInput["""&amp;B132&amp;"""]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 t="shared" si="24"/>
        <v>D6.scenario.defSelectValue["sel502"]= [ "Please select", "are off location of all put", "left on even a", "are almost off", "" ];</v>
      </c>
      <c r="DR132" s="89"/>
      <c r="DS132" s="89"/>
      <c r="DT132" s="89" t="str">
        <f t="shared" si="25"/>
        <v>D6.scenario.defSelectData['sel502']= [ '-1', '10', '6', '2', '0' ];</v>
      </c>
    </row>
    <row r="133" spans="1:124" s="84" customFormat="1" ht="43.5" customHeight="1" x14ac:dyDescent="0.15">
      <c r="A133" s="73"/>
      <c r="B133" s="110" t="s">
        <v>2507</v>
      </c>
      <c r="C133" s="119" t="s">
        <v>3370</v>
      </c>
      <c r="D133" s="131" t="s">
        <v>3370</v>
      </c>
      <c r="E133" s="110" t="s">
        <v>1788</v>
      </c>
      <c r="F133" s="119"/>
      <c r="G133" s="131"/>
      <c r="H133" s="119"/>
      <c r="I133" s="131"/>
      <c r="J133" s="119" t="str">
        <f t="shared" si="28"/>
        <v>sel511</v>
      </c>
      <c r="K133" s="131" t="str">
        <f t="shared" si="26"/>
        <v>sel511</v>
      </c>
      <c r="L133" s="110">
        <v>1</v>
      </c>
      <c r="M133" s="110"/>
      <c r="N133" s="110"/>
      <c r="O133" s="110" t="s">
        <v>1779</v>
      </c>
      <c r="P133" s="110"/>
      <c r="Q133" s="110"/>
      <c r="R133" s="110"/>
      <c r="S133" s="73"/>
      <c r="T133" s="73"/>
      <c r="U133" s="113" t="str">
        <f t="shared" si="29"/>
        <v>sel511</v>
      </c>
      <c r="V133" s="119" t="s">
        <v>3539</v>
      </c>
      <c r="W133" s="119" t="s">
        <v>3880</v>
      </c>
      <c r="X133" s="119" t="s">
        <v>3881</v>
      </c>
      <c r="Y133" s="119" t="s">
        <v>3882</v>
      </c>
      <c r="Z133" s="119" t="s">
        <v>3883</v>
      </c>
      <c r="AA133" s="119" t="s">
        <v>3884</v>
      </c>
      <c r="AB133" s="119" t="s">
        <v>3885</v>
      </c>
      <c r="AC133" s="119" t="s">
        <v>3886</v>
      </c>
      <c r="AD133" s="119"/>
      <c r="AE133" s="119"/>
      <c r="AF133" s="119"/>
      <c r="AG133" s="119"/>
      <c r="AH133" s="119"/>
      <c r="AI133" s="119"/>
      <c r="AJ133" s="119"/>
      <c r="AK133" s="119"/>
      <c r="AL133" s="131" t="s">
        <v>4169</v>
      </c>
      <c r="AM133" s="131" t="s">
        <v>1099</v>
      </c>
      <c r="AN133" s="131" t="s">
        <v>1100</v>
      </c>
      <c r="AO133" s="131" t="s">
        <v>1097</v>
      </c>
      <c r="AP133" s="131" t="s">
        <v>4193</v>
      </c>
      <c r="AQ133" s="131" t="s">
        <v>2364</v>
      </c>
      <c r="AR133" s="131" t="s">
        <v>2365</v>
      </c>
      <c r="AS133" s="131" t="s">
        <v>2366</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 t="shared" si="30"/>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31">"D6.scenario.defSelectValue["""&amp;U133&amp;"""]=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"Monto", "hallway", "toilet", "dressing room", "bath", "living room", "" ];</v>
      </c>
      <c r="DR133" s="89"/>
      <c r="DS133" s="89"/>
      <c r="DT133" s="89" t="str">
        <f t="shared" ref="DT133:DT177" si="32">"D6.scenario.defSelectData['"&amp;U133&amp;"']=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4" customFormat="1" ht="43.5" customHeight="1" x14ac:dyDescent="0.15">
      <c r="A134" s="73"/>
      <c r="B134" s="110" t="s">
        <v>2508</v>
      </c>
      <c r="C134" s="119" t="s">
        <v>3371</v>
      </c>
      <c r="D134" s="131" t="s">
        <v>3371</v>
      </c>
      <c r="E134" s="110" t="s">
        <v>1788</v>
      </c>
      <c r="F134" s="119"/>
      <c r="G134" s="131"/>
      <c r="H134" s="119"/>
      <c r="I134" s="131"/>
      <c r="J134" s="119" t="str">
        <f t="shared" si="28"/>
        <v>sel512</v>
      </c>
      <c r="K134" s="131" t="str">
        <f t="shared" ref="K134:K157" si="33">"sel"&amp;MID($B134,2,5)</f>
        <v>sel512</v>
      </c>
      <c r="L134" s="110"/>
      <c r="M134" s="110"/>
      <c r="N134" s="110"/>
      <c r="O134" s="110" t="s">
        <v>1779</v>
      </c>
      <c r="P134" s="110"/>
      <c r="Q134" s="110"/>
      <c r="R134" s="110">
        <v>-1</v>
      </c>
      <c r="S134" s="73"/>
      <c r="T134" s="73"/>
      <c r="U134" s="113" t="str">
        <f t="shared" si="29"/>
        <v>sel512</v>
      </c>
      <c r="V134" s="119" t="s">
        <v>3539</v>
      </c>
      <c r="W134" s="119" t="s">
        <v>3874</v>
      </c>
      <c r="X134" s="119" t="s">
        <v>3887</v>
      </c>
      <c r="Y134" s="119" t="s">
        <v>3875</v>
      </c>
      <c r="Z134" s="119" t="s">
        <v>3888</v>
      </c>
      <c r="AA134" s="119" t="s">
        <v>3876</v>
      </c>
      <c r="AB134" s="119" t="s">
        <v>3889</v>
      </c>
      <c r="AC134" s="119"/>
      <c r="AD134" s="119"/>
      <c r="AE134" s="119"/>
      <c r="AF134" s="119"/>
      <c r="AG134" s="119"/>
      <c r="AH134" s="119"/>
      <c r="AI134" s="119"/>
      <c r="AJ134" s="119" t="s">
        <v>3052</v>
      </c>
      <c r="AK134" s="119"/>
      <c r="AL134" s="131" t="s">
        <v>4194</v>
      </c>
      <c r="AM134" s="131" t="s">
        <v>1923</v>
      </c>
      <c r="AN134" s="157" t="s">
        <v>1925</v>
      </c>
      <c r="AO134" s="157" t="s">
        <v>1103</v>
      </c>
      <c r="AP134" s="131" t="s">
        <v>1924</v>
      </c>
      <c r="AQ134" s="157" t="s">
        <v>4195</v>
      </c>
      <c r="AR134" s="157" t="s">
        <v>1926</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 t="shared" si="30"/>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31"/>
        <v>D6.scenario.defSelectValue["sel512"]= [ "Please select", "incandescent light bulb", "bulb-shaped fluorescent light", "fluorescent lamp", "narrow tube fluorescent lamp", "LED", "sensor Write", "", " " ];</v>
      </c>
      <c r="DR134" s="89"/>
      <c r="DS134" s="89"/>
      <c r="DT134" s="89" t="str">
        <f t="shared" si="32"/>
        <v>D6.scenario.defSelectData['sel512']= [ '-1', '1', '2', '3', '4', '5', '6' ];</v>
      </c>
    </row>
    <row r="135" spans="1:124" s="84" customFormat="1" ht="43.5" customHeight="1" x14ac:dyDescent="0.15">
      <c r="A135" s="73"/>
      <c r="B135" s="110" t="s">
        <v>2509</v>
      </c>
      <c r="C135" s="119" t="s">
        <v>3372</v>
      </c>
      <c r="D135" s="131" t="s">
        <v>3372</v>
      </c>
      <c r="E135" s="110" t="s">
        <v>1788</v>
      </c>
      <c r="F135" s="119" t="s">
        <v>1772</v>
      </c>
      <c r="G135" s="131" t="s">
        <v>1772</v>
      </c>
      <c r="H135" s="119"/>
      <c r="I135" s="131"/>
      <c r="J135" s="119" t="str">
        <f t="shared" si="28"/>
        <v>sel513</v>
      </c>
      <c r="K135" s="131" t="str">
        <f t="shared" si="33"/>
        <v>sel513</v>
      </c>
      <c r="L135" s="110">
        <v>1</v>
      </c>
      <c r="M135" s="110" t="s">
        <v>1779</v>
      </c>
      <c r="N135" s="110"/>
      <c r="O135" s="110" t="s">
        <v>1779</v>
      </c>
      <c r="P135" s="110"/>
      <c r="Q135" s="110"/>
      <c r="R135" s="110">
        <v>-1</v>
      </c>
      <c r="S135" s="73"/>
      <c r="T135" s="73"/>
      <c r="U135" s="113" t="str">
        <f t="shared" si="29"/>
        <v>sel513</v>
      </c>
      <c r="V135" s="119" t="s">
        <v>3539</v>
      </c>
      <c r="W135" s="119" t="s">
        <v>3890</v>
      </c>
      <c r="X135" s="119" t="s">
        <v>3891</v>
      </c>
      <c r="Y135" s="119" t="s">
        <v>3892</v>
      </c>
      <c r="Z135" s="119" t="s">
        <v>3893</v>
      </c>
      <c r="AA135" s="119" t="s">
        <v>3894</v>
      </c>
      <c r="AB135" s="119" t="s">
        <v>3895</v>
      </c>
      <c r="AC135" s="119" t="s">
        <v>3896</v>
      </c>
      <c r="AD135" s="119" t="s">
        <v>3897</v>
      </c>
      <c r="AE135" s="119" t="s">
        <v>3898</v>
      </c>
      <c r="AF135" s="119"/>
      <c r="AG135" s="119"/>
      <c r="AH135" s="119"/>
      <c r="AI135" s="119"/>
      <c r="AJ135" s="119"/>
      <c r="AK135" s="119"/>
      <c r="AL135" s="131" t="s">
        <v>4109</v>
      </c>
      <c r="AM135" s="131" t="s">
        <v>4196</v>
      </c>
      <c r="AN135" s="131" t="s">
        <v>4197</v>
      </c>
      <c r="AO135" s="131" t="s">
        <v>4198</v>
      </c>
      <c r="AP135" s="157" t="s">
        <v>4199</v>
      </c>
      <c r="AQ135" s="157" t="s">
        <v>4200</v>
      </c>
      <c r="AR135" s="131" t="s">
        <v>4201</v>
      </c>
      <c r="AS135" s="131" t="s">
        <v>4202</v>
      </c>
      <c r="AT135" s="131" t="s">
        <v>4203</v>
      </c>
      <c r="AU135" s="131" t="s">
        <v>4204</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 t="shared" si="30"/>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31"/>
        <v>D6.scenario.defSelectValue["sel513"]= [ "Please select", "5W", "10W", "15W", "20W", "30W", "40W", "60W", "80W", "100W", "" ];</v>
      </c>
      <c r="DR135" s="89"/>
      <c r="DS135" s="89"/>
      <c r="DT135" s="89" t="str">
        <f t="shared" si="32"/>
        <v>D6.scenario.defSelectData['sel513']= [ '-1', '5', '10', '15', '20', '30', '40', '60', '80', '100' ];</v>
      </c>
    </row>
    <row r="136" spans="1:124" s="84" customFormat="1" ht="43.5" customHeight="1" x14ac:dyDescent="0.15">
      <c r="A136" s="73"/>
      <c r="B136" s="110" t="s">
        <v>2510</v>
      </c>
      <c r="C136" s="119" t="s">
        <v>3373</v>
      </c>
      <c r="D136" s="131" t="s">
        <v>3373</v>
      </c>
      <c r="E136" s="110" t="s">
        <v>1788</v>
      </c>
      <c r="F136" s="119" t="s">
        <v>3419</v>
      </c>
      <c r="G136" s="131" t="s">
        <v>3419</v>
      </c>
      <c r="H136" s="119" t="s">
        <v>3517</v>
      </c>
      <c r="I136" s="131" t="s">
        <v>3517</v>
      </c>
      <c r="J136" s="119" t="str">
        <f t="shared" si="28"/>
        <v>sel514</v>
      </c>
      <c r="K136" s="131" t="str">
        <f t="shared" si="33"/>
        <v>sel514</v>
      </c>
      <c r="L136" s="110">
        <v>1</v>
      </c>
      <c r="M136" s="110" t="s">
        <v>1779</v>
      </c>
      <c r="N136" s="110"/>
      <c r="O136" s="110" t="s">
        <v>1779</v>
      </c>
      <c r="P136" s="110"/>
      <c r="Q136" s="110"/>
      <c r="R136" s="110">
        <v>-1</v>
      </c>
      <c r="S136" s="73"/>
      <c r="T136" s="73"/>
      <c r="U136" s="113" t="str">
        <f t="shared" si="29"/>
        <v>sel514</v>
      </c>
      <c r="V136" s="119" t="s">
        <v>3539</v>
      </c>
      <c r="W136" s="119" t="s">
        <v>3899</v>
      </c>
      <c r="X136" s="119" t="s">
        <v>3900</v>
      </c>
      <c r="Y136" s="119" t="s">
        <v>3901</v>
      </c>
      <c r="Z136" s="119" t="s">
        <v>3902</v>
      </c>
      <c r="AA136" s="119" t="s">
        <v>3903</v>
      </c>
      <c r="AB136" s="119" t="s">
        <v>3904</v>
      </c>
      <c r="AC136" s="119" t="s">
        <v>3905</v>
      </c>
      <c r="AD136" s="119" t="s">
        <v>3906</v>
      </c>
      <c r="AE136" s="119" t="s">
        <v>3907</v>
      </c>
      <c r="AF136" s="119" t="s">
        <v>3908</v>
      </c>
      <c r="AG136" s="119"/>
      <c r="AH136" s="119"/>
      <c r="AI136" s="119"/>
      <c r="AJ136" s="119" t="s">
        <v>3052</v>
      </c>
      <c r="AK136" s="119"/>
      <c r="AL136" s="131" t="s">
        <v>4112</v>
      </c>
      <c r="AM136" s="131" t="s">
        <v>1927</v>
      </c>
      <c r="AN136" s="157" t="s">
        <v>1928</v>
      </c>
      <c r="AO136" s="157" t="s">
        <v>1929</v>
      </c>
      <c r="AP136" s="157" t="s">
        <v>1930</v>
      </c>
      <c r="AQ136" s="131" t="s">
        <v>1931</v>
      </c>
      <c r="AR136" s="131" t="s">
        <v>1932</v>
      </c>
      <c r="AS136" s="131" t="s">
        <v>1933</v>
      </c>
      <c r="AT136" s="131" t="s">
        <v>1934</v>
      </c>
      <c r="AU136" s="131" t="s">
        <v>1935</v>
      </c>
      <c r="AV136" s="131" t="s">
        <v>1936</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 t="shared" si="30"/>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31"/>
        <v>D6.scenario.defSelectValue["sel514"]= [ "Please select", "1 ball - This", "2 balls - This", "3 balls - This", "4 balls - This", "6 balls - This", "8-ball, this", "10 balls, this", "15 balls, this", "20 balls - This", "30 sphere, this", "", " " ];</v>
      </c>
      <c r="DR136" s="89"/>
      <c r="DS136" s="89"/>
      <c r="DT136" s="89" t="str">
        <f t="shared" si="32"/>
        <v>D6.scenario.defSelectData['sel514']= [ '-1', '1', '2', '3', '4', '6', '8', '10', '15', '20', '30' ];</v>
      </c>
    </row>
    <row r="137" spans="1:124" s="84" customFormat="1" ht="43.5" customHeight="1" x14ac:dyDescent="0.15">
      <c r="A137" s="73"/>
      <c r="B137" s="110" t="s">
        <v>2511</v>
      </c>
      <c r="C137" s="119" t="s">
        <v>3374</v>
      </c>
      <c r="D137" s="131" t="s">
        <v>3374</v>
      </c>
      <c r="E137" s="110" t="s">
        <v>1788</v>
      </c>
      <c r="F137" s="119" t="s">
        <v>3420</v>
      </c>
      <c r="G137" s="131" t="s">
        <v>3420</v>
      </c>
      <c r="H137" s="119" t="s">
        <v>3518</v>
      </c>
      <c r="I137" s="131" t="s">
        <v>3518</v>
      </c>
      <c r="J137" s="119" t="str">
        <f t="shared" si="28"/>
        <v>sel515</v>
      </c>
      <c r="K137" s="131" t="str">
        <f t="shared" si="33"/>
        <v>sel515</v>
      </c>
      <c r="L137" s="110"/>
      <c r="M137" s="110"/>
      <c r="N137" s="110"/>
      <c r="O137" s="110" t="s">
        <v>1779</v>
      </c>
      <c r="P137" s="110"/>
      <c r="Q137" s="110"/>
      <c r="R137" s="110">
        <v>-1</v>
      </c>
      <c r="S137" s="73"/>
      <c r="T137" s="73"/>
      <c r="U137" s="113" t="str">
        <f t="shared" si="29"/>
        <v>sel515</v>
      </c>
      <c r="V137" s="119" t="s">
        <v>3539</v>
      </c>
      <c r="W137" s="119" t="s">
        <v>3628</v>
      </c>
      <c r="X137" s="119" t="s">
        <v>3725</v>
      </c>
      <c r="Y137" s="119" t="s">
        <v>3726</v>
      </c>
      <c r="Z137" s="119" t="s">
        <v>3727</v>
      </c>
      <c r="AA137" s="119" t="s">
        <v>3728</v>
      </c>
      <c r="AB137" s="119" t="s">
        <v>3674</v>
      </c>
      <c r="AC137" s="119" t="s">
        <v>3729</v>
      </c>
      <c r="AD137" s="119" t="s">
        <v>3730</v>
      </c>
      <c r="AE137" s="119" t="s">
        <v>3676</v>
      </c>
      <c r="AF137" s="119" t="s">
        <v>3677</v>
      </c>
      <c r="AG137" s="119"/>
      <c r="AH137" s="119"/>
      <c r="AI137" s="119"/>
      <c r="AJ137" s="119" t="s">
        <v>3052</v>
      </c>
      <c r="AK137" s="119"/>
      <c r="AL137" s="131" t="s">
        <v>4112</v>
      </c>
      <c r="AM137" s="131" t="s">
        <v>1858</v>
      </c>
      <c r="AN137" s="131" t="s">
        <v>1816</v>
      </c>
      <c r="AO137" s="131" t="s">
        <v>1817</v>
      </c>
      <c r="AP137" s="131" t="s">
        <v>1818</v>
      </c>
      <c r="AQ137" s="157" t="s">
        <v>1819</v>
      </c>
      <c r="AR137" s="157" t="s">
        <v>1820</v>
      </c>
      <c r="AS137" s="157" t="s">
        <v>1821</v>
      </c>
      <c r="AT137" s="131" t="s">
        <v>1822</v>
      </c>
      <c r="AU137" s="131" t="s">
        <v>1823</v>
      </c>
      <c r="AV137" s="131" t="s">
        <v>1824</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 t="shared" si="30"/>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31"/>
        <v>D6.scenario.defSelectValue["sel515"]= [ "Please select", "do not use", "1 hours", "2 hours", "3 hours", "4 hours", "6 hours", "8 hours", "12 hours", "16 hours", "24 hours", "", " " ];</v>
      </c>
      <c r="DR137" s="89"/>
      <c r="DS137" s="89"/>
      <c r="DT137" s="89" t="str">
        <f t="shared" si="32"/>
        <v>D6.scenario.defSelectData['sel515']= [ '-1', '0', '1', '2', '3', '4', '6', '8', '12', '16', '24' ];</v>
      </c>
    </row>
    <row r="138" spans="1:124" s="84" customFormat="1" ht="43.5" customHeight="1" x14ac:dyDescent="0.15">
      <c r="A138" s="73"/>
      <c r="B138" s="111" t="s">
        <v>2146</v>
      </c>
      <c r="C138" s="119" t="s">
        <v>3375</v>
      </c>
      <c r="D138" s="131" t="s">
        <v>3375</v>
      </c>
      <c r="E138" s="110" t="s">
        <v>1801</v>
      </c>
      <c r="F138" s="119" t="s">
        <v>3414</v>
      </c>
      <c r="G138" s="131" t="s">
        <v>3414</v>
      </c>
      <c r="H138" s="119" t="s">
        <v>3519</v>
      </c>
      <c r="I138" s="131" t="s">
        <v>3519</v>
      </c>
      <c r="J138" s="119" t="str">
        <f t="shared" si="28"/>
        <v>sel601</v>
      </c>
      <c r="K138" s="131" t="str">
        <f t="shared" si="33"/>
        <v>sel601</v>
      </c>
      <c r="L138" s="111"/>
      <c r="M138" s="111"/>
      <c r="N138" s="111"/>
      <c r="O138" s="110" t="s">
        <v>1779</v>
      </c>
      <c r="P138" s="111"/>
      <c r="Q138" s="111"/>
      <c r="R138" s="110">
        <v>-1</v>
      </c>
      <c r="S138" s="73"/>
      <c r="T138" s="73"/>
      <c r="U138" s="113" t="str">
        <f t="shared" si="29"/>
        <v>sel601</v>
      </c>
      <c r="V138" s="119" t="s">
        <v>3539</v>
      </c>
      <c r="W138" s="119" t="s">
        <v>3628</v>
      </c>
      <c r="X138" s="119" t="s">
        <v>3726</v>
      </c>
      <c r="Y138" s="119" t="s">
        <v>3728</v>
      </c>
      <c r="Z138" s="119" t="s">
        <v>3674</v>
      </c>
      <c r="AA138" s="119" t="s">
        <v>3729</v>
      </c>
      <c r="AB138" s="119" t="s">
        <v>3730</v>
      </c>
      <c r="AC138" s="119" t="s">
        <v>3676</v>
      </c>
      <c r="AD138" s="119" t="s">
        <v>3677</v>
      </c>
      <c r="AE138" s="119" t="s">
        <v>3909</v>
      </c>
      <c r="AF138" s="119" t="s">
        <v>3910</v>
      </c>
      <c r="AG138" s="119"/>
      <c r="AH138" s="119"/>
      <c r="AI138" s="119"/>
      <c r="AJ138" s="119" t="s">
        <v>3052</v>
      </c>
      <c r="AK138" s="119"/>
      <c r="AL138" s="131" t="s">
        <v>4194</v>
      </c>
      <c r="AM138" s="131" t="s">
        <v>1858</v>
      </c>
      <c r="AN138" s="131" t="s">
        <v>1817</v>
      </c>
      <c r="AO138" s="157" t="s">
        <v>1819</v>
      </c>
      <c r="AP138" s="157" t="s">
        <v>1820</v>
      </c>
      <c r="AQ138" s="157" t="s">
        <v>1821</v>
      </c>
      <c r="AR138" s="157" t="s">
        <v>1822</v>
      </c>
      <c r="AS138" s="131" t="s">
        <v>1823</v>
      </c>
      <c r="AT138" s="131" t="s">
        <v>1824</v>
      </c>
      <c r="AU138" s="131" t="s">
        <v>1869</v>
      </c>
      <c r="AV138" s="131" t="s">
        <v>1870</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 t="shared" si="30"/>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31"/>
        <v>D6.scenario.defSelectValue["sel601"]= [ "Please select", "do not use", "2 hours", "4 hours", "6 hours", "8 hours", "12 hours", "16 hours", "24 hours", "32 hours", "40 hours", "", " " ];</v>
      </c>
      <c r="DR138" s="89"/>
      <c r="DS138" s="89"/>
      <c r="DT138" s="89" t="str">
        <f t="shared" si="32"/>
        <v>D6.scenario.defSelectData['sel601']= [ '-1', '0', '2', '4', '6', '8', '12', '16', '24', '32', '40' ];</v>
      </c>
    </row>
    <row r="139" spans="1:124" s="84" customFormat="1" ht="43.5" customHeight="1" x14ac:dyDescent="0.15">
      <c r="A139" s="73"/>
      <c r="B139" s="111" t="s">
        <v>2162</v>
      </c>
      <c r="C139" s="119" t="s">
        <v>3376</v>
      </c>
      <c r="D139" s="131" t="s">
        <v>3376</v>
      </c>
      <c r="E139" s="110" t="s">
        <v>2513</v>
      </c>
      <c r="F139" s="119" t="s">
        <v>3421</v>
      </c>
      <c r="G139" s="131" t="s">
        <v>3421</v>
      </c>
      <c r="H139" s="119" t="s">
        <v>3376</v>
      </c>
      <c r="I139" s="131" t="s">
        <v>3376</v>
      </c>
      <c r="J139" s="119" t="str">
        <f t="shared" si="28"/>
        <v>sel631</v>
      </c>
      <c r="K139" s="131" t="str">
        <f t="shared" si="33"/>
        <v>sel631</v>
      </c>
      <c r="L139" s="111"/>
      <c r="M139" s="111"/>
      <c r="N139" s="111"/>
      <c r="O139" s="110" t="s">
        <v>1779</v>
      </c>
      <c r="P139" s="111"/>
      <c r="Q139" s="111"/>
      <c r="R139" s="110">
        <v>-1</v>
      </c>
      <c r="S139" s="73"/>
      <c r="T139" s="73"/>
      <c r="U139" s="113" t="str">
        <f t="shared" si="29"/>
        <v>sel631</v>
      </c>
      <c r="V139" s="119" t="s">
        <v>3539</v>
      </c>
      <c r="W139" s="119" t="s">
        <v>3911</v>
      </c>
      <c r="X139" s="119" t="s">
        <v>3912</v>
      </c>
      <c r="Y139" s="119" t="s">
        <v>3913</v>
      </c>
      <c r="Z139" s="119" t="s">
        <v>3914</v>
      </c>
      <c r="AA139" s="119" t="s">
        <v>3915</v>
      </c>
      <c r="AB139" s="119" t="s">
        <v>3916</v>
      </c>
      <c r="AC139" s="119"/>
      <c r="AD139" s="119"/>
      <c r="AE139" s="119"/>
      <c r="AF139" s="119"/>
      <c r="AG139" s="119"/>
      <c r="AH139" s="119"/>
      <c r="AI139" s="119"/>
      <c r="AJ139" s="119"/>
      <c r="AK139" s="119"/>
      <c r="AL139" s="131" t="s">
        <v>4112</v>
      </c>
      <c r="AM139" s="131" t="s">
        <v>4205</v>
      </c>
      <c r="AN139" s="131" t="s">
        <v>2165</v>
      </c>
      <c r="AO139" s="157" t="s">
        <v>4206</v>
      </c>
      <c r="AP139" s="157" t="s">
        <v>4207</v>
      </c>
      <c r="AQ139" s="157" t="s">
        <v>4208</v>
      </c>
      <c r="AR139" s="131" t="s">
        <v>4209</v>
      </c>
      <c r="AS139" s="131" t="s">
        <v>2548</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 t="shared" si="30"/>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31"/>
        <v>D6.scenario.defSelectValue["sel631"]= [ "Please select", "with non", "less than 20-inch number from 20 to 30 inches", "30-40 inches", "40-50 inches", "50-65 inches", "65 inches or more", "" ];</v>
      </c>
      <c r="DR139" s="89"/>
      <c r="DS139" s="89"/>
      <c r="DT139" s="89" t="str">
        <f t="shared" si="32"/>
        <v>D6.scenario.defSelectData['sel631']= [ '-1', '0', '18', '25', '35', '45', '60', '70' ];</v>
      </c>
    </row>
    <row r="140" spans="1:124" s="84" customFormat="1" ht="43.5" customHeight="1" x14ac:dyDescent="0.15">
      <c r="A140" s="73"/>
      <c r="B140" s="111" t="s">
        <v>2163</v>
      </c>
      <c r="C140" s="119" t="s">
        <v>3377</v>
      </c>
      <c r="D140" s="131" t="s">
        <v>3377</v>
      </c>
      <c r="E140" s="110" t="s">
        <v>2513</v>
      </c>
      <c r="F140" s="119" t="s">
        <v>3410</v>
      </c>
      <c r="G140" s="131" t="s">
        <v>3410</v>
      </c>
      <c r="H140" s="119" t="s">
        <v>3377</v>
      </c>
      <c r="I140" s="131" t="s">
        <v>3377</v>
      </c>
      <c r="J140" s="119" t="str">
        <f t="shared" si="28"/>
        <v>sel632</v>
      </c>
      <c r="K140" s="131" t="str">
        <f t="shared" si="33"/>
        <v>sel632</v>
      </c>
      <c r="L140" s="111"/>
      <c r="M140" s="111"/>
      <c r="N140" s="111"/>
      <c r="O140" s="110" t="s">
        <v>1779</v>
      </c>
      <c r="P140" s="111"/>
      <c r="Q140" s="111"/>
      <c r="R140" s="110">
        <v>-1</v>
      </c>
      <c r="S140" s="73"/>
      <c r="T140" s="73"/>
      <c r="U140" s="113" t="str">
        <f t="shared" si="29"/>
        <v>sel632</v>
      </c>
      <c r="V140" s="119" t="s">
        <v>3539</v>
      </c>
      <c r="W140" s="119" t="s">
        <v>3766</v>
      </c>
      <c r="X140" s="121" t="s">
        <v>3767</v>
      </c>
      <c r="Y140" s="119" t="s">
        <v>3768</v>
      </c>
      <c r="Z140" s="119" t="s">
        <v>3769</v>
      </c>
      <c r="AA140" s="119" t="s">
        <v>3770</v>
      </c>
      <c r="AB140" s="119" t="s">
        <v>3771</v>
      </c>
      <c r="AC140" s="119" t="s">
        <v>3772</v>
      </c>
      <c r="AD140" s="119" t="s">
        <v>3773</v>
      </c>
      <c r="AE140" s="119" t="s">
        <v>3557</v>
      </c>
      <c r="AF140" s="119"/>
      <c r="AG140" s="119"/>
      <c r="AH140" s="119"/>
      <c r="AI140" s="119"/>
      <c r="AJ140" s="119"/>
      <c r="AK140" s="119"/>
      <c r="AL140" s="131" t="s">
        <v>4150</v>
      </c>
      <c r="AM140" s="131" t="s">
        <v>1913</v>
      </c>
      <c r="AN140" s="158" t="s">
        <v>2166</v>
      </c>
      <c r="AO140" s="157" t="s">
        <v>2167</v>
      </c>
      <c r="AP140" s="157" t="s">
        <v>2168</v>
      </c>
      <c r="AQ140" s="157" t="s">
        <v>2169</v>
      </c>
      <c r="AR140" s="131" t="s">
        <v>2170</v>
      </c>
      <c r="AS140" s="131" t="s">
        <v>2171</v>
      </c>
      <c r="AT140" s="131" t="s">
        <v>2172</v>
      </c>
      <c r="AU140" s="131" t="s">
        <v>2173</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 t="shared" si="30"/>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31"/>
        <v>D6.scenario.defSelectValue["sel632"]= [ "Please select", "have have not", "1 year less than", "3 years less than", "5 years less than", "7 years less than", "less than 10 years", "less than 15 years", "less than 20 years", "for more than 20 years", "" ];</v>
      </c>
      <c r="DR140" s="89"/>
      <c r="DS140" s="89"/>
      <c r="DT140" s="89" t="str">
        <f t="shared" si="32"/>
        <v>D6.scenario.defSelectData['sel632']= [ '-1', '0', '1', '2', '4', '6', '9', '13', '18', '25' ];</v>
      </c>
    </row>
    <row r="141" spans="1:124" s="84" customFormat="1" ht="43.5" customHeight="1" x14ac:dyDescent="0.15">
      <c r="A141" s="73"/>
      <c r="B141" s="111" t="s">
        <v>2512</v>
      </c>
      <c r="C141" s="119" t="s">
        <v>3375</v>
      </c>
      <c r="D141" s="131" t="s">
        <v>3375</v>
      </c>
      <c r="E141" s="110" t="s">
        <v>2513</v>
      </c>
      <c r="F141" s="119" t="s">
        <v>3410</v>
      </c>
      <c r="G141" s="131" t="s">
        <v>3410</v>
      </c>
      <c r="H141" s="119" t="s">
        <v>3377</v>
      </c>
      <c r="I141" s="131" t="s">
        <v>3377</v>
      </c>
      <c r="J141" s="119" t="str">
        <f t="shared" si="28"/>
        <v>sel633</v>
      </c>
      <c r="K141" s="131" t="str">
        <f t="shared" si="33"/>
        <v>sel633</v>
      </c>
      <c r="L141" s="111"/>
      <c r="M141" s="111"/>
      <c r="N141" s="111"/>
      <c r="O141" s="110" t="s">
        <v>1779</v>
      </c>
      <c r="P141" s="111"/>
      <c r="Q141" s="111"/>
      <c r="R141" s="110">
        <v>-1</v>
      </c>
      <c r="S141" s="73"/>
      <c r="T141" s="73"/>
      <c r="U141" s="113" t="str">
        <f t="shared" si="29"/>
        <v>sel633</v>
      </c>
      <c r="V141" s="119" t="s">
        <v>3859</v>
      </c>
      <c r="W141" s="119"/>
      <c r="X141" s="119" t="s">
        <v>3917</v>
      </c>
      <c r="Y141" s="119" t="s">
        <v>3728</v>
      </c>
      <c r="Z141" s="119" t="s">
        <v>3674</v>
      </c>
      <c r="AA141" s="119" t="s">
        <v>3729</v>
      </c>
      <c r="AB141" s="119" t="s">
        <v>3730</v>
      </c>
      <c r="AC141" s="119" t="s">
        <v>3676</v>
      </c>
      <c r="AD141" s="119" t="s">
        <v>3677</v>
      </c>
      <c r="AE141" s="119"/>
      <c r="AF141" s="119"/>
      <c r="AG141" s="119"/>
      <c r="AH141" s="119"/>
      <c r="AI141" s="119"/>
      <c r="AJ141" s="119" t="s">
        <v>3052</v>
      </c>
      <c r="AK141" s="119"/>
      <c r="AL141" s="131" t="s">
        <v>4112</v>
      </c>
      <c r="AM141" s="131" t="s">
        <v>1858</v>
      </c>
      <c r="AN141" s="131" t="s">
        <v>1817</v>
      </c>
      <c r="AO141" s="157" t="s">
        <v>1819</v>
      </c>
      <c r="AP141" s="157" t="s">
        <v>1820</v>
      </c>
      <c r="AQ141" s="157" t="s">
        <v>1821</v>
      </c>
      <c r="AR141" s="131" t="s">
        <v>1822</v>
      </c>
      <c r="AS141" s="131" t="s">
        <v>1823</v>
      </c>
      <c r="AT141" s="131" t="s">
        <v>1824</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 t="shared" si="30"/>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31"/>
        <v>D6.scenario.defSelectValue["sel633"]= [ "Please choose not to use", "", " 2 hours", "4 hours", "6 hours", "8 hours", "12 hours", "16 hours", "24 hours", "", " " ];</v>
      </c>
      <c r="DR141" s="89"/>
      <c r="DS141" s="89"/>
      <c r="DT141" s="89" t="str">
        <f t="shared" si="32"/>
        <v>D6.scenario.defSelectData['sel633']= [ '-1', '0', '2', '4', '6', '8', '12', '16', '24' ];</v>
      </c>
    </row>
    <row r="142" spans="1:124" s="84" customFormat="1" ht="43.5" customHeight="1" x14ac:dyDescent="0.15">
      <c r="A142" s="73"/>
      <c r="B142" s="111" t="s">
        <v>1812</v>
      </c>
      <c r="C142" s="119" t="s">
        <v>3378</v>
      </c>
      <c r="D142" s="131" t="s">
        <v>3378</v>
      </c>
      <c r="E142" s="110" t="s">
        <v>1811</v>
      </c>
      <c r="F142" s="119" t="s">
        <v>3422</v>
      </c>
      <c r="G142" s="131" t="s">
        <v>3422</v>
      </c>
      <c r="H142" s="119" t="s">
        <v>3520</v>
      </c>
      <c r="I142" s="131" t="s">
        <v>3520</v>
      </c>
      <c r="J142" s="119" t="str">
        <f t="shared" si="28"/>
        <v>sel701</v>
      </c>
      <c r="K142" s="131" t="str">
        <f t="shared" si="33"/>
        <v>sel701</v>
      </c>
      <c r="L142" s="111"/>
      <c r="M142" s="111"/>
      <c r="N142" s="111"/>
      <c r="O142" s="110" t="s">
        <v>1779</v>
      </c>
      <c r="P142" s="111"/>
      <c r="Q142" s="111"/>
      <c r="R142" s="110">
        <v>-1</v>
      </c>
      <c r="S142" s="73"/>
      <c r="T142" s="73"/>
      <c r="U142" s="113" t="str">
        <f t="shared" si="29"/>
        <v>sel701</v>
      </c>
      <c r="V142" s="119" t="s">
        <v>3539</v>
      </c>
      <c r="W142" s="119" t="s">
        <v>3918</v>
      </c>
      <c r="X142" s="119" t="s">
        <v>3544</v>
      </c>
      <c r="Y142" s="119" t="s">
        <v>3545</v>
      </c>
      <c r="Z142" s="119" t="s">
        <v>3546</v>
      </c>
      <c r="AA142" s="119" t="s">
        <v>3547</v>
      </c>
      <c r="AB142" s="119" t="s">
        <v>3548</v>
      </c>
      <c r="AC142" s="119"/>
      <c r="AD142" s="119"/>
      <c r="AE142" s="119"/>
      <c r="AF142" s="119"/>
      <c r="AG142" s="119"/>
      <c r="AH142" s="119"/>
      <c r="AI142" s="119"/>
      <c r="AJ142" s="119" t="s">
        <v>3052</v>
      </c>
      <c r="AK142" s="119"/>
      <c r="AL142" s="131" t="s">
        <v>4112</v>
      </c>
      <c r="AM142" s="131" t="s">
        <v>1913</v>
      </c>
      <c r="AN142" s="157" t="s">
        <v>1914</v>
      </c>
      <c r="AO142" s="157" t="s">
        <v>1915</v>
      </c>
      <c r="AP142" s="131" t="s">
        <v>1916</v>
      </c>
      <c r="AQ142" s="131" t="s">
        <v>398</v>
      </c>
      <c r="AR142" s="131" t="s">
        <v>399</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 t="shared" si="30"/>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31"/>
        <v>D6.scenario.defSelectValue["sel701"]= [ "Please select", "do not have", "one", "two", "three", "four", "five", "", " " ];</v>
      </c>
      <c r="DR142" s="89"/>
      <c r="DS142" s="89"/>
      <c r="DT142" s="89" t="str">
        <f t="shared" si="32"/>
        <v>D6.scenario.defSelectData['sel701']= [ '-1', '0', '1', '2', '3', '4', '5' ];</v>
      </c>
    </row>
    <row r="143" spans="1:124" s="84" customFormat="1" ht="43.5" customHeight="1" x14ac:dyDescent="0.15">
      <c r="A143" s="73"/>
      <c r="B143" s="111" t="s">
        <v>2515</v>
      </c>
      <c r="C143" s="119" t="s">
        <v>3379</v>
      </c>
      <c r="D143" s="131" t="s">
        <v>3379</v>
      </c>
      <c r="E143" s="110" t="s">
        <v>2514</v>
      </c>
      <c r="F143" s="119" t="s">
        <v>3410</v>
      </c>
      <c r="G143" s="131" t="s">
        <v>3410</v>
      </c>
      <c r="H143" s="119" t="s">
        <v>3379</v>
      </c>
      <c r="I143" s="131" t="s">
        <v>3379</v>
      </c>
      <c r="J143" s="119" t="str">
        <f t="shared" si="28"/>
        <v>sel711</v>
      </c>
      <c r="K143" s="131" t="str">
        <f t="shared" si="33"/>
        <v>sel711</v>
      </c>
      <c r="L143" s="111"/>
      <c r="M143" s="111"/>
      <c r="N143" s="111"/>
      <c r="O143" s="110" t="s">
        <v>1779</v>
      </c>
      <c r="P143" s="111"/>
      <c r="Q143" s="111"/>
      <c r="R143" s="110">
        <v>-1</v>
      </c>
      <c r="S143" s="73"/>
      <c r="T143" s="73"/>
      <c r="U143" s="113" t="str">
        <f t="shared" si="29"/>
        <v>sel711</v>
      </c>
      <c r="V143" s="119" t="s">
        <v>3539</v>
      </c>
      <c r="W143" s="119" t="s">
        <v>3766</v>
      </c>
      <c r="X143" s="119" t="s">
        <v>3767</v>
      </c>
      <c r="Y143" s="119" t="s">
        <v>3768</v>
      </c>
      <c r="Z143" s="119" t="s">
        <v>3769</v>
      </c>
      <c r="AA143" s="119" t="s">
        <v>3770</v>
      </c>
      <c r="AB143" s="119" t="s">
        <v>3771</v>
      </c>
      <c r="AC143" s="119" t="s">
        <v>3772</v>
      </c>
      <c r="AD143" s="119" t="s">
        <v>3773</v>
      </c>
      <c r="AE143" s="119" t="s">
        <v>3557</v>
      </c>
      <c r="AF143" s="119"/>
      <c r="AG143" s="119"/>
      <c r="AH143" s="119"/>
      <c r="AI143" s="119"/>
      <c r="AJ143" s="119"/>
      <c r="AK143" s="119"/>
      <c r="AL143" s="131" t="s">
        <v>4194</v>
      </c>
      <c r="AM143" s="131" t="s">
        <v>4210</v>
      </c>
      <c r="AN143" s="157" t="s">
        <v>2107</v>
      </c>
      <c r="AO143" s="157" t="s">
        <v>2108</v>
      </c>
      <c r="AP143" s="157" t="s">
        <v>2109</v>
      </c>
      <c r="AQ143" s="157" t="s">
        <v>2110</v>
      </c>
      <c r="AR143" s="157" t="s">
        <v>2111</v>
      </c>
      <c r="AS143" s="157" t="s">
        <v>2112</v>
      </c>
      <c r="AT143" s="157" t="s">
        <v>2113</v>
      </c>
      <c r="AU143" s="131" t="s">
        <v>2114</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 t="shared" si="30"/>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31"/>
        <v>D6.scenario.defSelectValue["sel711"]= [ "Please select", "have have not", "1 year less than", "3 years less than", "5 years less than", "7 years less than", "less than 10 years", "less than 15 years", "less than 20 years", "for more than 20 years", "" ];</v>
      </c>
      <c r="DR143" s="89"/>
      <c r="DS143" s="89"/>
      <c r="DT143" s="89" t="str">
        <f t="shared" si="32"/>
        <v>D6.scenario.defSelectData['sel711']= [ '-1', '0', '0', '2', '4', '6', '8', '12', '17', '25' ];</v>
      </c>
    </row>
    <row r="144" spans="1:124" s="84" customFormat="1" ht="43.5" customHeight="1" x14ac:dyDescent="0.15">
      <c r="A144" s="73"/>
      <c r="B144" s="111" t="s">
        <v>2516</v>
      </c>
      <c r="C144" s="119" t="s">
        <v>3380</v>
      </c>
      <c r="D144" s="131" t="s">
        <v>3380</v>
      </c>
      <c r="E144" s="110" t="s">
        <v>2514</v>
      </c>
      <c r="F144" s="119"/>
      <c r="G144" s="131"/>
      <c r="H144" s="119" t="s">
        <v>3380</v>
      </c>
      <c r="I144" s="131" t="s">
        <v>3380</v>
      </c>
      <c r="J144" s="119" t="str">
        <f t="shared" si="28"/>
        <v>sel712</v>
      </c>
      <c r="K144" s="131" t="str">
        <f t="shared" si="33"/>
        <v>sel712</v>
      </c>
      <c r="L144" s="111"/>
      <c r="M144" s="111"/>
      <c r="N144" s="111"/>
      <c r="O144" s="110" t="s">
        <v>1779</v>
      </c>
      <c r="P144" s="111"/>
      <c r="Q144" s="111"/>
      <c r="R144" s="110">
        <v>-1</v>
      </c>
      <c r="S144" s="73"/>
      <c r="T144" s="91"/>
      <c r="U144" s="113" t="str">
        <f t="shared" si="29"/>
        <v>sel712</v>
      </c>
      <c r="V144" s="119" t="s">
        <v>3539</v>
      </c>
      <c r="W144" s="119" t="s">
        <v>3919</v>
      </c>
      <c r="X144" s="119" t="s">
        <v>3920</v>
      </c>
      <c r="Y144" s="119"/>
      <c r="Z144" s="119"/>
      <c r="AA144" s="119"/>
      <c r="AB144" s="119"/>
      <c r="AC144" s="119"/>
      <c r="AD144" s="119"/>
      <c r="AE144" s="119"/>
      <c r="AF144" s="119"/>
      <c r="AG144" s="119"/>
      <c r="AH144" s="119"/>
      <c r="AI144" s="119"/>
      <c r="AJ144" s="119" t="s">
        <v>3052</v>
      </c>
      <c r="AK144" s="119"/>
      <c r="AL144" s="131" t="s">
        <v>4112</v>
      </c>
      <c r="AM144" s="157" t="s">
        <v>2296</v>
      </c>
      <c r="AN144" s="131" t="s">
        <v>2297</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 t="shared" si="30"/>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31"/>
        <v>D6.scenario.defSelectValue["sel712"]= [ "Please select", "refrigerator", "freezer (stocker)", "", " " ];</v>
      </c>
      <c r="DR144" s="89"/>
      <c r="DS144" s="89"/>
      <c r="DT144" s="89" t="str">
        <f t="shared" si="32"/>
        <v>D6.scenario.defSelectData['sel712']= [ '-1', '1', '2' ];</v>
      </c>
    </row>
    <row r="145" spans="1:124" s="84" customFormat="1" ht="43.5" customHeight="1" x14ac:dyDescent="0.15">
      <c r="A145" s="73"/>
      <c r="B145" s="111" t="s">
        <v>2517</v>
      </c>
      <c r="C145" s="119" t="s">
        <v>3381</v>
      </c>
      <c r="D145" s="131" t="s">
        <v>3381</v>
      </c>
      <c r="E145" s="110" t="s">
        <v>2514</v>
      </c>
      <c r="F145" s="119"/>
      <c r="G145" s="131"/>
      <c r="H145" s="119" t="s">
        <v>3381</v>
      </c>
      <c r="I145" s="131" t="s">
        <v>3381</v>
      </c>
      <c r="J145" s="119" t="str">
        <f t="shared" si="28"/>
        <v>sel713</v>
      </c>
      <c r="K145" s="131" t="str">
        <f t="shared" si="33"/>
        <v>sel713</v>
      </c>
      <c r="L145" s="111"/>
      <c r="M145" s="111"/>
      <c r="N145" s="111"/>
      <c r="O145" s="110" t="s">
        <v>1779</v>
      </c>
      <c r="P145" s="111"/>
      <c r="Q145" s="111"/>
      <c r="R145" s="110">
        <v>-1</v>
      </c>
      <c r="S145" s="73"/>
      <c r="T145" s="91"/>
      <c r="U145" s="113" t="str">
        <f t="shared" si="29"/>
        <v>sel713</v>
      </c>
      <c r="V145" s="119" t="s">
        <v>3921</v>
      </c>
      <c r="W145" s="119" t="s">
        <v>3615</v>
      </c>
      <c r="X145" s="119" t="s">
        <v>3922</v>
      </c>
      <c r="Y145" s="119" t="s">
        <v>3923</v>
      </c>
      <c r="Z145" s="119" t="s">
        <v>3924</v>
      </c>
      <c r="AA145" s="119" t="s">
        <v>3925</v>
      </c>
      <c r="AB145" s="119" t="s">
        <v>3926</v>
      </c>
      <c r="AC145" s="119"/>
      <c r="AD145" s="119"/>
      <c r="AE145" s="119"/>
      <c r="AF145" s="119"/>
      <c r="AG145" s="119"/>
      <c r="AH145" s="119"/>
      <c r="AI145" s="119"/>
      <c r="AJ145" s="119" t="s">
        <v>3052</v>
      </c>
      <c r="AK145" s="119"/>
      <c r="AL145" s="131" t="s">
        <v>4112</v>
      </c>
      <c r="AM145" s="157" t="s">
        <v>2298</v>
      </c>
      <c r="AN145" s="131" t="s">
        <v>4211</v>
      </c>
      <c r="AO145" s="131" t="s">
        <v>4212</v>
      </c>
      <c r="AP145" s="131" t="s">
        <v>4213</v>
      </c>
      <c r="AQ145" s="157" t="s">
        <v>4214</v>
      </c>
      <c r="AR145" s="157" t="s">
        <v>2299</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 t="shared" si="30"/>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31"/>
        <v>D6.scenario.defSelectValue["sel713"]= [ "Please select less than", "100L", "101-200 liter", "201-300 liters", "301-400 liters", "401-500 liter", "501 liters or more", "", " " ];</v>
      </c>
      <c r="DR145" s="89"/>
      <c r="DS145" s="89"/>
      <c r="DT145" s="89" t="str">
        <f t="shared" si="32"/>
        <v>D6.scenario.defSelectData['sel713']= [ '-1', '80', '150', '250', '350', '450', '550' ];</v>
      </c>
    </row>
    <row r="146" spans="1:124" s="84" customFormat="1" ht="43.5" customHeight="1" x14ac:dyDescent="0.15">
      <c r="A146" s="73"/>
      <c r="B146" s="111" t="s">
        <v>2518</v>
      </c>
      <c r="C146" s="119" t="s">
        <v>3382</v>
      </c>
      <c r="D146" s="131" t="s">
        <v>3382</v>
      </c>
      <c r="E146" s="110" t="s">
        <v>2514</v>
      </c>
      <c r="F146" s="119"/>
      <c r="G146" s="131"/>
      <c r="H146" s="119" t="s">
        <v>3521</v>
      </c>
      <c r="I146" s="131" t="s">
        <v>3521</v>
      </c>
      <c r="J146" s="119" t="str">
        <f t="shared" si="28"/>
        <v>sel714</v>
      </c>
      <c r="K146" s="131" t="str">
        <f t="shared" si="33"/>
        <v>sel714</v>
      </c>
      <c r="L146" s="111"/>
      <c r="M146" s="111"/>
      <c r="N146" s="111"/>
      <c r="O146" s="110" t="s">
        <v>1779</v>
      </c>
      <c r="P146" s="111"/>
      <c r="Q146" s="111"/>
      <c r="R146" s="110">
        <v>-1</v>
      </c>
      <c r="S146" s="73"/>
      <c r="T146" s="91"/>
      <c r="U146" s="113" t="str">
        <f t="shared" si="29"/>
        <v>sel714</v>
      </c>
      <c r="V146" s="119" t="s">
        <v>3539</v>
      </c>
      <c r="W146" s="119" t="s">
        <v>3927</v>
      </c>
      <c r="X146" s="119" t="s">
        <v>3928</v>
      </c>
      <c r="Y146" s="119" t="s">
        <v>3929</v>
      </c>
      <c r="Z146" s="119"/>
      <c r="AA146" s="119"/>
      <c r="AB146" s="119"/>
      <c r="AC146" s="119"/>
      <c r="AD146" s="119"/>
      <c r="AE146" s="119"/>
      <c r="AF146" s="119"/>
      <c r="AG146" s="119"/>
      <c r="AH146" s="119"/>
      <c r="AI146" s="119"/>
      <c r="AJ146" s="119"/>
      <c r="AK146" s="119"/>
      <c r="AL146" s="131" t="s">
        <v>4194</v>
      </c>
      <c r="AM146" s="131" t="s">
        <v>2300</v>
      </c>
      <c r="AN146" s="157" t="s">
        <v>2301</v>
      </c>
      <c r="AO146" s="157" t="s">
        <v>2302</v>
      </c>
      <c r="AP146" s="157" t="s">
        <v>4155</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 t="shared" si="30"/>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31"/>
        <v>D6.scenario.defSelectValue["sel714"]= [ "Please select", "little", "in do not know", "little less than", "" ];</v>
      </c>
      <c r="DR146" s="89"/>
      <c r="DS146" s="89"/>
      <c r="DT146" s="89" t="str">
        <f t="shared" si="32"/>
        <v>D6.scenario.defSelectData['sel714']= [ '-1', '1', '2', '3', '4' ];</v>
      </c>
    </row>
    <row r="147" spans="1:124" s="84" customFormat="1" ht="43.5" customHeight="1" x14ac:dyDescent="0.15">
      <c r="A147" s="73"/>
      <c r="B147" s="111" t="s">
        <v>2519</v>
      </c>
      <c r="C147" s="119" t="s">
        <v>3383</v>
      </c>
      <c r="D147" s="131" t="s">
        <v>3383</v>
      </c>
      <c r="E147" s="110" t="s">
        <v>2514</v>
      </c>
      <c r="F147" s="119"/>
      <c r="G147" s="131"/>
      <c r="H147" s="119" t="s">
        <v>3522</v>
      </c>
      <c r="I147" s="131" t="s">
        <v>3522</v>
      </c>
      <c r="J147" s="119" t="str">
        <f t="shared" si="28"/>
        <v>sel715</v>
      </c>
      <c r="K147" s="131" t="str">
        <f t="shared" si="33"/>
        <v>sel715</v>
      </c>
      <c r="L147" s="111"/>
      <c r="M147" s="111"/>
      <c r="N147" s="111"/>
      <c r="O147" s="110" t="s">
        <v>1779</v>
      </c>
      <c r="P147" s="111"/>
      <c r="Q147" s="111"/>
      <c r="R147" s="110">
        <v>-1</v>
      </c>
      <c r="S147" s="73"/>
      <c r="T147" s="91"/>
      <c r="U147" s="113" t="str">
        <f t="shared" si="29"/>
        <v>sel715</v>
      </c>
      <c r="V147" s="119" t="s">
        <v>3539</v>
      </c>
      <c r="W147" s="119" t="s">
        <v>3930</v>
      </c>
      <c r="X147" s="119"/>
      <c r="Y147" s="119" t="s">
        <v>3931</v>
      </c>
      <c r="Z147" s="119" t="s">
        <v>3932</v>
      </c>
      <c r="AA147" s="119"/>
      <c r="AB147" s="119"/>
      <c r="AC147" s="119"/>
      <c r="AD147" s="119"/>
      <c r="AE147" s="119"/>
      <c r="AF147" s="119"/>
      <c r="AG147" s="119"/>
      <c r="AH147" s="119"/>
      <c r="AI147" s="119"/>
      <c r="AJ147" s="119" t="s">
        <v>3052</v>
      </c>
      <c r="AK147" s="119"/>
      <c r="AL147" s="131" t="s">
        <v>4149</v>
      </c>
      <c r="AM147" s="157" t="s">
        <v>2303</v>
      </c>
      <c r="AN147" s="157" t="s">
        <v>4215</v>
      </c>
      <c r="AO147" s="157" t="s">
        <v>4216</v>
      </c>
      <c r="AP147" s="157" t="s">
        <v>4217</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 t="shared" si="30"/>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31"/>
        <v>D6.scenario.defSelectValue["sel715"]= [ "Please select", "and are", " do not know not been able to", "not be too careful", "", " " ];</v>
      </c>
      <c r="DR147" s="89"/>
      <c r="DS147" s="89"/>
      <c r="DT147" s="89" t="str">
        <f t="shared" si="32"/>
        <v>D6.scenario.defSelectData['sel715']= [ '-1', '1', '2', '3', '4' ];</v>
      </c>
    </row>
    <row r="148" spans="1:124" s="84" customFormat="1" ht="43.5" customHeight="1" x14ac:dyDescent="0.15">
      <c r="A148" s="73"/>
      <c r="B148" s="111" t="s">
        <v>2520</v>
      </c>
      <c r="C148" s="119" t="s">
        <v>3384</v>
      </c>
      <c r="D148" s="131" t="s">
        <v>3384</v>
      </c>
      <c r="E148" s="110" t="s">
        <v>2514</v>
      </c>
      <c r="F148" s="119"/>
      <c r="G148" s="131"/>
      <c r="H148" s="119" t="s">
        <v>3523</v>
      </c>
      <c r="I148" s="131" t="s">
        <v>3523</v>
      </c>
      <c r="J148" s="119" t="str">
        <f t="shared" si="28"/>
        <v>sel716</v>
      </c>
      <c r="K148" s="131" t="str">
        <f t="shared" si="33"/>
        <v>sel716</v>
      </c>
      <c r="L148" s="111"/>
      <c r="M148" s="111"/>
      <c r="N148" s="111"/>
      <c r="O148" s="110" t="s">
        <v>1779</v>
      </c>
      <c r="P148" s="111"/>
      <c r="Q148" s="111"/>
      <c r="R148" s="110">
        <v>-1</v>
      </c>
      <c r="S148" s="73"/>
      <c r="T148" s="91"/>
      <c r="U148" s="113" t="str">
        <f t="shared" si="29"/>
        <v>sel716</v>
      </c>
      <c r="V148" s="119" t="s">
        <v>3774</v>
      </c>
      <c r="W148" s="119" t="s">
        <v>3933</v>
      </c>
      <c r="X148" s="119" t="s">
        <v>3934</v>
      </c>
      <c r="Y148" s="119"/>
      <c r="Z148" s="119"/>
      <c r="AA148" s="119"/>
      <c r="AB148" s="119"/>
      <c r="AC148" s="119"/>
      <c r="AD148" s="119"/>
      <c r="AE148" s="119"/>
      <c r="AF148" s="119"/>
      <c r="AG148" s="119"/>
      <c r="AH148" s="119"/>
      <c r="AI148" s="119"/>
      <c r="AJ148" s="119" t="s">
        <v>3052</v>
      </c>
      <c r="AK148" s="119"/>
      <c r="AL148" s="131" t="s">
        <v>4218</v>
      </c>
      <c r="AM148" s="157" t="s">
        <v>4219</v>
      </c>
      <c r="AN148" s="157" t="s">
        <v>4216</v>
      </c>
      <c r="AO148" s="157" t="s">
        <v>4220</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 t="shared" si="30"/>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31"/>
        <v>D6.scenario.defSelectValue["sel716"]= [ "Do not know", "not been able to", "is made Please choose", "", " " ];</v>
      </c>
      <c r="DR148" s="89"/>
      <c r="DS148" s="89"/>
      <c r="DT148" s="89" t="str">
        <f t="shared" si="32"/>
        <v>D6.scenario.defSelectData['sel716']= [ '-1', '1', '2', '3' ];</v>
      </c>
    </row>
    <row r="149" spans="1:124" s="84" customFormat="1" ht="43.5" customHeight="1" x14ac:dyDescent="0.15">
      <c r="A149" s="73"/>
      <c r="B149" s="111" t="s">
        <v>2221</v>
      </c>
      <c r="C149" s="119" t="s">
        <v>3385</v>
      </c>
      <c r="D149" s="131" t="s">
        <v>3385</v>
      </c>
      <c r="E149" s="110" t="s">
        <v>2164</v>
      </c>
      <c r="F149" s="119"/>
      <c r="G149" s="131"/>
      <c r="H149" s="119" t="s">
        <v>3524</v>
      </c>
      <c r="I149" s="131" t="s">
        <v>3524</v>
      </c>
      <c r="J149" s="119" t="str">
        <f t="shared" si="28"/>
        <v>sel801</v>
      </c>
      <c r="K149" s="131" t="str">
        <f t="shared" si="33"/>
        <v>sel801</v>
      </c>
      <c r="L149" s="111"/>
      <c r="M149" s="111"/>
      <c r="N149" s="111"/>
      <c r="O149" s="110" t="s">
        <v>1779</v>
      </c>
      <c r="P149" s="111"/>
      <c r="Q149" s="111"/>
      <c r="R149" s="110">
        <v>-1</v>
      </c>
      <c r="S149" s="73"/>
      <c r="T149" s="91"/>
      <c r="U149" s="113" t="str">
        <f t="shared" ref="U149:U157" si="34">J149</f>
        <v>sel801</v>
      </c>
      <c r="V149" s="119" t="s">
        <v>3539</v>
      </c>
      <c r="W149" s="119"/>
      <c r="X149" s="119" t="s">
        <v>3935</v>
      </c>
      <c r="Y149" s="119"/>
      <c r="Z149" s="119"/>
      <c r="AA149" s="119"/>
      <c r="AB149" s="119"/>
      <c r="AC149" s="119"/>
      <c r="AD149" s="119"/>
      <c r="AE149" s="119"/>
      <c r="AF149" s="119"/>
      <c r="AG149" s="119"/>
      <c r="AH149" s="119"/>
      <c r="AI149" s="119"/>
      <c r="AJ149" s="119" t="s">
        <v>3052</v>
      </c>
      <c r="AK149" s="119"/>
      <c r="AL149" s="131" t="s">
        <v>4150</v>
      </c>
      <c r="AM149" s="157" t="s">
        <v>4221</v>
      </c>
      <c r="AN149" s="157" t="s">
        <v>2222</v>
      </c>
      <c r="AO149" s="131" t="s">
        <v>4222</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 t="shared" si="30"/>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31"/>
        <v>D6.scenario.defSelectValue["sel801"]= [ "Please select", "", " gas electricity (IH, etc.) do not know", "", " " ];</v>
      </c>
      <c r="DR149" s="89"/>
      <c r="DS149" s="89"/>
      <c r="DT149" s="89" t="str">
        <f t="shared" si="32"/>
        <v>D6.scenario.defSelectData['sel801']= [ '-1', '1', '2', '3' ];</v>
      </c>
    </row>
    <row r="150" spans="1:124" s="84" customFormat="1" ht="43.5" customHeight="1" x14ac:dyDescent="0.15">
      <c r="A150" s="73"/>
      <c r="B150" s="111" t="s">
        <v>2521</v>
      </c>
      <c r="C150" s="119" t="s">
        <v>3386</v>
      </c>
      <c r="D150" s="131" t="s">
        <v>3386</v>
      </c>
      <c r="E150" s="110" t="s">
        <v>2164</v>
      </c>
      <c r="F150" s="119" t="s">
        <v>3415</v>
      </c>
      <c r="G150" s="131" t="s">
        <v>3415</v>
      </c>
      <c r="H150" s="119" t="s">
        <v>3386</v>
      </c>
      <c r="I150" s="131" t="s">
        <v>3386</v>
      </c>
      <c r="J150" s="119" t="str">
        <f t="shared" si="28"/>
        <v>sel802</v>
      </c>
      <c r="K150" s="131" t="str">
        <f t="shared" si="33"/>
        <v>sel802</v>
      </c>
      <c r="L150" s="111"/>
      <c r="M150" s="111"/>
      <c r="N150" s="111"/>
      <c r="O150" s="110" t="s">
        <v>1779</v>
      </c>
      <c r="P150" s="111"/>
      <c r="Q150" s="111"/>
      <c r="R150" s="110">
        <v>-1</v>
      </c>
      <c r="S150" s="73"/>
      <c r="T150" s="91"/>
      <c r="U150" s="113" t="str">
        <f t="shared" si="34"/>
        <v>sel802</v>
      </c>
      <c r="V150" s="119" t="s">
        <v>3539</v>
      </c>
      <c r="W150" s="119" t="s">
        <v>3936</v>
      </c>
      <c r="X150" s="119" t="s">
        <v>3937</v>
      </c>
      <c r="Y150" s="119" t="s">
        <v>3938</v>
      </c>
      <c r="Z150" s="119" t="s">
        <v>3939</v>
      </c>
      <c r="AA150" s="119" t="s">
        <v>3940</v>
      </c>
      <c r="AB150" s="119" t="s">
        <v>3941</v>
      </c>
      <c r="AC150" s="119"/>
      <c r="AD150" s="119"/>
      <c r="AE150" s="119"/>
      <c r="AF150" s="119"/>
      <c r="AG150" s="119"/>
      <c r="AH150" s="119"/>
      <c r="AI150" s="119"/>
      <c r="AJ150" s="119" t="s">
        <v>3052</v>
      </c>
      <c r="AK150" s="119"/>
      <c r="AL150" s="131" t="s">
        <v>4223</v>
      </c>
      <c r="AM150" s="157" t="s">
        <v>2210</v>
      </c>
      <c r="AN150" s="131" t="s">
        <v>2211</v>
      </c>
      <c r="AO150" s="131" t="s">
        <v>2212</v>
      </c>
      <c r="AP150" s="157" t="s">
        <v>2213</v>
      </c>
      <c r="AQ150" s="157" t="s">
        <v>2214</v>
      </c>
      <c r="AR150" s="157" t="s">
        <v>2215</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 t="shared" si="30"/>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31"/>
        <v>D6.scenario.defSelectValue["sel802"]= [ "Please select", "and not", "2-3 meals a week one meal or less", "week", "1 day one meal", "1 day 2 meals", "3 meals a day", "", " " ];</v>
      </c>
      <c r="DR150" s="89"/>
      <c r="DS150" s="89"/>
      <c r="DT150" s="89" t="str">
        <f t="shared" si="32"/>
        <v>D6.scenario.defSelectData['sel802']= [ '-1', '0', '1', '2', '4', '7', '10' ];</v>
      </c>
    </row>
    <row r="151" spans="1:124" s="84" customFormat="1" ht="43.5" customHeight="1" x14ac:dyDescent="0.15">
      <c r="B151" s="110" t="s">
        <v>2523</v>
      </c>
      <c r="C151" s="119" t="s">
        <v>3387</v>
      </c>
      <c r="D151" s="131" t="s">
        <v>3387</v>
      </c>
      <c r="E151" s="110" t="s">
        <v>2526</v>
      </c>
      <c r="F151" s="119"/>
      <c r="G151" s="131"/>
      <c r="H151" s="119" t="s">
        <v>3525</v>
      </c>
      <c r="I151" s="131" t="s">
        <v>3525</v>
      </c>
      <c r="J151" s="119" t="str">
        <f t="shared" si="28"/>
        <v>sel811</v>
      </c>
      <c r="K151" s="131" t="str">
        <f t="shared" si="33"/>
        <v>sel811</v>
      </c>
      <c r="L151" s="111"/>
      <c r="M151" s="111"/>
      <c r="N151" s="111"/>
      <c r="O151" s="110" t="s">
        <v>1779</v>
      </c>
      <c r="P151" s="111"/>
      <c r="Q151" s="111"/>
      <c r="R151" s="110">
        <v>-1</v>
      </c>
      <c r="T151" s="73"/>
      <c r="U151" s="113" t="str">
        <f t="shared" si="34"/>
        <v>sel811</v>
      </c>
      <c r="V151" s="119" t="s">
        <v>3942</v>
      </c>
      <c r="W151" s="119" t="s">
        <v>3943</v>
      </c>
      <c r="X151" s="119" t="s">
        <v>3944</v>
      </c>
      <c r="Y151" s="119" t="s">
        <v>3696</v>
      </c>
      <c r="Z151" s="119" t="s">
        <v>3945</v>
      </c>
      <c r="AA151" s="119"/>
      <c r="AB151" s="119"/>
      <c r="AC151" s="119"/>
      <c r="AD151" s="119"/>
      <c r="AE151" s="119"/>
      <c r="AF151" s="119"/>
      <c r="AG151" s="119"/>
      <c r="AH151" s="119"/>
      <c r="AI151" s="119"/>
      <c r="AJ151" s="119" t="s">
        <v>3052</v>
      </c>
      <c r="AK151" s="119"/>
      <c r="AL151" s="131" t="s">
        <v>4112</v>
      </c>
      <c r="AM151" s="157" t="s">
        <v>4224</v>
      </c>
      <c r="AN151" s="131" t="s">
        <v>4225</v>
      </c>
      <c r="AO151" s="157" t="s">
        <v>4226</v>
      </c>
      <c r="AP151" s="131" t="s">
        <v>4227</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 t="shared" si="30"/>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31"/>
        <v>D6.scenario.defSelectValue["sel811"]= [ "Please choose to about", "12 hours you are about", "6 hours you do not have", "is", "is almost 24 hours", "", " " ];</v>
      </c>
      <c r="DR151" s="89"/>
      <c r="DS151" s="89"/>
      <c r="DT151" s="89" t="str">
        <f t="shared" si="32"/>
        <v>D6.scenario.defSelectData['sel811']= [ '-1', '0', '6', '12', '24' ];</v>
      </c>
    </row>
    <row r="152" spans="1:124" s="84" customFormat="1" ht="43.5" customHeight="1" x14ac:dyDescent="0.15">
      <c r="B152" s="110" t="s">
        <v>2524</v>
      </c>
      <c r="C152" s="119" t="s">
        <v>3388</v>
      </c>
      <c r="D152" s="131" t="s">
        <v>3388</v>
      </c>
      <c r="E152" s="110" t="s">
        <v>2522</v>
      </c>
      <c r="F152" s="119"/>
      <c r="G152" s="131"/>
      <c r="H152" s="119" t="s">
        <v>3526</v>
      </c>
      <c r="I152" s="131" t="s">
        <v>3526</v>
      </c>
      <c r="J152" s="119" t="str">
        <f t="shared" si="28"/>
        <v>sel821</v>
      </c>
      <c r="K152" s="131" t="str">
        <f t="shared" si="33"/>
        <v>sel821</v>
      </c>
      <c r="L152" s="111"/>
      <c r="M152" s="111"/>
      <c r="N152" s="111"/>
      <c r="O152" s="110" t="s">
        <v>1779</v>
      </c>
      <c r="P152" s="111"/>
      <c r="Q152" s="111"/>
      <c r="R152" s="110">
        <v>-1</v>
      </c>
      <c r="T152" s="73"/>
      <c r="U152" s="113" t="str">
        <f t="shared" si="34"/>
        <v>sel821</v>
      </c>
      <c r="V152" s="119" t="s">
        <v>3942</v>
      </c>
      <c r="W152" s="119" t="s">
        <v>3943</v>
      </c>
      <c r="X152" s="119" t="s">
        <v>3944</v>
      </c>
      <c r="Y152" s="119" t="s">
        <v>3696</v>
      </c>
      <c r="Z152" s="119" t="s">
        <v>3945</v>
      </c>
      <c r="AA152" s="119"/>
      <c r="AB152" s="119"/>
      <c r="AC152" s="119"/>
      <c r="AD152" s="119"/>
      <c r="AE152" s="119"/>
      <c r="AF152" s="119"/>
      <c r="AG152" s="119"/>
      <c r="AH152" s="119"/>
      <c r="AI152" s="119"/>
      <c r="AJ152" s="119" t="s">
        <v>3052</v>
      </c>
      <c r="AK152" s="119"/>
      <c r="AL152" s="131" t="s">
        <v>4223</v>
      </c>
      <c r="AM152" s="157" t="s">
        <v>4152</v>
      </c>
      <c r="AN152" s="131" t="s">
        <v>4228</v>
      </c>
      <c r="AO152" s="157" t="s">
        <v>4229</v>
      </c>
      <c r="AP152" s="157" t="s">
        <v>4230</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 t="shared" si="30"/>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31"/>
        <v>D6.scenario.defSelectValue["sel821"]= [ "Please choose to about", "12 hours you are about", "6 hours you do not have", "is", "is almost 24 hours", "", " " ];</v>
      </c>
      <c r="DR152" s="89"/>
      <c r="DS152" s="89"/>
      <c r="DT152" s="89" t="str">
        <f t="shared" si="32"/>
        <v>D6.scenario.defSelectData['sel821']= [ '-1', '0', '6', '12', '24' ];</v>
      </c>
    </row>
    <row r="153" spans="1:124" s="84" customFormat="1" ht="43.5" customHeight="1" x14ac:dyDescent="0.15">
      <c r="B153" s="110" t="s">
        <v>2525</v>
      </c>
      <c r="C153" s="119" t="s">
        <v>3389</v>
      </c>
      <c r="D153" s="131" t="s">
        <v>3389</v>
      </c>
      <c r="E153" s="110" t="s">
        <v>2522</v>
      </c>
      <c r="F153" s="119"/>
      <c r="G153" s="131"/>
      <c r="H153" s="119" t="s">
        <v>3527</v>
      </c>
      <c r="I153" s="131" t="s">
        <v>3527</v>
      </c>
      <c r="J153" s="119" t="str">
        <f t="shared" si="28"/>
        <v>sel822</v>
      </c>
      <c r="K153" s="131" t="str">
        <f t="shared" si="33"/>
        <v>sel822</v>
      </c>
      <c r="L153" s="111"/>
      <c r="M153" s="111"/>
      <c r="N153" s="111"/>
      <c r="O153" s="110" t="s">
        <v>1779</v>
      </c>
      <c r="P153" s="111"/>
      <c r="Q153" s="111"/>
      <c r="R153" s="110">
        <v>-1</v>
      </c>
      <c r="T153" s="73"/>
      <c r="U153" s="113" t="str">
        <f t="shared" si="34"/>
        <v>sel822</v>
      </c>
      <c r="V153" s="119" t="s">
        <v>3539</v>
      </c>
      <c r="W153" s="119" t="s">
        <v>3590</v>
      </c>
      <c r="X153" s="119" t="s">
        <v>3591</v>
      </c>
      <c r="Y153" s="119" t="s">
        <v>3558</v>
      </c>
      <c r="Z153" s="119"/>
      <c r="AA153" s="119"/>
      <c r="AB153" s="119"/>
      <c r="AC153" s="119"/>
      <c r="AD153" s="119"/>
      <c r="AE153" s="119"/>
      <c r="AF153" s="119"/>
      <c r="AG153" s="119"/>
      <c r="AH153" s="119"/>
      <c r="AI153" s="119"/>
      <c r="AJ153" s="119"/>
      <c r="AK153" s="119"/>
      <c r="AL153" s="131" t="s">
        <v>4223</v>
      </c>
      <c r="AM153" s="157" t="s">
        <v>4231</v>
      </c>
      <c r="AN153" s="157" t="s">
        <v>4232</v>
      </c>
      <c r="AO153" s="157" t="s">
        <v>4220</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 t="shared" si="30"/>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31"/>
        <v>D6.scenario.defSelectValue["sel822"]= [ "Please select", "Yes", "No", "do not know", "" ];</v>
      </c>
      <c r="DR153" s="89"/>
      <c r="DS153" s="89"/>
      <c r="DT153" s="89" t="str">
        <f t="shared" si="32"/>
        <v>D6.scenario.defSelectData['sel822']= [ '-1', '1', '2', '3' ];</v>
      </c>
    </row>
    <row r="154" spans="1:124" s="84" customFormat="1" ht="43.5" customHeight="1" x14ac:dyDescent="0.15">
      <c r="A154" s="73"/>
      <c r="B154" s="111" t="s">
        <v>2285</v>
      </c>
      <c r="C154" s="119" t="s">
        <v>3390</v>
      </c>
      <c r="D154" s="131" t="s">
        <v>3390</v>
      </c>
      <c r="E154" s="110" t="s">
        <v>2360</v>
      </c>
      <c r="F154" s="119"/>
      <c r="G154" s="131"/>
      <c r="H154" s="119" t="s">
        <v>3390</v>
      </c>
      <c r="I154" s="131" t="s">
        <v>3390</v>
      </c>
      <c r="J154" s="119" t="str">
        <f t="shared" si="28"/>
        <v>sel901</v>
      </c>
      <c r="K154" s="131" t="str">
        <f t="shared" si="33"/>
        <v>sel901</v>
      </c>
      <c r="L154" s="111"/>
      <c r="M154" s="111"/>
      <c r="N154" s="111"/>
      <c r="O154" s="110" t="s">
        <v>1779</v>
      </c>
      <c r="P154" s="111"/>
      <c r="Q154" s="111"/>
      <c r="R154" s="110">
        <v>-1</v>
      </c>
      <c r="S154" s="73"/>
      <c r="T154" s="91"/>
      <c r="U154" s="113" t="str">
        <f t="shared" si="34"/>
        <v>sel901</v>
      </c>
      <c r="V154" s="119" t="s">
        <v>3539</v>
      </c>
      <c r="W154" s="119" t="s">
        <v>3918</v>
      </c>
      <c r="X154" s="119" t="s">
        <v>3544</v>
      </c>
      <c r="Y154" s="119" t="s">
        <v>3545</v>
      </c>
      <c r="Z154" s="119" t="s">
        <v>3546</v>
      </c>
      <c r="AA154" s="119" t="s">
        <v>3547</v>
      </c>
      <c r="AB154" s="119" t="s">
        <v>3946</v>
      </c>
      <c r="AC154" s="119"/>
      <c r="AD154" s="119"/>
      <c r="AE154" s="119"/>
      <c r="AF154" s="119"/>
      <c r="AG154" s="119"/>
      <c r="AH154" s="119"/>
      <c r="AI154" s="119"/>
      <c r="AJ154" s="119" t="s">
        <v>3052</v>
      </c>
      <c r="AK154" s="119"/>
      <c r="AL154" s="131" t="s">
        <v>4194</v>
      </c>
      <c r="AM154" s="157" t="s">
        <v>410</v>
      </c>
      <c r="AN154" s="157" t="s">
        <v>395</v>
      </c>
      <c r="AO154" s="157" t="s">
        <v>396</v>
      </c>
      <c r="AP154" s="157" t="s">
        <v>397</v>
      </c>
      <c r="AQ154" s="157" t="s">
        <v>398</v>
      </c>
      <c r="AR154" s="131" t="s">
        <v>2287</v>
      </c>
      <c r="AS154" s="131"/>
      <c r="AT154" s="131"/>
      <c r="AU154" s="131"/>
      <c r="AV154" s="131"/>
      <c r="AW154" s="131"/>
      <c r="AX154" s="131"/>
      <c r="AY154" s="131"/>
      <c r="AZ154" s="131"/>
      <c r="BA154" s="131"/>
      <c r="BB154" s="73"/>
      <c r="BC154" s="119">
        <v>-1</v>
      </c>
      <c r="BD154" s="119">
        <v>0</v>
      </c>
      <c r="BE154" s="119">
        <v>1</v>
      </c>
      <c r="BF154" s="119">
        <v>2</v>
      </c>
      <c r="BG154" s="119">
        <v>3</v>
      </c>
      <c r="BH154" s="119">
        <v>4</v>
      </c>
      <c r="BI154" s="119">
        <v>5</v>
      </c>
      <c r="BJ154" s="119"/>
      <c r="BK154" s="119"/>
      <c r="BL154" s="119"/>
      <c r="BM154" s="119"/>
      <c r="BN154" s="119"/>
      <c r="BO154" s="119"/>
      <c r="BP154" s="119"/>
      <c r="BQ154" s="119"/>
      <c r="BR154" s="119"/>
      <c r="BS154" s="131">
        <v>-1</v>
      </c>
      <c r="BT154" s="131">
        <v>0</v>
      </c>
      <c r="BU154" s="131">
        <v>1</v>
      </c>
      <c r="BV154" s="131">
        <v>2</v>
      </c>
      <c r="BW154" s="131">
        <v>3</v>
      </c>
      <c r="BX154" s="131">
        <v>4</v>
      </c>
      <c r="BY154" s="131">
        <v>5</v>
      </c>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 t="shared" si="30"/>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31"/>
        <v>D6.scenario.defSelectValue["sel901"]= [ "Please select", "do not have", "one", "two", "three", "four", "five or more", "", " " ];</v>
      </c>
      <c r="DR154" s="89"/>
      <c r="DS154" s="89"/>
      <c r="DT154" s="89" t="str">
        <f t="shared" si="32"/>
        <v>D6.scenario.defSelectData['sel901']= [ '-1', '0', '1', '2', '3', '4', '5' ];</v>
      </c>
    </row>
    <row r="155" spans="1:124" s="84" customFormat="1" ht="43.5" customHeight="1" x14ac:dyDescent="0.15">
      <c r="A155" s="73"/>
      <c r="B155" s="111" t="s">
        <v>2286</v>
      </c>
      <c r="C155" s="119" t="s">
        <v>3391</v>
      </c>
      <c r="D155" s="131" t="s">
        <v>3391</v>
      </c>
      <c r="E155" s="110" t="s">
        <v>2360</v>
      </c>
      <c r="F155" s="119"/>
      <c r="G155" s="131"/>
      <c r="H155" s="119" t="s">
        <v>3391</v>
      </c>
      <c r="I155" s="131" t="s">
        <v>3391</v>
      </c>
      <c r="J155" s="119" t="str">
        <f t="shared" si="28"/>
        <v>sel902</v>
      </c>
      <c r="K155" s="131" t="str">
        <f t="shared" si="33"/>
        <v>sel902</v>
      </c>
      <c r="L155" s="111"/>
      <c r="M155" s="111"/>
      <c r="N155" s="111"/>
      <c r="O155" s="110" t="s">
        <v>1779</v>
      </c>
      <c r="P155" s="111"/>
      <c r="Q155" s="111"/>
      <c r="R155" s="110">
        <v>-1</v>
      </c>
      <c r="S155" s="73"/>
      <c r="T155" s="91"/>
      <c r="U155" s="113" t="str">
        <f t="shared" si="34"/>
        <v>sel902</v>
      </c>
      <c r="V155" s="119" t="s">
        <v>3539</v>
      </c>
      <c r="W155" s="119" t="s">
        <v>3918</v>
      </c>
      <c r="X155" s="119" t="s">
        <v>3544</v>
      </c>
      <c r="Y155" s="119" t="s">
        <v>3545</v>
      </c>
      <c r="Z155" s="119" t="s">
        <v>3546</v>
      </c>
      <c r="AA155" s="119" t="s">
        <v>3547</v>
      </c>
      <c r="AB155" s="119" t="s">
        <v>3946</v>
      </c>
      <c r="AC155" s="119"/>
      <c r="AD155" s="119"/>
      <c r="AE155" s="119"/>
      <c r="AF155" s="119"/>
      <c r="AG155" s="119"/>
      <c r="AH155" s="119"/>
      <c r="AI155" s="119"/>
      <c r="AJ155" s="119" t="s">
        <v>3052</v>
      </c>
      <c r="AK155" s="119"/>
      <c r="AL155" s="131" t="s">
        <v>4223</v>
      </c>
      <c r="AM155" s="157" t="s">
        <v>410</v>
      </c>
      <c r="AN155" s="157" t="s">
        <v>395</v>
      </c>
      <c r="AO155" s="131" t="s">
        <v>396</v>
      </c>
      <c r="AP155" s="131" t="s">
        <v>397</v>
      </c>
      <c r="AQ155" s="131" t="s">
        <v>398</v>
      </c>
      <c r="AR155" s="131" t="s">
        <v>2287</v>
      </c>
      <c r="AS155" s="131"/>
      <c r="AT155" s="131"/>
      <c r="AU155" s="131"/>
      <c r="AV155" s="131"/>
      <c r="AW155" s="131"/>
      <c r="AX155" s="131"/>
      <c r="AY155" s="131"/>
      <c r="AZ155" s="131"/>
      <c r="BA155" s="131"/>
      <c r="BB155" s="73"/>
      <c r="BC155" s="119">
        <v>-1</v>
      </c>
      <c r="BD155" s="119">
        <v>0</v>
      </c>
      <c r="BE155" s="119">
        <v>1</v>
      </c>
      <c r="BF155" s="119">
        <v>2</v>
      </c>
      <c r="BG155" s="119">
        <v>3</v>
      </c>
      <c r="BH155" s="119">
        <v>4</v>
      </c>
      <c r="BI155" s="119">
        <v>5</v>
      </c>
      <c r="BJ155" s="119"/>
      <c r="BK155" s="119"/>
      <c r="BL155" s="119"/>
      <c r="BM155" s="119"/>
      <c r="BN155" s="119"/>
      <c r="BO155" s="119"/>
      <c r="BP155" s="119"/>
      <c r="BQ155" s="119"/>
      <c r="BR155" s="119"/>
      <c r="BS155" s="131">
        <v>-1</v>
      </c>
      <c r="BT155" s="131">
        <v>0</v>
      </c>
      <c r="BU155" s="131">
        <v>1</v>
      </c>
      <c r="BV155" s="131">
        <v>2</v>
      </c>
      <c r="BW155" s="131">
        <v>3</v>
      </c>
      <c r="BX155" s="131">
        <v>4</v>
      </c>
      <c r="BY155" s="131">
        <v>5</v>
      </c>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 t="shared" si="30"/>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31"/>
        <v>D6.scenario.defSelectValue["sel902"]= [ "Please select", "do not have", "one", "two", "three", "four", "five or more", "", " " ];</v>
      </c>
      <c r="DR155" s="89"/>
      <c r="DS155" s="89"/>
      <c r="DT155" s="89" t="str">
        <f t="shared" si="32"/>
        <v>D6.scenario.defSelectData['sel902']= [ '-1', '0', '1', '2', '3', '4', '5' ];</v>
      </c>
    </row>
    <row r="156" spans="1:124" s="84" customFormat="1" ht="43.5" customHeight="1" x14ac:dyDescent="0.15">
      <c r="A156" s="73"/>
      <c r="B156" s="110" t="s">
        <v>2527</v>
      </c>
      <c r="C156" s="119" t="s">
        <v>3392</v>
      </c>
      <c r="D156" s="131" t="s">
        <v>3392</v>
      </c>
      <c r="E156" s="110" t="s">
        <v>2581</v>
      </c>
      <c r="F156" s="119"/>
      <c r="G156" s="131"/>
      <c r="H156" s="119" t="s">
        <v>3392</v>
      </c>
      <c r="I156" s="131" t="s">
        <v>3392</v>
      </c>
      <c r="J156" s="119" t="str">
        <f t="shared" si="28"/>
        <v>sel911</v>
      </c>
      <c r="K156" s="131" t="str">
        <f t="shared" si="33"/>
        <v>sel911</v>
      </c>
      <c r="L156" s="111"/>
      <c r="M156" s="111"/>
      <c r="N156" s="111"/>
      <c r="O156" s="110" t="s">
        <v>1779</v>
      </c>
      <c r="P156" s="111"/>
      <c r="Q156" s="111"/>
      <c r="R156" s="110">
        <v>-1</v>
      </c>
      <c r="S156" s="73"/>
      <c r="T156" s="91"/>
      <c r="U156" s="113" t="str">
        <f t="shared" si="34"/>
        <v>sel911</v>
      </c>
      <c r="V156" s="119" t="s">
        <v>3539</v>
      </c>
      <c r="W156" s="119" t="s">
        <v>3947</v>
      </c>
      <c r="X156" s="119" t="s">
        <v>3948</v>
      </c>
      <c r="Y156" s="119" t="s">
        <v>3949</v>
      </c>
      <c r="Z156" s="119" t="s">
        <v>3950</v>
      </c>
      <c r="AA156" s="119" t="s">
        <v>3951</v>
      </c>
      <c r="AB156" s="119" t="s">
        <v>3952</v>
      </c>
      <c r="AC156" s="119" t="s">
        <v>3953</v>
      </c>
      <c r="AD156" s="119"/>
      <c r="AE156" s="119"/>
      <c r="AF156" s="119"/>
      <c r="AG156" s="119"/>
      <c r="AH156" s="119"/>
      <c r="AI156" s="119"/>
      <c r="AJ156" s="119"/>
      <c r="AK156" s="119"/>
      <c r="AL156" s="131" t="s">
        <v>4150</v>
      </c>
      <c r="AM156" s="157" t="s">
        <v>2280</v>
      </c>
      <c r="AN156" s="157" t="s">
        <v>2281</v>
      </c>
      <c r="AO156" s="157" t="s">
        <v>4233</v>
      </c>
      <c r="AP156" s="131" t="s">
        <v>4234</v>
      </c>
      <c r="AQ156" s="131" t="s">
        <v>2141</v>
      </c>
      <c r="AR156" s="157" t="s">
        <v>4235</v>
      </c>
      <c r="AS156" s="131" t="s">
        <v>2284</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 t="shared" si="30"/>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31"/>
        <v>D6.scenario.defSelectValue["sel911"]= [ "Please select", "light car", "compact", "Bang", "3 number", "electric car", "bike scooter", "large bike", "" ];</v>
      </c>
      <c r="DR156" s="89"/>
      <c r="DS156" s="89"/>
      <c r="DT156" s="89" t="str">
        <f t="shared" si="32"/>
        <v>D6.scenario.defSelectData['sel911']= [ '-1', '1', '2', '3', '4', '5', '6', '7' ];</v>
      </c>
    </row>
    <row r="157" spans="1:124" s="84" customFormat="1" ht="43.5" customHeight="1" x14ac:dyDescent="0.15">
      <c r="A157" s="73"/>
      <c r="B157" s="110" t="s">
        <v>2528</v>
      </c>
      <c r="C157" s="119" t="s">
        <v>3393</v>
      </c>
      <c r="D157" s="131" t="s">
        <v>3393</v>
      </c>
      <c r="E157" s="110" t="s">
        <v>2581</v>
      </c>
      <c r="F157" s="119"/>
      <c r="G157" s="131"/>
      <c r="H157" s="119" t="s">
        <v>3393</v>
      </c>
      <c r="I157" s="131" t="s">
        <v>3393</v>
      </c>
      <c r="J157" s="119" t="str">
        <f t="shared" si="28"/>
        <v>sel912</v>
      </c>
      <c r="K157" s="131" t="str">
        <f t="shared" si="33"/>
        <v>sel912</v>
      </c>
      <c r="L157" s="111"/>
      <c r="M157" s="111"/>
      <c r="N157" s="111"/>
      <c r="O157" s="110" t="s">
        <v>1779</v>
      </c>
      <c r="P157" s="111"/>
      <c r="Q157" s="111"/>
      <c r="R157" s="110">
        <v>-1</v>
      </c>
      <c r="S157" s="73"/>
      <c r="T157" s="91"/>
      <c r="U157" s="113" t="str">
        <f t="shared" si="34"/>
        <v>sel912</v>
      </c>
      <c r="V157" s="119" t="s">
        <v>3539</v>
      </c>
      <c r="W157" s="119" t="s">
        <v>3954</v>
      </c>
      <c r="X157" s="119" t="s">
        <v>3955</v>
      </c>
      <c r="Y157" s="119" t="s">
        <v>3956</v>
      </c>
      <c r="Z157" s="119" t="s">
        <v>3957</v>
      </c>
      <c r="AA157" s="119" t="s">
        <v>3958</v>
      </c>
      <c r="AB157" s="119" t="s">
        <v>3959</v>
      </c>
      <c r="AC157" s="119" t="s">
        <v>3960</v>
      </c>
      <c r="AD157" s="119" t="s">
        <v>3961</v>
      </c>
      <c r="AE157" s="119"/>
      <c r="AF157" s="119"/>
      <c r="AG157" s="119"/>
      <c r="AH157" s="119"/>
      <c r="AI157" s="119"/>
      <c r="AJ157" s="119" t="s">
        <v>3052</v>
      </c>
      <c r="AK157" s="119"/>
      <c r="AL157" s="131" t="s">
        <v>4218</v>
      </c>
      <c r="AM157" s="131" t="s">
        <v>2282</v>
      </c>
      <c r="AN157" s="131" t="s">
        <v>4236</v>
      </c>
      <c r="AO157" s="157" t="s">
        <v>4237</v>
      </c>
      <c r="AP157" s="157" t="s">
        <v>4238</v>
      </c>
      <c r="AQ157" s="157" t="s">
        <v>4239</v>
      </c>
      <c r="AR157" s="157" t="s">
        <v>4240</v>
      </c>
      <c r="AS157" s="157" t="s">
        <v>4241</v>
      </c>
      <c r="AT157" s="131" t="s">
        <v>2283</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 t="shared" si="30"/>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31"/>
        <v>D6.scenario.defSelectValue["sel912"]= [ "Please select", "6km / L or less", "7-9km / L", "10-12km / L", "13-15km / L", "16-20km / L", "21-26km / L", "27-35km / L", "36km / L or more", "", " " ];</v>
      </c>
      <c r="DR157" s="89"/>
      <c r="DS157" s="89"/>
      <c r="DT157" s="89" t="str">
        <f t="shared" si="32"/>
        <v>D6.scenario.defSelectData['sel912']= [ '-1', '6', '8', '11', '14', '18', '23', '30', '40' ];</v>
      </c>
    </row>
    <row r="158" spans="1:124" s="84" customFormat="1" ht="43.5" customHeight="1" x14ac:dyDescent="0.15">
      <c r="A158" s="73"/>
      <c r="B158" s="110" t="s">
        <v>2529</v>
      </c>
      <c r="C158" s="119" t="s">
        <v>3394</v>
      </c>
      <c r="D158" s="131" t="s">
        <v>3394</v>
      </c>
      <c r="E158" s="110" t="s">
        <v>2581</v>
      </c>
      <c r="F158" s="119"/>
      <c r="G158" s="131"/>
      <c r="H158" s="119" t="s">
        <v>3528</v>
      </c>
      <c r="I158" s="131" t="s">
        <v>3528</v>
      </c>
      <c r="J158" s="119" t="str">
        <f t="shared" si="28"/>
        <v/>
      </c>
      <c r="K158" s="131"/>
      <c r="L158" s="111"/>
      <c r="M158" s="111"/>
      <c r="N158" s="111"/>
      <c r="O158" s="110" t="s">
        <v>1778</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3052</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 t="shared" si="30"/>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31"/>
        <v>D6.scenario.defSelectValue[""]= [ "", "", "", " " ];</v>
      </c>
      <c r="DR158" s="89"/>
      <c r="DS158" s="89"/>
      <c r="DT158" s="89" t="str">
        <f t="shared" si="32"/>
        <v>D6.scenario.defSelectData['']= [ '', '', '' ];</v>
      </c>
    </row>
    <row r="159" spans="1:124" s="84" customFormat="1" ht="43.5" customHeight="1" x14ac:dyDescent="0.15">
      <c r="A159" s="73"/>
      <c r="B159" s="110" t="s">
        <v>2530</v>
      </c>
      <c r="C159" s="119" t="s">
        <v>3395</v>
      </c>
      <c r="D159" s="131" t="s">
        <v>3395</v>
      </c>
      <c r="E159" s="110" t="s">
        <v>2361</v>
      </c>
      <c r="F159" s="119"/>
      <c r="G159" s="131"/>
      <c r="H159" s="119" t="s">
        <v>3529</v>
      </c>
      <c r="I159" s="131" t="s">
        <v>3529</v>
      </c>
      <c r="J159" s="119" t="str">
        <f t="shared" si="28"/>
        <v>sel914</v>
      </c>
      <c r="K159" s="131" t="str">
        <f>"sel"&amp;MID($B159,2,5)</f>
        <v>sel914</v>
      </c>
      <c r="L159" s="111"/>
      <c r="M159" s="111"/>
      <c r="N159" s="111"/>
      <c r="O159" s="110" t="s">
        <v>1779</v>
      </c>
      <c r="P159" s="111"/>
      <c r="Q159" s="111"/>
      <c r="R159" s="110">
        <v>-1</v>
      </c>
      <c r="S159" s="73"/>
      <c r="T159" s="91"/>
      <c r="U159" s="113" t="str">
        <f>J159</f>
        <v>sel914</v>
      </c>
      <c r="V159" s="119" t="s">
        <v>3539</v>
      </c>
      <c r="W159" s="119" t="s">
        <v>3590</v>
      </c>
      <c r="X159" s="119" t="s">
        <v>3591</v>
      </c>
      <c r="Y159" s="119" t="s">
        <v>3558</v>
      </c>
      <c r="Z159" s="119"/>
      <c r="AA159" s="119"/>
      <c r="AB159" s="119"/>
      <c r="AC159" s="119"/>
      <c r="AD159" s="119"/>
      <c r="AE159" s="119"/>
      <c r="AF159" s="119"/>
      <c r="AG159" s="119"/>
      <c r="AH159" s="119"/>
      <c r="AI159" s="119"/>
      <c r="AJ159" s="119"/>
      <c r="AK159" s="119"/>
      <c r="AL159" s="131" t="s">
        <v>4223</v>
      </c>
      <c r="AM159" s="157" t="s">
        <v>4231</v>
      </c>
      <c r="AN159" s="131" t="s">
        <v>4242</v>
      </c>
      <c r="AO159" s="157" t="s">
        <v>4243</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 t="shared" si="30"/>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31"/>
        <v>D6.scenario.defSelectValue["sel914"]= [ "Please select", "Yes", "No", "do not know", "" ];</v>
      </c>
      <c r="DR159" s="89"/>
      <c r="DS159" s="89"/>
      <c r="DT159" s="89" t="str">
        <f t="shared" si="32"/>
        <v>D6.scenario.defSelectData['sel914']= [ '-1', '1', '2', '3' ];</v>
      </c>
    </row>
    <row r="160" spans="1:124" s="84" customFormat="1" ht="43.5" customHeight="1" x14ac:dyDescent="0.15">
      <c r="A160" s="73"/>
      <c r="B160" s="110" t="s">
        <v>2531</v>
      </c>
      <c r="C160" s="119" t="s">
        <v>3396</v>
      </c>
      <c r="D160" s="131" t="s">
        <v>3396</v>
      </c>
      <c r="E160" s="110" t="s">
        <v>2567</v>
      </c>
      <c r="F160" s="119"/>
      <c r="G160" s="131"/>
      <c r="H160" s="119" t="s">
        <v>3530</v>
      </c>
      <c r="I160" s="131" t="s">
        <v>3530</v>
      </c>
      <c r="J160" s="119" t="str">
        <f t="shared" si="28"/>
        <v/>
      </c>
      <c r="K160" s="131"/>
      <c r="L160" s="111"/>
      <c r="M160" s="111"/>
      <c r="N160" s="111"/>
      <c r="O160" s="110" t="s">
        <v>1778</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3052</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 t="shared" si="30"/>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31"/>
        <v>D6.scenario.defSelectValue[""]= [ "", "", "", " " ];</v>
      </c>
      <c r="DR160" s="89"/>
      <c r="DS160" s="89"/>
      <c r="DT160" s="89" t="str">
        <f t="shared" si="32"/>
        <v>D6.scenario.defSelectData['']= [ '', '', '' ];</v>
      </c>
    </row>
    <row r="161" spans="1:124" s="84" customFormat="1" ht="43.5" customHeight="1" x14ac:dyDescent="0.15">
      <c r="A161" s="73"/>
      <c r="B161" s="110" t="s">
        <v>2532</v>
      </c>
      <c r="C161" s="119" t="s">
        <v>3397</v>
      </c>
      <c r="D161" s="131" t="s">
        <v>3397</v>
      </c>
      <c r="E161" s="110" t="s">
        <v>2567</v>
      </c>
      <c r="F161" s="119"/>
      <c r="G161" s="131"/>
      <c r="H161" s="119" t="s">
        <v>3531</v>
      </c>
      <c r="I161" s="131" t="s">
        <v>3531</v>
      </c>
      <c r="J161" s="119" t="str">
        <f t="shared" si="28"/>
        <v>sel922</v>
      </c>
      <c r="K161" s="131" t="str">
        <f t="shared" ref="K161:K177" si="35">"sel"&amp;MID($B161,2,5)</f>
        <v>sel922</v>
      </c>
      <c r="L161" s="111"/>
      <c r="M161" s="111"/>
      <c r="N161" s="111"/>
      <c r="O161" s="110" t="s">
        <v>1779</v>
      </c>
      <c r="P161" s="111"/>
      <c r="Q161" s="111"/>
      <c r="R161" s="110">
        <v>-1</v>
      </c>
      <c r="S161" s="73"/>
      <c r="T161" s="91"/>
      <c r="U161" s="113" t="str">
        <f t="shared" ref="U161:U177" si="36">J161</f>
        <v>sel922</v>
      </c>
      <c r="V161" s="119" t="s">
        <v>3539</v>
      </c>
      <c r="W161" s="119" t="s">
        <v>3962</v>
      </c>
      <c r="X161" s="119" t="s">
        <v>3963</v>
      </c>
      <c r="Y161" s="119" t="s">
        <v>3964</v>
      </c>
      <c r="Z161" s="119" t="s">
        <v>3965</v>
      </c>
      <c r="AA161" s="119" t="s">
        <v>3966</v>
      </c>
      <c r="AB161" s="119" t="s">
        <v>3967</v>
      </c>
      <c r="AC161" s="119" t="s">
        <v>3968</v>
      </c>
      <c r="AD161" s="119" t="s">
        <v>3969</v>
      </c>
      <c r="AE161" s="119" t="s">
        <v>3970</v>
      </c>
      <c r="AF161" s="119"/>
      <c r="AG161" s="119"/>
      <c r="AH161" s="119"/>
      <c r="AI161" s="119"/>
      <c r="AJ161" s="119"/>
      <c r="AK161" s="119"/>
      <c r="AL161" s="131" t="s">
        <v>4194</v>
      </c>
      <c r="AM161" s="157" t="s">
        <v>1902</v>
      </c>
      <c r="AN161" s="157" t="s">
        <v>2288</v>
      </c>
      <c r="AO161" s="157" t="s">
        <v>2289</v>
      </c>
      <c r="AP161" s="157" t="s">
        <v>2290</v>
      </c>
      <c r="AQ161" s="131" t="s">
        <v>2291</v>
      </c>
      <c r="AR161" s="131" t="s">
        <v>2292</v>
      </c>
      <c r="AS161" s="131" t="s">
        <v>2544</v>
      </c>
      <c r="AT161" s="131" t="s">
        <v>2545</v>
      </c>
      <c r="AU161" s="131" t="s">
        <v>2546</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 t="shared" si="30"/>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31"/>
        <v>D6.scenario.defSelectValue["sel922"]= [ "Please select", "daily", "5 times a week", "2-3 times a week", "once a week", "twice a month", "monthly", "once in two months", "year 2-3 times", "Annual", "" ];</v>
      </c>
      <c r="DR161" s="89"/>
      <c r="DS161" s="89"/>
      <c r="DT161" s="89" t="str">
        <f t="shared" si="32"/>
        <v>D6.scenario.defSelectData['sel922']= [ '-1', '365', '250', '120', '50', '25', '12', '6', '2', '1' ];</v>
      </c>
    </row>
    <row r="162" spans="1:124" s="84" customFormat="1" ht="43.5" customHeight="1" x14ac:dyDescent="0.15">
      <c r="A162" s="73"/>
      <c r="B162" s="110" t="s">
        <v>2533</v>
      </c>
      <c r="C162" s="119" t="s">
        <v>3398</v>
      </c>
      <c r="D162" s="131" t="s">
        <v>3398</v>
      </c>
      <c r="E162" s="110" t="s">
        <v>2567</v>
      </c>
      <c r="F162" s="119" t="s">
        <v>3423</v>
      </c>
      <c r="G162" s="131" t="s">
        <v>3423</v>
      </c>
      <c r="H162" s="119" t="s">
        <v>3398</v>
      </c>
      <c r="I162" s="131" t="s">
        <v>3398</v>
      </c>
      <c r="J162" s="119" t="str">
        <f t="shared" si="28"/>
        <v>sel923</v>
      </c>
      <c r="K162" s="131" t="str">
        <f t="shared" si="35"/>
        <v>sel923</v>
      </c>
      <c r="L162" s="111"/>
      <c r="M162" s="111"/>
      <c r="N162" s="111"/>
      <c r="O162" s="110" t="s">
        <v>1779</v>
      </c>
      <c r="P162" s="111"/>
      <c r="Q162" s="111"/>
      <c r="R162" s="110">
        <v>-1</v>
      </c>
      <c r="S162" s="73"/>
      <c r="T162" s="91"/>
      <c r="U162" s="113" t="str">
        <f t="shared" si="36"/>
        <v>sel923</v>
      </c>
      <c r="V162" s="119" t="s">
        <v>3539</v>
      </c>
      <c r="W162" s="119" t="s">
        <v>3971</v>
      </c>
      <c r="X162" s="119" t="s">
        <v>3972</v>
      </c>
      <c r="Y162" s="119" t="s">
        <v>3973</v>
      </c>
      <c r="Z162" s="119" t="s">
        <v>3974</v>
      </c>
      <c r="AA162" s="119" t="s">
        <v>3975</v>
      </c>
      <c r="AB162" s="119" t="s">
        <v>3976</v>
      </c>
      <c r="AC162" s="119" t="s">
        <v>3977</v>
      </c>
      <c r="AD162" s="119" t="s">
        <v>3978</v>
      </c>
      <c r="AE162" s="119" t="s">
        <v>3979</v>
      </c>
      <c r="AF162" s="119" t="s">
        <v>3980</v>
      </c>
      <c r="AG162" s="119" t="s">
        <v>3981</v>
      </c>
      <c r="AH162" s="119" t="s">
        <v>3982</v>
      </c>
      <c r="AI162" s="119"/>
      <c r="AJ162" s="119" t="s">
        <v>3052</v>
      </c>
      <c r="AK162" s="119"/>
      <c r="AL162" s="131" t="s">
        <v>4223</v>
      </c>
      <c r="AM162" s="131" t="s">
        <v>4244</v>
      </c>
      <c r="AN162" s="131" t="s">
        <v>4245</v>
      </c>
      <c r="AO162" s="157" t="s">
        <v>4246</v>
      </c>
      <c r="AP162" s="157" t="s">
        <v>4247</v>
      </c>
      <c r="AQ162" s="157" t="s">
        <v>4248</v>
      </c>
      <c r="AR162" s="157" t="s">
        <v>4249</v>
      </c>
      <c r="AS162" s="131" t="s">
        <v>4250</v>
      </c>
      <c r="AT162" s="131" t="s">
        <v>4251</v>
      </c>
      <c r="AU162" s="131" t="s">
        <v>4252</v>
      </c>
      <c r="AV162" s="131" t="s">
        <v>4253</v>
      </c>
      <c r="AW162" s="131" t="s">
        <v>4254</v>
      </c>
      <c r="AX162" s="131" t="s">
        <v>2547</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 t="shared" si="30"/>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31"/>
        <v>D6.scenario.defSelectValue["sel923"]= [ "Please select", "1km", "2km", "3km", "5km", "10km", "20km", "30km", "50km", "100km", "200km", "400kmFALSE", " " ];</v>
      </c>
      <c r="DR162" s="89"/>
      <c r="DS162" s="89"/>
      <c r="DT162" s="89" t="str">
        <f t="shared" si="32"/>
        <v>D6.scenario.defSelectData['sel923']= [ '-1', '1', '2', '3', '5', '10', '20', '30', '50', '100', '200', '400', '700' ];</v>
      </c>
    </row>
    <row r="163" spans="1:124" s="84" customFormat="1" ht="43.5" customHeight="1" x14ac:dyDescent="0.15">
      <c r="A163" s="73"/>
      <c r="B163" s="110" t="s">
        <v>2534</v>
      </c>
      <c r="C163" s="119" t="s">
        <v>3399</v>
      </c>
      <c r="D163" s="131" t="s">
        <v>3399</v>
      </c>
      <c r="E163" s="110" t="s">
        <v>2567</v>
      </c>
      <c r="F163" s="119"/>
      <c r="G163" s="131"/>
      <c r="H163" s="119" t="s">
        <v>3532</v>
      </c>
      <c r="I163" s="131" t="s">
        <v>3532</v>
      </c>
      <c r="J163" s="119" t="str">
        <f t="shared" si="28"/>
        <v>sel924</v>
      </c>
      <c r="K163" s="131" t="str">
        <f t="shared" si="35"/>
        <v>sel924</v>
      </c>
      <c r="L163" s="111"/>
      <c r="M163" s="111"/>
      <c r="N163" s="111"/>
      <c r="O163" s="110" t="s">
        <v>1779</v>
      </c>
      <c r="P163" s="111"/>
      <c r="Q163" s="111"/>
      <c r="R163" s="110">
        <v>-1</v>
      </c>
      <c r="S163" s="73"/>
      <c r="T163" s="91"/>
      <c r="U163" s="113" t="str">
        <f t="shared" si="36"/>
        <v>sel924</v>
      </c>
      <c r="V163" s="119" t="s">
        <v>3539</v>
      </c>
      <c r="W163" s="119" t="s">
        <v>3983</v>
      </c>
      <c r="X163" s="119" t="s">
        <v>3984</v>
      </c>
      <c r="Y163" s="119" t="s">
        <v>3985</v>
      </c>
      <c r="Z163" s="119" t="s">
        <v>3986</v>
      </c>
      <c r="AA163" s="119" t="s">
        <v>3987</v>
      </c>
      <c r="AB163" s="119"/>
      <c r="AC163" s="119"/>
      <c r="AD163" s="119"/>
      <c r="AE163" s="119"/>
      <c r="AF163" s="119"/>
      <c r="AG163" s="119"/>
      <c r="AH163" s="119"/>
      <c r="AI163" s="119"/>
      <c r="AJ163" s="119"/>
      <c r="AK163" s="119"/>
      <c r="AL163" s="131" t="s">
        <v>4223</v>
      </c>
      <c r="AM163" s="157" t="s">
        <v>814</v>
      </c>
      <c r="AN163" s="157" t="s">
        <v>815</v>
      </c>
      <c r="AO163" s="157" t="s">
        <v>2293</v>
      </c>
      <c r="AP163" s="131" t="s">
        <v>2294</v>
      </c>
      <c r="AQ163" s="131" t="s">
        <v>2295</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 t="shared" si="30"/>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31"/>
        <v>D6.scenario.defSelectValue["sel924"]= [ "Please select", "car #1", "car #2", "car #3", "car #4", "car #5", "" ];</v>
      </c>
      <c r="DR163" s="89"/>
      <c r="DS163" s="89"/>
      <c r="DT163" s="89" t="str">
        <f t="shared" si="32"/>
        <v>D6.scenario.defSelectData['sel924']= [ '-1', '1', '2', '3', '4', '5' ];</v>
      </c>
    </row>
    <row r="164" spans="1:124" s="84" customFormat="1" ht="43.5" customHeight="1" x14ac:dyDescent="0.15">
      <c r="A164" s="73"/>
      <c r="B164" s="110" t="s">
        <v>2535</v>
      </c>
      <c r="C164" s="119" t="s">
        <v>3400</v>
      </c>
      <c r="D164" s="131" t="s">
        <v>3400</v>
      </c>
      <c r="E164" s="110" t="s">
        <v>2360</v>
      </c>
      <c r="F164" s="119"/>
      <c r="G164" s="131"/>
      <c r="H164" s="119" t="s">
        <v>3533</v>
      </c>
      <c r="I164" s="131" t="s">
        <v>3533</v>
      </c>
      <c r="J164" s="119" t="str">
        <f t="shared" ref="J164:J177" si="37">IF(K164="","",K164)</f>
        <v>sel931</v>
      </c>
      <c r="K164" s="131" t="str">
        <f t="shared" si="35"/>
        <v>sel931</v>
      </c>
      <c r="L164" s="111"/>
      <c r="M164" s="111"/>
      <c r="N164" s="111"/>
      <c r="O164" s="110" t="s">
        <v>1779</v>
      </c>
      <c r="P164" s="111"/>
      <c r="Q164" s="111"/>
      <c r="R164" s="110">
        <v>-1</v>
      </c>
      <c r="S164" s="73"/>
      <c r="T164" s="91"/>
      <c r="U164" s="113" t="str">
        <f t="shared" si="36"/>
        <v>sel931</v>
      </c>
      <c r="V164" s="119" t="s">
        <v>3539</v>
      </c>
      <c r="W164" s="119" t="s">
        <v>3574</v>
      </c>
      <c r="X164" s="119" t="s">
        <v>3696</v>
      </c>
      <c r="Y164" s="119" t="s">
        <v>3988</v>
      </c>
      <c r="Z164" s="119"/>
      <c r="AA164" s="119"/>
      <c r="AB164" s="119"/>
      <c r="AC164" s="119"/>
      <c r="AD164" s="119"/>
      <c r="AE164" s="119"/>
      <c r="AF164" s="119"/>
      <c r="AG164" s="119"/>
      <c r="AH164" s="119"/>
      <c r="AI164" s="119"/>
      <c r="AJ164" s="119"/>
      <c r="AK164" s="119"/>
      <c r="AL164" s="131" t="s">
        <v>4150</v>
      </c>
      <c r="AM164" s="157" t="s">
        <v>2347</v>
      </c>
      <c r="AN164" s="131" t="s">
        <v>2348</v>
      </c>
      <c r="AO164" s="157" t="s">
        <v>1842</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 t="shared" ref="DN164:DN177" si="38">"D6.scenario.defInput["""&amp;B164&amp;"""]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31"/>
        <v>D6.scenario.defSelectValue["sel931"]= [ "Please select", "not", "is", "from time to time are always", "" ];</v>
      </c>
      <c r="DR164" s="89"/>
      <c r="DS164" s="89"/>
      <c r="DT164" s="89" t="str">
        <f t="shared" si="32"/>
        <v>D6.scenario.defSelectData['sel931']= [ '-1', '1', '2', '3' ];</v>
      </c>
    </row>
    <row r="165" spans="1:124" s="84" customFormat="1" ht="43.5" customHeight="1" x14ac:dyDescent="0.15">
      <c r="A165" s="73"/>
      <c r="B165" s="110" t="s">
        <v>2536</v>
      </c>
      <c r="C165" s="119" t="s">
        <v>3401</v>
      </c>
      <c r="D165" s="131" t="s">
        <v>3401</v>
      </c>
      <c r="E165" s="110" t="s">
        <v>2360</v>
      </c>
      <c r="F165" s="119"/>
      <c r="G165" s="131"/>
      <c r="H165" s="119" t="s">
        <v>3534</v>
      </c>
      <c r="I165" s="131" t="s">
        <v>3534</v>
      </c>
      <c r="J165" s="119" t="str">
        <f t="shared" si="37"/>
        <v>sel932</v>
      </c>
      <c r="K165" s="131" t="str">
        <f t="shared" si="35"/>
        <v>sel932</v>
      </c>
      <c r="L165" s="111"/>
      <c r="M165" s="111"/>
      <c r="N165" s="111"/>
      <c r="O165" s="110" t="s">
        <v>1779</v>
      </c>
      <c r="P165" s="111"/>
      <c r="Q165" s="111"/>
      <c r="R165" s="110">
        <v>-1</v>
      </c>
      <c r="S165" s="73"/>
      <c r="T165" s="91"/>
      <c r="U165" s="113" t="str">
        <f t="shared" si="36"/>
        <v>sel932</v>
      </c>
      <c r="V165" s="119" t="s">
        <v>3539</v>
      </c>
      <c r="W165" s="119" t="s">
        <v>3574</v>
      </c>
      <c r="X165" s="119" t="s">
        <v>3696</v>
      </c>
      <c r="Y165" s="119" t="s">
        <v>3988</v>
      </c>
      <c r="Z165" s="119"/>
      <c r="AA165" s="119"/>
      <c r="AB165" s="119"/>
      <c r="AC165" s="119"/>
      <c r="AD165" s="119"/>
      <c r="AE165" s="119"/>
      <c r="AF165" s="119"/>
      <c r="AG165" s="119"/>
      <c r="AH165" s="119"/>
      <c r="AI165" s="119"/>
      <c r="AJ165" s="119"/>
      <c r="AK165" s="119"/>
      <c r="AL165" s="131" t="s">
        <v>4218</v>
      </c>
      <c r="AM165" s="157" t="s">
        <v>2347</v>
      </c>
      <c r="AN165" s="157" t="s">
        <v>2348</v>
      </c>
      <c r="AO165" s="157" t="s">
        <v>1842</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 t="shared" si="38"/>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31"/>
        <v>D6.scenario.defSelectValue["sel932"]= [ "Please select", "not", "is", "from time to time are always", "" ];</v>
      </c>
      <c r="DR165" s="89"/>
      <c r="DS165" s="89"/>
      <c r="DT165" s="89" t="str">
        <f t="shared" si="32"/>
        <v>D6.scenario.defSelectData['sel932']= [ '-1', '1', '2', '3' ];</v>
      </c>
    </row>
    <row r="166" spans="1:124" s="84" customFormat="1" ht="43.5" customHeight="1" x14ac:dyDescent="0.15">
      <c r="A166" s="73"/>
      <c r="B166" s="110" t="s">
        <v>2537</v>
      </c>
      <c r="C166" s="119" t="s">
        <v>3402</v>
      </c>
      <c r="D166" s="131" t="s">
        <v>3402</v>
      </c>
      <c r="E166" s="110" t="s">
        <v>2360</v>
      </c>
      <c r="F166" s="119"/>
      <c r="G166" s="131"/>
      <c r="H166" s="119" t="s">
        <v>3402</v>
      </c>
      <c r="I166" s="131" t="s">
        <v>3402</v>
      </c>
      <c r="J166" s="119" t="str">
        <f t="shared" si="37"/>
        <v>sel933</v>
      </c>
      <c r="K166" s="131" t="str">
        <f t="shared" si="35"/>
        <v>sel933</v>
      </c>
      <c r="L166" s="111"/>
      <c r="M166" s="111"/>
      <c r="N166" s="111"/>
      <c r="O166" s="110" t="s">
        <v>1779</v>
      </c>
      <c r="P166" s="111"/>
      <c r="Q166" s="111"/>
      <c r="R166" s="110">
        <v>-1</v>
      </c>
      <c r="S166" s="73"/>
      <c r="T166" s="91"/>
      <c r="U166" s="113" t="str">
        <f t="shared" si="36"/>
        <v>sel933</v>
      </c>
      <c r="V166" s="119" t="s">
        <v>3539</v>
      </c>
      <c r="W166" s="119" t="s">
        <v>3574</v>
      </c>
      <c r="X166" s="119" t="s">
        <v>3696</v>
      </c>
      <c r="Y166" s="119" t="s">
        <v>3988</v>
      </c>
      <c r="Z166" s="119"/>
      <c r="AA166" s="119"/>
      <c r="AB166" s="119"/>
      <c r="AC166" s="119"/>
      <c r="AD166" s="119"/>
      <c r="AE166" s="119"/>
      <c r="AF166" s="119"/>
      <c r="AG166" s="119"/>
      <c r="AH166" s="119"/>
      <c r="AI166" s="119"/>
      <c r="AJ166" s="119"/>
      <c r="AK166" s="119"/>
      <c r="AL166" s="131" t="s">
        <v>4223</v>
      </c>
      <c r="AM166" s="157" t="s">
        <v>2347</v>
      </c>
      <c r="AN166" s="157" t="s">
        <v>2348</v>
      </c>
      <c r="AO166" s="157" t="s">
        <v>1842</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 t="shared" si="38"/>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31"/>
        <v>D6.scenario.defSelectValue["sel933"]= [ "Please select", "not", "is", "from time to time are always", "" ];</v>
      </c>
      <c r="DR166" s="89"/>
      <c r="DS166" s="89"/>
      <c r="DT166" s="89" t="str">
        <f t="shared" si="32"/>
        <v>D6.scenario.defSelectData['sel933']= [ '-1', '1', '2', '3' ];</v>
      </c>
    </row>
    <row r="167" spans="1:124" s="84" customFormat="1" ht="43.5" customHeight="1" x14ac:dyDescent="0.15">
      <c r="A167" s="73"/>
      <c r="B167" s="110" t="s">
        <v>2538</v>
      </c>
      <c r="C167" s="119" t="s">
        <v>3403</v>
      </c>
      <c r="D167" s="131" t="s">
        <v>3403</v>
      </c>
      <c r="E167" s="110" t="s">
        <v>2360</v>
      </c>
      <c r="F167" s="119"/>
      <c r="G167" s="131"/>
      <c r="H167" s="119" t="s">
        <v>3403</v>
      </c>
      <c r="I167" s="131" t="s">
        <v>3403</v>
      </c>
      <c r="J167" s="119" t="str">
        <f t="shared" si="37"/>
        <v>sel934</v>
      </c>
      <c r="K167" s="131" t="str">
        <f t="shared" si="35"/>
        <v>sel934</v>
      </c>
      <c r="L167" s="111"/>
      <c r="M167" s="111"/>
      <c r="N167" s="111"/>
      <c r="O167" s="110" t="s">
        <v>1779</v>
      </c>
      <c r="P167" s="111"/>
      <c r="Q167" s="111"/>
      <c r="R167" s="110">
        <v>-1</v>
      </c>
      <c r="S167" s="73"/>
      <c r="T167" s="91"/>
      <c r="U167" s="113" t="str">
        <f t="shared" si="36"/>
        <v>sel934</v>
      </c>
      <c r="V167" s="119" t="s">
        <v>3539</v>
      </c>
      <c r="W167" s="119" t="s">
        <v>3574</v>
      </c>
      <c r="X167" s="119" t="s">
        <v>3696</v>
      </c>
      <c r="Y167" s="119" t="s">
        <v>3988</v>
      </c>
      <c r="Z167" s="119"/>
      <c r="AA167" s="119"/>
      <c r="AB167" s="119"/>
      <c r="AC167" s="119"/>
      <c r="AD167" s="119"/>
      <c r="AE167" s="119"/>
      <c r="AF167" s="119"/>
      <c r="AG167" s="119"/>
      <c r="AH167" s="119"/>
      <c r="AI167" s="119"/>
      <c r="AJ167" s="119"/>
      <c r="AK167" s="119"/>
      <c r="AL167" s="131" t="s">
        <v>4150</v>
      </c>
      <c r="AM167" s="157" t="s">
        <v>2347</v>
      </c>
      <c r="AN167" s="157" t="s">
        <v>2348</v>
      </c>
      <c r="AO167" s="157" t="s">
        <v>1842</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 t="shared" si="38"/>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31"/>
        <v>D6.scenario.defSelectValue["sel934"]= [ "Please select", "not", "is", "from time to time are always", "" ];</v>
      </c>
      <c r="DR167" s="89"/>
      <c r="DS167" s="89"/>
      <c r="DT167" s="89" t="str">
        <f t="shared" si="32"/>
        <v>D6.scenario.defSelectData['sel934']= [ '-1', '1', '2', '3' ];</v>
      </c>
    </row>
    <row r="168" spans="1:124" s="84" customFormat="1" ht="43.5" customHeight="1" x14ac:dyDescent="0.15">
      <c r="A168" s="73"/>
      <c r="B168" s="110" t="s">
        <v>2539</v>
      </c>
      <c r="C168" s="119" t="s">
        <v>3404</v>
      </c>
      <c r="D168" s="131" t="s">
        <v>3404</v>
      </c>
      <c r="E168" s="110" t="s">
        <v>2360</v>
      </c>
      <c r="F168" s="119"/>
      <c r="G168" s="131"/>
      <c r="H168" s="119" t="s">
        <v>3404</v>
      </c>
      <c r="I168" s="131" t="s">
        <v>3404</v>
      </c>
      <c r="J168" s="119" t="str">
        <f t="shared" si="37"/>
        <v>sel935</v>
      </c>
      <c r="K168" s="131" t="str">
        <f t="shared" si="35"/>
        <v>sel935</v>
      </c>
      <c r="L168" s="111"/>
      <c r="M168" s="111"/>
      <c r="N168" s="111"/>
      <c r="O168" s="110" t="s">
        <v>1779</v>
      </c>
      <c r="P168" s="111"/>
      <c r="Q168" s="111"/>
      <c r="R168" s="110">
        <v>-1</v>
      </c>
      <c r="S168" s="73"/>
      <c r="T168" s="91"/>
      <c r="U168" s="113" t="str">
        <f t="shared" si="36"/>
        <v>sel935</v>
      </c>
      <c r="V168" s="119" t="s">
        <v>3539</v>
      </c>
      <c r="W168" s="119" t="s">
        <v>3574</v>
      </c>
      <c r="X168" s="119" t="s">
        <v>3696</v>
      </c>
      <c r="Y168" s="119" t="s">
        <v>3988</v>
      </c>
      <c r="Z168" s="119"/>
      <c r="AA168" s="119"/>
      <c r="AB168" s="119"/>
      <c r="AC168" s="119"/>
      <c r="AD168" s="119"/>
      <c r="AE168" s="119"/>
      <c r="AF168" s="119"/>
      <c r="AG168" s="119"/>
      <c r="AH168" s="119"/>
      <c r="AI168" s="119"/>
      <c r="AJ168" s="119"/>
      <c r="AK168" s="119"/>
      <c r="AL168" s="131" t="s">
        <v>4150</v>
      </c>
      <c r="AM168" s="157" t="s">
        <v>2347</v>
      </c>
      <c r="AN168" s="157" t="s">
        <v>2348</v>
      </c>
      <c r="AO168" s="157" t="s">
        <v>1842</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 t="shared" si="38"/>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31"/>
        <v>D6.scenario.defSelectValue["sel935"]= [ "Please select", "not", "is", "from time to time are always", "" ];</v>
      </c>
      <c r="DR168" s="89"/>
      <c r="DS168" s="89"/>
      <c r="DT168" s="89" t="str">
        <f t="shared" si="32"/>
        <v>D6.scenario.defSelectData['sel935']= [ '-1', '1', '2', '3' ];</v>
      </c>
    </row>
    <row r="169" spans="1:124" s="84" customFormat="1" ht="43.5" customHeight="1" x14ac:dyDescent="0.15">
      <c r="A169" s="73"/>
      <c r="B169" s="110" t="s">
        <v>2540</v>
      </c>
      <c r="C169" s="119" t="s">
        <v>3405</v>
      </c>
      <c r="D169" s="131" t="s">
        <v>3405</v>
      </c>
      <c r="E169" s="110" t="s">
        <v>2360</v>
      </c>
      <c r="F169" s="119"/>
      <c r="G169" s="131"/>
      <c r="H169" s="119" t="s">
        <v>3535</v>
      </c>
      <c r="I169" s="131" t="s">
        <v>3535</v>
      </c>
      <c r="J169" s="119" t="str">
        <f t="shared" si="37"/>
        <v>sel936</v>
      </c>
      <c r="K169" s="131" t="str">
        <f t="shared" si="35"/>
        <v>sel936</v>
      </c>
      <c r="L169" s="111"/>
      <c r="M169" s="111"/>
      <c r="N169" s="111"/>
      <c r="O169" s="110" t="s">
        <v>1779</v>
      </c>
      <c r="P169" s="111"/>
      <c r="Q169" s="111"/>
      <c r="R169" s="110">
        <v>-1</v>
      </c>
      <c r="S169" s="73"/>
      <c r="T169" s="91"/>
      <c r="U169" s="113" t="str">
        <f t="shared" si="36"/>
        <v>sel936</v>
      </c>
      <c r="V169" s="119" t="s">
        <v>3539</v>
      </c>
      <c r="W169" s="119" t="s">
        <v>3574</v>
      </c>
      <c r="X169" s="119" t="s">
        <v>3696</v>
      </c>
      <c r="Y169" s="119" t="s">
        <v>3988</v>
      </c>
      <c r="Z169" s="119"/>
      <c r="AA169" s="119"/>
      <c r="AB169" s="119"/>
      <c r="AC169" s="119"/>
      <c r="AD169" s="119"/>
      <c r="AE169" s="119"/>
      <c r="AF169" s="119"/>
      <c r="AG169" s="119"/>
      <c r="AH169" s="119"/>
      <c r="AI169" s="119"/>
      <c r="AJ169" s="119"/>
      <c r="AK169" s="119"/>
      <c r="AL169" s="131" t="s">
        <v>4218</v>
      </c>
      <c r="AM169" s="157" t="s">
        <v>2347</v>
      </c>
      <c r="AN169" s="157" t="s">
        <v>2348</v>
      </c>
      <c r="AO169" s="157" t="s">
        <v>1842</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 t="shared" si="38"/>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31"/>
        <v>D6.scenario.defSelectValue["sel936"]= [ "Please select", "not", "is", "from time to time are always", "" ];</v>
      </c>
      <c r="DR169" s="89"/>
      <c r="DS169" s="89"/>
      <c r="DT169" s="89" t="str">
        <f t="shared" si="32"/>
        <v>D6.scenario.defSelectData['sel936']= [ '-1', '1', '2', '3' ];</v>
      </c>
    </row>
    <row r="170" spans="1:124" s="84" customFormat="1" ht="50.25" customHeight="1" x14ac:dyDescent="0.15">
      <c r="A170" s="73"/>
      <c r="B170" s="110" t="s">
        <v>2541</v>
      </c>
      <c r="C170" s="119" t="s">
        <v>3406</v>
      </c>
      <c r="D170" s="131" t="s">
        <v>3406</v>
      </c>
      <c r="E170" s="110" t="s">
        <v>2006</v>
      </c>
      <c r="F170" s="119"/>
      <c r="G170" s="131"/>
      <c r="H170" s="119" t="s">
        <v>3536</v>
      </c>
      <c r="I170" s="131" t="s">
        <v>3536</v>
      </c>
      <c r="J170" s="119" t="str">
        <f t="shared" si="37"/>
        <v>sel937</v>
      </c>
      <c r="K170" s="131" t="str">
        <f t="shared" si="35"/>
        <v>sel937</v>
      </c>
      <c r="L170" s="111"/>
      <c r="M170" s="111"/>
      <c r="N170" s="111"/>
      <c r="O170" s="110" t="s">
        <v>1779</v>
      </c>
      <c r="P170" s="111"/>
      <c r="Q170" s="111"/>
      <c r="R170" s="110">
        <v>-1</v>
      </c>
      <c r="S170" s="73"/>
      <c r="T170" s="91"/>
      <c r="U170" s="113" t="str">
        <f t="shared" si="36"/>
        <v>sel937</v>
      </c>
      <c r="V170" s="119" t="s">
        <v>3539</v>
      </c>
      <c r="W170" s="119" t="s">
        <v>3574</v>
      </c>
      <c r="X170" s="119" t="s">
        <v>3696</v>
      </c>
      <c r="Y170" s="119" t="s">
        <v>3988</v>
      </c>
      <c r="Z170" s="119"/>
      <c r="AA170" s="119"/>
      <c r="AB170" s="119"/>
      <c r="AC170" s="119"/>
      <c r="AD170" s="119"/>
      <c r="AE170" s="119"/>
      <c r="AF170" s="119"/>
      <c r="AG170" s="119"/>
      <c r="AH170" s="119"/>
      <c r="AI170" s="119"/>
      <c r="AJ170" s="119"/>
      <c r="AK170" s="119"/>
      <c r="AL170" s="131" t="s">
        <v>4194</v>
      </c>
      <c r="AM170" s="157" t="s">
        <v>2347</v>
      </c>
      <c r="AN170" s="157" t="s">
        <v>2348</v>
      </c>
      <c r="AO170" s="157" t="s">
        <v>1842</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 t="shared" si="38"/>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31"/>
        <v>D6.scenario.defSelectValue["sel937"]= [ "Please select", "not", "is", "from time to time are always", "" ];</v>
      </c>
      <c r="DR170" s="89"/>
      <c r="DS170" s="89"/>
      <c r="DT170" s="89" t="str">
        <f t="shared" si="32"/>
        <v>D6.scenario.defSelectData['sel937']= [ '-1', '1', '2', '3' ];</v>
      </c>
    </row>
    <row r="171" spans="1:124" s="84" customFormat="1" ht="50.25" customHeight="1" x14ac:dyDescent="0.15">
      <c r="A171" s="73"/>
      <c r="B171" s="110" t="s">
        <v>2542</v>
      </c>
      <c r="C171" s="119" t="s">
        <v>3407</v>
      </c>
      <c r="D171" s="131" t="s">
        <v>3407</v>
      </c>
      <c r="E171" s="110" t="s">
        <v>2006</v>
      </c>
      <c r="F171" s="120"/>
      <c r="G171" s="132"/>
      <c r="H171" s="119" t="s">
        <v>3537</v>
      </c>
      <c r="I171" s="131" t="s">
        <v>3537</v>
      </c>
      <c r="J171" s="119" t="str">
        <f t="shared" si="37"/>
        <v>sel938</v>
      </c>
      <c r="K171" s="131" t="str">
        <f t="shared" si="35"/>
        <v>sel938</v>
      </c>
      <c r="L171" s="111"/>
      <c r="M171" s="111"/>
      <c r="N171" s="111"/>
      <c r="O171" s="110" t="s">
        <v>1779</v>
      </c>
      <c r="P171" s="111"/>
      <c r="Q171" s="111"/>
      <c r="R171" s="110">
        <v>-1</v>
      </c>
      <c r="S171" s="73"/>
      <c r="T171" s="91"/>
      <c r="U171" s="113" t="str">
        <f t="shared" si="36"/>
        <v>sel938</v>
      </c>
      <c r="V171" s="119" t="s">
        <v>3585</v>
      </c>
      <c r="W171" s="119" t="s">
        <v>3574</v>
      </c>
      <c r="X171" s="119" t="s">
        <v>3696</v>
      </c>
      <c r="Y171" s="119" t="s">
        <v>3988</v>
      </c>
      <c r="Z171" s="119"/>
      <c r="AA171" s="119"/>
      <c r="AB171" s="119"/>
      <c r="AC171" s="119"/>
      <c r="AD171" s="119"/>
      <c r="AE171" s="119"/>
      <c r="AF171" s="119"/>
      <c r="AG171" s="119"/>
      <c r="AH171" s="119"/>
      <c r="AI171" s="119"/>
      <c r="AJ171" s="119"/>
      <c r="AK171" s="119"/>
      <c r="AL171" s="131" t="s">
        <v>4149</v>
      </c>
      <c r="AM171" s="157" t="s">
        <v>2347</v>
      </c>
      <c r="AN171" s="157" t="s">
        <v>2348</v>
      </c>
      <c r="AO171" s="157" t="s">
        <v>1842</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v>1</v>
      </c>
      <c r="BU171" s="131">
        <v>2</v>
      </c>
      <c r="BV171" s="131">
        <v>3</v>
      </c>
      <c r="BW171" s="131"/>
      <c r="BX171" s="131"/>
      <c r="BY171" s="131"/>
      <c r="BZ171" s="131"/>
      <c r="CA171" s="131"/>
      <c r="CB171" s="131"/>
      <c r="CC171" s="131"/>
      <c r="CD171" s="131"/>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 t="shared" si="38"/>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31"/>
        <v>D6.scenario.defSelectValue["sel938"]= [ "Please choose", "not", "is", "from time to time are always", "" ];</v>
      </c>
      <c r="DR171" s="89"/>
      <c r="DS171" s="89"/>
      <c r="DT171" s="89" t="str">
        <f t="shared" si="32"/>
        <v>D6.scenario.defSelectData['sel938']= [ '-1', '1', '2', '3' ];</v>
      </c>
    </row>
    <row r="172" spans="1:124" s="84" customFormat="1" ht="58.5" customHeight="1" x14ac:dyDescent="0.15">
      <c r="A172" s="73"/>
      <c r="B172" s="110" t="s">
        <v>2543</v>
      </c>
      <c r="C172" s="119" t="s">
        <v>3408</v>
      </c>
      <c r="D172" s="131" t="s">
        <v>3408</v>
      </c>
      <c r="E172" s="110" t="s">
        <v>2006</v>
      </c>
      <c r="F172" s="120"/>
      <c r="G172" s="132"/>
      <c r="H172" s="119" t="s">
        <v>3538</v>
      </c>
      <c r="I172" s="131" t="s">
        <v>3538</v>
      </c>
      <c r="J172" s="119" t="str">
        <f t="shared" si="37"/>
        <v>sel939</v>
      </c>
      <c r="K172" s="131" t="str">
        <f t="shared" si="35"/>
        <v>sel939</v>
      </c>
      <c r="L172" s="111"/>
      <c r="M172" s="111"/>
      <c r="N172" s="111"/>
      <c r="O172" s="110" t="s">
        <v>1779</v>
      </c>
      <c r="P172" s="111"/>
      <c r="Q172" s="111"/>
      <c r="R172" s="110">
        <v>-1</v>
      </c>
      <c r="S172" s="73"/>
      <c r="T172" s="73"/>
      <c r="U172" s="113" t="str">
        <f t="shared" si="36"/>
        <v>sel939</v>
      </c>
      <c r="V172" s="119" t="s">
        <v>3539</v>
      </c>
      <c r="W172" s="119" t="s">
        <v>3574</v>
      </c>
      <c r="X172" s="119" t="s">
        <v>3696</v>
      </c>
      <c r="Y172" s="119" t="s">
        <v>3988</v>
      </c>
      <c r="Z172" s="119"/>
      <c r="AA172" s="119"/>
      <c r="AB172" s="119"/>
      <c r="AC172" s="119"/>
      <c r="AD172" s="119"/>
      <c r="AE172" s="119"/>
      <c r="AF172" s="119"/>
      <c r="AG172" s="119"/>
      <c r="AH172" s="119"/>
      <c r="AI172" s="119"/>
      <c r="AJ172" s="119"/>
      <c r="AK172" s="119"/>
      <c r="AL172" s="131" t="s">
        <v>4218</v>
      </c>
      <c r="AM172" s="131" t="s">
        <v>2347</v>
      </c>
      <c r="AN172" s="157" t="s">
        <v>2348</v>
      </c>
      <c r="AO172" s="157" t="s">
        <v>1842</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 t="shared" si="38"/>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31"/>
        <v>D6.scenario.defSelectValue["sel939"]= [ "Please select", "not", "is", "from time to time are always", "" ];</v>
      </c>
      <c r="DR172" s="89"/>
      <c r="DS172" s="89"/>
      <c r="DT172" s="89" t="str">
        <f t="shared" si="32"/>
        <v>D6.scenario.defSelectData['sel939']= [ '-1', '1', '2', '3' ];</v>
      </c>
    </row>
    <row r="173" spans="1:124" s="84" customFormat="1" ht="58.5" customHeight="1" x14ac:dyDescent="0.15">
      <c r="A173" s="73"/>
      <c r="B173" s="110" t="s">
        <v>4497</v>
      </c>
      <c r="C173" s="119" t="s">
        <v>4918</v>
      </c>
      <c r="D173" s="131" t="s">
        <v>4918</v>
      </c>
      <c r="E173" s="110" t="s">
        <v>4498</v>
      </c>
      <c r="F173" s="120"/>
      <c r="G173" s="132"/>
      <c r="H173" s="119" t="s">
        <v>4923</v>
      </c>
      <c r="I173" s="131" t="s">
        <v>4923</v>
      </c>
      <c r="J173" s="119" t="str">
        <f t="shared" si="37"/>
        <v>sel221</v>
      </c>
      <c r="K173" s="131" t="str">
        <f t="shared" si="35"/>
        <v>sel221</v>
      </c>
      <c r="L173" s="111"/>
      <c r="M173" s="111"/>
      <c r="N173" s="111"/>
      <c r="O173" s="110" t="s">
        <v>1779</v>
      </c>
      <c r="P173" s="111"/>
      <c r="Q173" s="111"/>
      <c r="R173" s="110">
        <v>-1</v>
      </c>
      <c r="S173" s="73"/>
      <c r="T173" s="73"/>
      <c r="U173" s="113" t="str">
        <f t="shared" si="36"/>
        <v>sel221</v>
      </c>
      <c r="V173" s="119" t="s">
        <v>4928</v>
      </c>
      <c r="W173" s="119" t="s">
        <v>4930</v>
      </c>
      <c r="X173" s="119" t="s">
        <v>4933</v>
      </c>
      <c r="Y173" s="119" t="s">
        <v>4932</v>
      </c>
      <c r="Z173" s="119" t="s">
        <v>4931</v>
      </c>
      <c r="AA173" s="119"/>
      <c r="AB173" s="119"/>
      <c r="AC173" s="119"/>
      <c r="AD173" s="119"/>
      <c r="AE173" s="119"/>
      <c r="AF173" s="119"/>
      <c r="AG173" s="119"/>
      <c r="AH173" s="119"/>
      <c r="AI173" s="119"/>
      <c r="AJ173" s="119"/>
      <c r="AK173" s="119"/>
      <c r="AL173" s="131" t="s">
        <v>4500</v>
      </c>
      <c r="AM173" s="131" t="s">
        <v>4501</v>
      </c>
      <c r="AN173" s="157" t="s">
        <v>2345</v>
      </c>
      <c r="AO173" s="157" t="s">
        <v>4502</v>
      </c>
      <c r="AP173" s="131" t="s">
        <v>2199</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 t="shared" si="38"/>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31"/>
        <v>D6.scenario.defSelectValue["sel221"]= [ "Please Choose", "Very Good", "Normal", " not good", "I do not know", "" ];</v>
      </c>
      <c r="DR173" s="89"/>
      <c r="DS173" s="89"/>
      <c r="DT173" s="89" t="str">
        <f t="shared" si="32"/>
        <v>D6.scenario.defSelectData['sel221']= [ '-1', '1', '2', '3', '4' ];</v>
      </c>
    </row>
    <row r="174" spans="1:124" s="84" customFormat="1" ht="58.5" customHeight="1" x14ac:dyDescent="0.15">
      <c r="A174" s="73"/>
      <c r="B174" s="110" t="s">
        <v>4503</v>
      </c>
      <c r="C174" s="119" t="s">
        <v>4919</v>
      </c>
      <c r="D174" s="131" t="s">
        <v>4919</v>
      </c>
      <c r="E174" s="110" t="s">
        <v>2148</v>
      </c>
      <c r="F174" s="120"/>
      <c r="G174" s="132"/>
      <c r="H174" s="119" t="s">
        <v>4924</v>
      </c>
      <c r="I174" s="131" t="s">
        <v>4924</v>
      </c>
      <c r="J174" s="119" t="str">
        <f t="shared" si="37"/>
        <v>sel121</v>
      </c>
      <c r="K174" s="131" t="str">
        <f t="shared" si="35"/>
        <v>sel121</v>
      </c>
      <c r="L174" s="111"/>
      <c r="M174" s="111"/>
      <c r="N174" s="111"/>
      <c r="O174" s="110" t="s">
        <v>1779</v>
      </c>
      <c r="P174" s="111"/>
      <c r="Q174" s="111"/>
      <c r="R174" s="110">
        <v>-1</v>
      </c>
      <c r="S174" s="73"/>
      <c r="T174" s="73"/>
      <c r="U174" s="113" t="str">
        <f t="shared" si="36"/>
        <v>sel121</v>
      </c>
      <c r="V174" s="119" t="s">
        <v>4928</v>
      </c>
      <c r="W174" s="119" t="s">
        <v>4930</v>
      </c>
      <c r="X174" s="119" t="s">
        <v>4933</v>
      </c>
      <c r="Y174" s="119" t="s">
        <v>4932</v>
      </c>
      <c r="Z174" s="119" t="s">
        <v>4931</v>
      </c>
      <c r="AA174" s="119"/>
      <c r="AB174" s="119"/>
      <c r="AC174" s="119"/>
      <c r="AD174" s="119"/>
      <c r="AE174" s="119"/>
      <c r="AF174" s="119"/>
      <c r="AG174" s="119"/>
      <c r="AH174" s="119"/>
      <c r="AI174" s="119"/>
      <c r="AJ174" s="119"/>
      <c r="AK174" s="119"/>
      <c r="AL174" s="131" t="s">
        <v>4098</v>
      </c>
      <c r="AM174" s="131" t="s">
        <v>4501</v>
      </c>
      <c r="AN174" s="157" t="s">
        <v>2345</v>
      </c>
      <c r="AO174" s="157" t="s">
        <v>4502</v>
      </c>
      <c r="AP174" s="131" t="s">
        <v>2199</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 t="shared" si="38"/>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31"/>
        <v>D6.scenario.defSelectValue["sel121"]= [ "Please Choose", "Very Good", "Normal", " not good", "I do not know", "" ];</v>
      </c>
      <c r="DR174" s="89"/>
      <c r="DS174" s="89"/>
      <c r="DT174" s="89" t="str">
        <f t="shared" si="32"/>
        <v>D6.scenario.defSelectData['sel121']= [ '-1', '1', '2', '3', '4' ];</v>
      </c>
    </row>
    <row r="175" spans="1:124" s="84" customFormat="1" ht="58.5" customHeight="1" x14ac:dyDescent="0.15">
      <c r="A175" s="73"/>
      <c r="B175" s="110" t="s">
        <v>4504</v>
      </c>
      <c r="C175" s="119" t="s">
        <v>4920</v>
      </c>
      <c r="D175" s="131" t="s">
        <v>4920</v>
      </c>
      <c r="E175" s="110" t="s">
        <v>2853</v>
      </c>
      <c r="F175" s="120"/>
      <c r="G175" s="132"/>
      <c r="H175" s="119" t="s">
        <v>4925</v>
      </c>
      <c r="I175" s="131" t="s">
        <v>4925</v>
      </c>
      <c r="J175" s="119" t="str">
        <f t="shared" si="37"/>
        <v>sel621</v>
      </c>
      <c r="K175" s="131" t="str">
        <f t="shared" si="35"/>
        <v>sel621</v>
      </c>
      <c r="L175" s="111"/>
      <c r="M175" s="111"/>
      <c r="N175" s="111"/>
      <c r="O175" s="110" t="s">
        <v>1779</v>
      </c>
      <c r="P175" s="111"/>
      <c r="Q175" s="111"/>
      <c r="R175" s="110">
        <v>-1</v>
      </c>
      <c r="S175" s="73"/>
      <c r="T175" s="73"/>
      <c r="U175" s="113" t="str">
        <f t="shared" si="36"/>
        <v>sel621</v>
      </c>
      <c r="V175" s="119" t="s">
        <v>4928</v>
      </c>
      <c r="W175" s="119" t="s">
        <v>4930</v>
      </c>
      <c r="X175" s="119" t="s">
        <v>4933</v>
      </c>
      <c r="Y175" s="119" t="s">
        <v>4932</v>
      </c>
      <c r="Z175" s="119" t="s">
        <v>4931</v>
      </c>
      <c r="AA175" s="119"/>
      <c r="AB175" s="119"/>
      <c r="AC175" s="119"/>
      <c r="AD175" s="119"/>
      <c r="AE175" s="119"/>
      <c r="AF175" s="119"/>
      <c r="AG175" s="119"/>
      <c r="AH175" s="119"/>
      <c r="AI175" s="119"/>
      <c r="AJ175" s="119"/>
      <c r="AK175" s="119"/>
      <c r="AL175" s="131" t="s">
        <v>4499</v>
      </c>
      <c r="AM175" s="131" t="s">
        <v>4501</v>
      </c>
      <c r="AN175" s="157" t="s">
        <v>2345</v>
      </c>
      <c r="AO175" s="157" t="s">
        <v>4502</v>
      </c>
      <c r="AP175" s="131" t="s">
        <v>2199</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 t="shared" si="38"/>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31"/>
        <v>D6.scenario.defSelectValue["sel621"]= [ "Please Choose", "Very Good", "Normal", " not good", "I do not know", "" ];</v>
      </c>
      <c r="DR175" s="89"/>
      <c r="DS175" s="89"/>
      <c r="DT175" s="89" t="str">
        <f t="shared" si="32"/>
        <v>D6.scenario.defSelectData['sel621']= [ '-1', '1', '2', '3', '4' ];</v>
      </c>
    </row>
    <row r="176" spans="1:124" s="84" customFormat="1" ht="58.5" customHeight="1" x14ac:dyDescent="0.15">
      <c r="A176" s="73"/>
      <c r="B176" s="110" t="s">
        <v>4506</v>
      </c>
      <c r="C176" s="119" t="s">
        <v>4921</v>
      </c>
      <c r="D176" s="131" t="s">
        <v>4921</v>
      </c>
      <c r="E176" s="110" t="s">
        <v>4507</v>
      </c>
      <c r="F176" s="120"/>
      <c r="G176" s="132"/>
      <c r="H176" s="119" t="s">
        <v>4926</v>
      </c>
      <c r="I176" s="131" t="s">
        <v>4926</v>
      </c>
      <c r="J176" s="119" t="str">
        <f t="shared" si="37"/>
        <v>sel421</v>
      </c>
      <c r="K176" s="131" t="str">
        <f t="shared" si="35"/>
        <v>sel421</v>
      </c>
      <c r="L176" s="111"/>
      <c r="M176" s="111"/>
      <c r="N176" s="111"/>
      <c r="O176" s="110" t="s">
        <v>1779</v>
      </c>
      <c r="P176" s="111"/>
      <c r="Q176" s="111"/>
      <c r="R176" s="110">
        <v>-1</v>
      </c>
      <c r="S176" s="73"/>
      <c r="T176" s="73"/>
      <c r="U176" s="113" t="str">
        <f t="shared" si="36"/>
        <v>sel421</v>
      </c>
      <c r="V176" s="119" t="s">
        <v>4928</v>
      </c>
      <c r="W176" s="119" t="s">
        <v>4930</v>
      </c>
      <c r="X176" s="119" t="s">
        <v>4933</v>
      </c>
      <c r="Y176" s="119" t="s">
        <v>4932</v>
      </c>
      <c r="Z176" s="119" t="s">
        <v>4931</v>
      </c>
      <c r="AA176" s="119"/>
      <c r="AB176" s="119"/>
      <c r="AC176" s="119"/>
      <c r="AD176" s="119"/>
      <c r="AE176" s="119"/>
      <c r="AF176" s="119"/>
      <c r="AG176" s="119"/>
      <c r="AH176" s="119"/>
      <c r="AI176" s="119"/>
      <c r="AJ176" s="119"/>
      <c r="AK176" s="119"/>
      <c r="AL176" s="131" t="s">
        <v>4505</v>
      </c>
      <c r="AM176" s="131" t="s">
        <v>4501</v>
      </c>
      <c r="AN176" s="157" t="s">
        <v>2345</v>
      </c>
      <c r="AO176" s="157" t="s">
        <v>4502</v>
      </c>
      <c r="AP176" s="131" t="s">
        <v>2199</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 t="shared" si="38"/>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31"/>
        <v>D6.scenario.defSelectValue["sel421"]= [ "Please Choose", "Very Good", "Normal", " not good", "I do not know", "" ];</v>
      </c>
      <c r="DR176" s="89"/>
      <c r="DS176" s="89"/>
      <c r="DT176" s="89" t="str">
        <f t="shared" si="32"/>
        <v>D6.scenario.defSelectData['sel421']= [ '-1', '1', '2', '3', '4' ];</v>
      </c>
    </row>
    <row r="177" spans="1:124" s="84" customFormat="1" ht="58.5" customHeight="1" x14ac:dyDescent="0.15">
      <c r="A177" s="73"/>
      <c r="B177" s="110" t="s">
        <v>4508</v>
      </c>
      <c r="C177" s="119" t="s">
        <v>4922</v>
      </c>
      <c r="D177" s="131" t="s">
        <v>4922</v>
      </c>
      <c r="E177" s="110" t="s">
        <v>4509</v>
      </c>
      <c r="F177" s="120"/>
      <c r="G177" s="132"/>
      <c r="H177" s="119" t="s">
        <v>4927</v>
      </c>
      <c r="I177" s="131" t="s">
        <v>4927</v>
      </c>
      <c r="J177" s="119" t="str">
        <f t="shared" si="37"/>
        <v>sel721</v>
      </c>
      <c r="K177" s="131" t="str">
        <f t="shared" si="35"/>
        <v>sel721</v>
      </c>
      <c r="L177" s="111"/>
      <c r="M177" s="111"/>
      <c r="N177" s="111"/>
      <c r="O177" s="110" t="s">
        <v>1779</v>
      </c>
      <c r="P177" s="111"/>
      <c r="Q177" s="111"/>
      <c r="R177" s="110">
        <v>-1</v>
      </c>
      <c r="S177" s="73"/>
      <c r="T177" s="73"/>
      <c r="U177" s="113" t="str">
        <f t="shared" si="36"/>
        <v>sel721</v>
      </c>
      <c r="V177" s="119" t="s">
        <v>4928</v>
      </c>
      <c r="W177" s="119" t="s">
        <v>4930</v>
      </c>
      <c r="X177" s="119" t="s">
        <v>4933</v>
      </c>
      <c r="Y177" s="119" t="s">
        <v>4932</v>
      </c>
      <c r="Z177" s="119" t="s">
        <v>4931</v>
      </c>
      <c r="AA177" s="119"/>
      <c r="AB177" s="119"/>
      <c r="AC177" s="119"/>
      <c r="AD177" s="119"/>
      <c r="AE177" s="119"/>
      <c r="AF177" s="119"/>
      <c r="AG177" s="119"/>
      <c r="AH177" s="119"/>
      <c r="AI177" s="119"/>
      <c r="AJ177" s="119"/>
      <c r="AK177" s="119"/>
      <c r="AL177" s="131" t="s">
        <v>4505</v>
      </c>
      <c r="AM177" s="131" t="s">
        <v>4501</v>
      </c>
      <c r="AN177" s="157" t="s">
        <v>2345</v>
      </c>
      <c r="AO177" s="157" t="s">
        <v>4502</v>
      </c>
      <c r="AP177" s="131" t="s">
        <v>2199</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 t="shared" si="38"/>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31"/>
        <v>D6.scenario.defSelectValue["sel721"]= [ "Please Choose", "Very Good", "Normal", " not good", "I do not know", "" ];</v>
      </c>
      <c r="DR177" s="89"/>
      <c r="DS177" s="89"/>
      <c r="DT177" s="89" t="str">
        <f t="shared" si="32"/>
        <v>D6.scenario.defSelectData['sel721']= [ '-1', '1', '2', '3', '4' ];</v>
      </c>
    </row>
    <row r="179" spans="1:124" x14ac:dyDescent="0.15">
      <c r="V179" s="73" t="s">
        <v>4929</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A267" workbookViewId="0">
      <selection activeCell="A273" sqref="A273"/>
    </sheetView>
  </sheetViews>
  <sheetFormatPr defaultRowHeight="12" x14ac:dyDescent="0.15"/>
  <cols>
    <col min="1" max="1" width="58.375" style="181" customWidth="1"/>
    <col min="2" max="2" width="13.375" style="176" customWidth="1"/>
    <col min="3" max="3" width="3.25" style="176" customWidth="1"/>
    <col min="4" max="4" width="3" style="176" customWidth="1"/>
    <col min="5" max="5" width="4.25" style="177" customWidth="1"/>
    <col min="6" max="6" width="2.5" style="177" customWidth="1"/>
    <col min="7" max="7" width="2.875" style="114" customWidth="1"/>
    <col min="8" max="8" width="2.5" style="76" customWidth="1"/>
    <col min="9" max="10" width="43.875" style="178" customWidth="1"/>
    <col min="11" max="11" width="5.75" style="178" customWidth="1"/>
    <col min="12" max="14" width="9" style="114"/>
    <col min="15" max="15" width="23.375" style="114" customWidth="1"/>
    <col min="16" max="16384" width="9" style="114"/>
  </cols>
  <sheetData>
    <row r="1" spans="1:15" ht="13.5" x14ac:dyDescent="0.15">
      <c r="A1" s="183" t="s">
        <v>4903</v>
      </c>
      <c r="G1" s="191" t="s">
        <v>4892</v>
      </c>
      <c r="H1" s="196" t="str">
        <f>IF(SUM(G5:G303)&gt;0,"check """" in language set text","")</f>
        <v/>
      </c>
      <c r="I1" s="192" t="str">
        <f>IF(SUM(G5:G303)&gt;0,"check """" in language set text","")</f>
        <v/>
      </c>
      <c r="K1" s="75" t="s">
        <v>4893</v>
      </c>
      <c r="L1" s="115"/>
      <c r="M1" s="115"/>
      <c r="N1" s="115"/>
      <c r="O1" s="193" t="s">
        <v>4604</v>
      </c>
    </row>
    <row r="2" spans="1:15" x14ac:dyDescent="0.15">
      <c r="A2" s="175" t="str">
        <f t="shared" ref="A2:A65" si="0">IF(E2="param",CLEAN(B2&amp;"'function("&amp;H2&amp;") {return "&amp;H3&amp;"};';"),IF(E2="template","",CLEAN(B2&amp;IF(D2="",IF(OR(CLEAN(B2)="",LEFT(B2,2)="//"),"","'';"),"'"&amp;H2&amp;"'"&amp;D2))))</f>
        <v/>
      </c>
    </row>
    <row r="3" spans="1:15" x14ac:dyDescent="0.15">
      <c r="A3" s="175" t="str">
        <f t="shared" si="0"/>
        <v/>
      </c>
      <c r="O3" s="114" t="s">
        <v>3989</v>
      </c>
    </row>
    <row r="4" spans="1:15" x14ac:dyDescent="0.15">
      <c r="A4" s="175" t="str">
        <f t="shared" si="0"/>
        <v/>
      </c>
      <c r="H4" s="197" t="s">
        <v>4894</v>
      </c>
      <c r="I4" s="179" t="s">
        <v>4604</v>
      </c>
      <c r="J4" s="179" t="s">
        <v>4605</v>
      </c>
      <c r="O4" s="114" t="s">
        <v>3990</v>
      </c>
    </row>
    <row r="5" spans="1:15" ht="24" x14ac:dyDescent="0.15">
      <c r="A5" s="175" t="str">
        <f t="shared" si="0"/>
        <v>//----------system title-----------------------------------------------</v>
      </c>
      <c r="B5" s="176" t="s">
        <v>4606</v>
      </c>
      <c r="E5" s="177" t="s">
        <v>1715</v>
      </c>
      <c r="G5" s="114">
        <f t="shared" ref="G5:G68" si="1">IF(MOD(LEN(H5) - LEN(SUBSTITUTE(H5, """", "")),2) = 1,1,0)</f>
        <v>0</v>
      </c>
      <c r="H5" s="194" t="str">
        <f>SUBSTITUTE(I5, "'", "\'")</f>
        <v/>
      </c>
      <c r="I5" s="119"/>
      <c r="J5" s="131"/>
      <c r="K5" s="178">
        <v>2</v>
      </c>
      <c r="L5" s="114" t="str">
        <f>IF(OR(K5="",INDEX(O$1:O$301,INT(K5))=""),"",INDEX(O$1:O$301,INT(K5)))</f>
        <v/>
      </c>
      <c r="M5" s="114" t="s">
        <v>4827</v>
      </c>
      <c r="O5" s="114" t="s">
        <v>3991</v>
      </c>
    </row>
    <row r="6" spans="1:15" x14ac:dyDescent="0.15">
      <c r="A6" s="175" t="str">
        <f t="shared" si="0"/>
        <v>$lang["code"]='en';</v>
      </c>
      <c r="B6" s="176" t="s">
        <v>4607</v>
      </c>
      <c r="D6" s="176" t="s">
        <v>2918</v>
      </c>
      <c r="E6" s="177" t="s">
        <v>1715</v>
      </c>
      <c r="G6" s="114">
        <f t="shared" si="1"/>
        <v>0</v>
      </c>
      <c r="H6" s="194" t="str">
        <f t="shared" ref="H6:H69" si="2">SUBSTITUTE(I6, "'", "\'")</f>
        <v>en</v>
      </c>
      <c r="I6" s="119" t="s">
        <v>4565</v>
      </c>
      <c r="J6" s="131" t="s">
        <v>2975</v>
      </c>
      <c r="K6" s="178">
        <v>100</v>
      </c>
      <c r="L6" s="114" t="str">
        <f t="shared" ref="L6:L69" si="3">IF(OR(K6="",INDEX(O$1:O$301,INT(K6))=""),"",INDEX(O$1:O$301,INT(K6)))</f>
        <v>en</v>
      </c>
      <c r="M6" s="114" t="s">
        <v>4565</v>
      </c>
    </row>
    <row r="7" spans="1:15" x14ac:dyDescent="0.15">
      <c r="A7" s="175" t="str">
        <f t="shared" si="0"/>
        <v>$lang['home_title']='Household energy saving diagnosis';</v>
      </c>
      <c r="B7" s="176" t="s">
        <v>4372</v>
      </c>
      <c r="D7" s="176" t="s">
        <v>2918</v>
      </c>
      <c r="E7" s="177" t="s">
        <v>1715</v>
      </c>
      <c r="G7" s="114">
        <f t="shared" si="1"/>
        <v>0</v>
      </c>
      <c r="H7" s="194" t="str">
        <f t="shared" si="2"/>
        <v>Household energy saving diagnosis</v>
      </c>
      <c r="I7" s="119" t="s">
        <v>3989</v>
      </c>
      <c r="J7" s="131" t="s">
        <v>2919</v>
      </c>
      <c r="K7" s="178">
        <v>3</v>
      </c>
      <c r="L7" s="114" t="str">
        <f t="shared" si="3"/>
        <v>Household energy saving diagnosis</v>
      </c>
      <c r="M7" s="114" t="s">
        <v>3989</v>
      </c>
      <c r="O7" s="114" t="s">
        <v>3992</v>
      </c>
    </row>
    <row r="8" spans="1:15" x14ac:dyDescent="0.15">
      <c r="A8" s="175" t="str">
        <f t="shared" si="0"/>
        <v>$lang['home_joy_title']='Energy saving diagnosis of home (easy ease)';</v>
      </c>
      <c r="B8" s="176" t="s">
        <v>4373</v>
      </c>
      <c r="D8" s="176" t="s">
        <v>2918</v>
      </c>
      <c r="E8" s="177" t="s">
        <v>1715</v>
      </c>
      <c r="G8" s="114">
        <f t="shared" si="1"/>
        <v>0</v>
      </c>
      <c r="H8" s="194" t="str">
        <f t="shared" si="2"/>
        <v>Energy saving diagnosis of home (easy ease)</v>
      </c>
      <c r="I8" s="119" t="s">
        <v>3990</v>
      </c>
      <c r="J8" s="131" t="s">
        <v>2920</v>
      </c>
      <c r="K8" s="178">
        <v>4</v>
      </c>
      <c r="L8" s="114" t="str">
        <f t="shared" si="3"/>
        <v>Energy saving diagnosis of home (easy ease)</v>
      </c>
      <c r="M8" s="114" t="s">
        <v>3990</v>
      </c>
      <c r="O8" s="114">
        <v>1</v>
      </c>
    </row>
    <row r="9" spans="1:15" x14ac:dyDescent="0.15">
      <c r="A9" s="175" t="str">
        <f t="shared" si="0"/>
        <v/>
      </c>
      <c r="E9" s="177" t="s">
        <v>1715</v>
      </c>
      <c r="G9" s="114">
        <f t="shared" si="1"/>
        <v>0</v>
      </c>
      <c r="H9" s="194" t="str">
        <f t="shared" si="2"/>
        <v/>
      </c>
      <c r="I9" s="119" t="s">
        <v>4827</v>
      </c>
      <c r="J9" s="131"/>
      <c r="K9" s="178">
        <v>6</v>
      </c>
      <c r="L9" s="114" t="str">
        <f t="shared" si="3"/>
        <v/>
      </c>
      <c r="M9" s="114" t="s">
        <v>4827</v>
      </c>
    </row>
    <row r="10" spans="1:15" x14ac:dyDescent="0.15">
      <c r="A10" s="175" t="str">
        <f t="shared" si="0"/>
        <v>$lang['countfix_pre_after']='1';</v>
      </c>
      <c r="B10" s="176" t="s">
        <v>4608</v>
      </c>
      <c r="D10" s="176" t="s">
        <v>2918</v>
      </c>
      <c r="E10" s="177" t="s">
        <v>4609</v>
      </c>
      <c r="G10" s="114">
        <f t="shared" si="1"/>
        <v>0</v>
      </c>
      <c r="H10" s="194" t="str">
        <f t="shared" si="2"/>
        <v>1</v>
      </c>
      <c r="I10" s="119">
        <v>1</v>
      </c>
      <c r="J10" s="131">
        <v>2</v>
      </c>
      <c r="K10" s="178">
        <v>8</v>
      </c>
      <c r="L10" s="114">
        <f t="shared" si="3"/>
        <v>1</v>
      </c>
      <c r="M10" s="114">
        <v>1</v>
      </c>
      <c r="O10" s="114" t="s">
        <v>3993</v>
      </c>
    </row>
    <row r="11" spans="1:15" x14ac:dyDescent="0.15">
      <c r="A11" s="175" t="str">
        <f t="shared" si="0"/>
        <v/>
      </c>
      <c r="G11" s="114">
        <f t="shared" si="1"/>
        <v>0</v>
      </c>
      <c r="H11" s="194" t="str">
        <f t="shared" si="2"/>
        <v/>
      </c>
      <c r="I11" s="119" t="s">
        <v>4827</v>
      </c>
      <c r="J11" s="131"/>
      <c r="L11" s="114" t="str">
        <f t="shared" si="3"/>
        <v/>
      </c>
      <c r="M11" s="114" t="s">
        <v>4827</v>
      </c>
      <c r="O11" s="114" t="s">
        <v>3994</v>
      </c>
    </row>
    <row r="12" spans="1:15" x14ac:dyDescent="0.15">
      <c r="A12" s="175" t="str">
        <f t="shared" si="0"/>
        <v>//--energy -----------------</v>
      </c>
      <c r="B12" s="176" t="s">
        <v>4610</v>
      </c>
      <c r="G12" s="114">
        <f t="shared" si="1"/>
        <v>0</v>
      </c>
      <c r="H12" s="194" t="str">
        <f t="shared" si="2"/>
        <v/>
      </c>
      <c r="I12" s="119" t="s">
        <v>4827</v>
      </c>
      <c r="J12" s="131"/>
      <c r="L12" s="114" t="str">
        <f t="shared" si="3"/>
        <v/>
      </c>
      <c r="M12" s="114" t="s">
        <v>4827</v>
      </c>
      <c r="O12" s="114" t="s">
        <v>3995</v>
      </c>
    </row>
    <row r="13" spans="1:15" x14ac:dyDescent="0.15">
      <c r="A13" s="175" t="str">
        <f t="shared" si="0"/>
        <v>$lang["show_electricity"]='TRUE';</v>
      </c>
      <c r="B13" s="176" t="s">
        <v>4611</v>
      </c>
      <c r="D13" s="176" t="s">
        <v>4426</v>
      </c>
      <c r="E13" s="177" t="s">
        <v>1715</v>
      </c>
      <c r="G13" s="114">
        <f t="shared" si="1"/>
        <v>0</v>
      </c>
      <c r="H13" s="194" t="str">
        <f t="shared" si="2"/>
        <v>TRUE</v>
      </c>
      <c r="I13" s="119" t="b">
        <v>1</v>
      </c>
      <c r="J13" s="131" t="b">
        <v>1</v>
      </c>
      <c r="K13" s="178">
        <v>101</v>
      </c>
      <c r="L13" s="114" t="b">
        <f t="shared" si="3"/>
        <v>1</v>
      </c>
      <c r="M13" s="114" t="b">
        <v>1</v>
      </c>
      <c r="O13" s="114" t="s">
        <v>3996</v>
      </c>
    </row>
    <row r="14" spans="1:15" x14ac:dyDescent="0.15">
      <c r="A14" s="175" t="str">
        <f t="shared" si="0"/>
        <v>$lang["show_gas"]='TRUE';</v>
      </c>
      <c r="B14" s="176" t="s">
        <v>4612</v>
      </c>
      <c r="D14" s="176" t="s">
        <v>4426</v>
      </c>
      <c r="E14" s="177" t="s">
        <v>4613</v>
      </c>
      <c r="G14" s="114">
        <f t="shared" si="1"/>
        <v>0</v>
      </c>
      <c r="H14" s="194" t="str">
        <f t="shared" si="2"/>
        <v>TRUE</v>
      </c>
      <c r="I14" s="119" t="b">
        <v>1</v>
      </c>
      <c r="J14" s="131" t="b">
        <v>1</v>
      </c>
      <c r="K14" s="178">
        <v>102</v>
      </c>
      <c r="L14" s="114" t="b">
        <f t="shared" si="3"/>
        <v>1</v>
      </c>
      <c r="M14" s="114" t="b">
        <v>1</v>
      </c>
      <c r="O14" s="114" t="s">
        <v>3997</v>
      </c>
    </row>
    <row r="15" spans="1:15" x14ac:dyDescent="0.15">
      <c r="A15" s="175" t="str">
        <f t="shared" si="0"/>
        <v>$lang["show_kerosene"]='TRUE';</v>
      </c>
      <c r="B15" s="176" t="s">
        <v>4614</v>
      </c>
      <c r="D15" s="176" t="s">
        <v>4615</v>
      </c>
      <c r="E15" s="177" t="s">
        <v>1715</v>
      </c>
      <c r="G15" s="114">
        <f t="shared" si="1"/>
        <v>0</v>
      </c>
      <c r="H15" s="194" t="str">
        <f t="shared" si="2"/>
        <v>TRUE</v>
      </c>
      <c r="I15" s="119" t="b">
        <v>1</v>
      </c>
      <c r="J15" s="131" t="b">
        <v>1</v>
      </c>
      <c r="K15" s="178">
        <v>103</v>
      </c>
      <c r="L15" s="114" t="b">
        <f t="shared" si="3"/>
        <v>1</v>
      </c>
      <c r="M15" s="114" t="b">
        <v>1</v>
      </c>
      <c r="O15" s="114" t="s">
        <v>3998</v>
      </c>
    </row>
    <row r="16" spans="1:15" x14ac:dyDescent="0.15">
      <c r="A16" s="175" t="str">
        <f t="shared" si="0"/>
        <v>$lang["show_briquet"]='FALSE';</v>
      </c>
      <c r="B16" s="176" t="s">
        <v>4616</v>
      </c>
      <c r="D16" s="176" t="s">
        <v>4615</v>
      </c>
      <c r="E16" s="177" t="s">
        <v>4613</v>
      </c>
      <c r="G16" s="114">
        <f t="shared" si="1"/>
        <v>0</v>
      </c>
      <c r="H16" s="194" t="str">
        <f t="shared" si="2"/>
        <v>FALSE</v>
      </c>
      <c r="I16" s="119" t="b">
        <v>0</v>
      </c>
      <c r="J16" s="131" t="b">
        <v>0</v>
      </c>
      <c r="K16" s="178">
        <v>104</v>
      </c>
      <c r="L16" s="114" t="b">
        <f t="shared" si="3"/>
        <v>0</v>
      </c>
      <c r="M16" s="114" t="b">
        <v>0</v>
      </c>
      <c r="O16" s="114" t="s">
        <v>3999</v>
      </c>
    </row>
    <row r="17" spans="1:15" x14ac:dyDescent="0.15">
      <c r="A17" s="175" t="str">
        <f t="shared" si="0"/>
        <v>$lang["show_area"]='FALSE';</v>
      </c>
      <c r="B17" s="176" t="s">
        <v>4617</v>
      </c>
      <c r="D17" s="176" t="s">
        <v>4426</v>
      </c>
      <c r="E17" s="177" t="s">
        <v>1715</v>
      </c>
      <c r="G17" s="114">
        <f t="shared" si="1"/>
        <v>0</v>
      </c>
      <c r="H17" s="194" t="str">
        <f t="shared" si="2"/>
        <v>FALSE</v>
      </c>
      <c r="I17" s="119" t="b">
        <v>0</v>
      </c>
      <c r="J17" s="131" t="b">
        <v>0</v>
      </c>
      <c r="K17" s="178">
        <v>105</v>
      </c>
      <c r="L17" s="114" t="b">
        <f t="shared" si="3"/>
        <v>0</v>
      </c>
      <c r="M17" s="114" t="b">
        <v>0</v>
      </c>
      <c r="O17" s="114" t="s">
        <v>4000</v>
      </c>
    </row>
    <row r="18" spans="1:15" x14ac:dyDescent="0.15">
      <c r="A18" s="175" t="str">
        <f t="shared" si="0"/>
        <v>$lang["show_gasoline"]='TRUE';</v>
      </c>
      <c r="B18" s="176" t="s">
        <v>4618</v>
      </c>
      <c r="D18" s="176" t="s">
        <v>4615</v>
      </c>
      <c r="E18" s="177" t="s">
        <v>4613</v>
      </c>
      <c r="G18" s="114">
        <f t="shared" si="1"/>
        <v>0</v>
      </c>
      <c r="H18" s="194" t="str">
        <f t="shared" si="2"/>
        <v>TRUE</v>
      </c>
      <c r="I18" s="119" t="b">
        <v>1</v>
      </c>
      <c r="J18" s="131" t="b">
        <v>1</v>
      </c>
      <c r="K18" s="178">
        <v>106</v>
      </c>
      <c r="L18" s="114" t="b">
        <f t="shared" si="3"/>
        <v>1</v>
      </c>
      <c r="M18" s="114" t="b">
        <v>1</v>
      </c>
      <c r="O18" s="114" t="s">
        <v>4001</v>
      </c>
    </row>
    <row r="19" spans="1:15" x14ac:dyDescent="0.15">
      <c r="A19" s="175" t="str">
        <f t="shared" si="0"/>
        <v/>
      </c>
      <c r="G19" s="114">
        <f t="shared" si="1"/>
        <v>0</v>
      </c>
      <c r="H19" s="194" t="str">
        <f t="shared" si="2"/>
        <v/>
      </c>
      <c r="I19" s="119" t="s">
        <v>4827</v>
      </c>
      <c r="J19" s="131"/>
      <c r="L19" s="114" t="str">
        <f t="shared" si="3"/>
        <v/>
      </c>
      <c r="M19" s="114" t="s">
        <v>4827</v>
      </c>
      <c r="O19" s="114" t="s">
        <v>4002</v>
      </c>
    </row>
    <row r="20" spans="1:15" x14ac:dyDescent="0.15">
      <c r="A20" s="175" t="str">
        <f t="shared" si="0"/>
        <v>$lang["electricitytitle"]='Electrical';</v>
      </c>
      <c r="B20" s="176" t="s">
        <v>4619</v>
      </c>
      <c r="D20" s="176" t="s">
        <v>2918</v>
      </c>
      <c r="E20" s="177" t="s">
        <v>4613</v>
      </c>
      <c r="G20" s="114">
        <f t="shared" si="1"/>
        <v>0</v>
      </c>
      <c r="H20" s="194" t="str">
        <f t="shared" si="2"/>
        <v>Electrical</v>
      </c>
      <c r="I20" s="119" t="s">
        <v>3833</v>
      </c>
      <c r="J20" s="131" t="s">
        <v>2236</v>
      </c>
      <c r="K20" s="178">
        <v>244</v>
      </c>
      <c r="L20" s="114" t="str">
        <f t="shared" si="3"/>
        <v>Kerosene (L)</v>
      </c>
      <c r="M20" s="114" t="s">
        <v>3833</v>
      </c>
      <c r="O20" s="114" t="s">
        <v>4003</v>
      </c>
    </row>
    <row r="21" spans="1:15" x14ac:dyDescent="0.15">
      <c r="A21" s="175" t="str">
        <f t="shared" si="0"/>
        <v>$lang["gastitle"]='gas';</v>
      </c>
      <c r="B21" s="176" t="s">
        <v>4620</v>
      </c>
      <c r="D21" s="176" t="s">
        <v>2918</v>
      </c>
      <c r="E21" s="177" t="s">
        <v>1715</v>
      </c>
      <c r="G21" s="114">
        <f t="shared" si="1"/>
        <v>0</v>
      </c>
      <c r="H21" s="194" t="str">
        <f t="shared" si="2"/>
        <v>gas</v>
      </c>
      <c r="I21" s="119" t="s">
        <v>4082</v>
      </c>
      <c r="J21" s="131" t="s">
        <v>1877</v>
      </c>
      <c r="K21" s="178">
        <v>245</v>
      </c>
      <c r="L21" s="114" t="str">
        <f t="shared" si="3"/>
        <v>Gasoline (L)</v>
      </c>
      <c r="M21" s="114" t="s">
        <v>4082</v>
      </c>
    </row>
    <row r="22" spans="1:15" x14ac:dyDescent="0.15">
      <c r="A22" s="175" t="str">
        <f t="shared" si="0"/>
        <v>$lang["kerosenetitle"]='kerosene';</v>
      </c>
      <c r="B22" s="176" t="s">
        <v>4621</v>
      </c>
      <c r="D22" s="176" t="s">
        <v>2918</v>
      </c>
      <c r="E22" s="177" t="s">
        <v>4613</v>
      </c>
      <c r="G22" s="114">
        <f t="shared" si="1"/>
        <v>0</v>
      </c>
      <c r="H22" s="194" t="str">
        <f t="shared" si="2"/>
        <v>kerosene</v>
      </c>
      <c r="I22" s="119" t="s">
        <v>3722</v>
      </c>
      <c r="J22" s="131" t="s">
        <v>1878</v>
      </c>
      <c r="K22" s="178">
        <v>246</v>
      </c>
      <c r="L22" s="114" t="str">
        <f t="shared" si="3"/>
        <v>District heat（MJ)</v>
      </c>
      <c r="M22" s="114" t="s">
        <v>3722</v>
      </c>
      <c r="O22" s="114" t="s">
        <v>4004</v>
      </c>
    </row>
    <row r="23" spans="1:15" x14ac:dyDescent="0.15">
      <c r="A23" s="175" t="str">
        <f t="shared" si="0"/>
        <v>$lang["briquettitle"]='Briquettes';</v>
      </c>
      <c r="B23" s="176" t="s">
        <v>4622</v>
      </c>
      <c r="D23" s="176" t="s">
        <v>2918</v>
      </c>
      <c r="G23" s="114">
        <f t="shared" si="1"/>
        <v>0</v>
      </c>
      <c r="H23" s="194" t="str">
        <f t="shared" si="2"/>
        <v>Briquettes</v>
      </c>
      <c r="I23" s="119" t="s">
        <v>4083</v>
      </c>
      <c r="J23" s="131" t="s">
        <v>4623</v>
      </c>
      <c r="K23" s="178">
        <v>249</v>
      </c>
      <c r="L23" s="114" t="str">
        <f t="shared" si="3"/>
        <v>gas</v>
      </c>
      <c r="M23" s="114" t="s">
        <v>4083</v>
      </c>
      <c r="O23" s="114" t="s">
        <v>4005</v>
      </c>
    </row>
    <row r="24" spans="1:15" x14ac:dyDescent="0.15">
      <c r="A24" s="175" t="str">
        <f t="shared" si="0"/>
        <v>$lang["areatitle"]='District heat';</v>
      </c>
      <c r="B24" s="176" t="s">
        <v>4624</v>
      </c>
      <c r="D24" s="176" t="s">
        <v>2918</v>
      </c>
      <c r="E24" s="177" t="s">
        <v>4613</v>
      </c>
      <c r="G24" s="114">
        <f t="shared" si="1"/>
        <v>0</v>
      </c>
      <c r="H24" s="194" t="str">
        <f t="shared" si="2"/>
        <v>District heat</v>
      </c>
      <c r="I24" s="119" t="s">
        <v>4600</v>
      </c>
      <c r="J24" s="131" t="s">
        <v>3040</v>
      </c>
      <c r="K24" s="178">
        <v>248</v>
      </c>
      <c r="L24" s="114" t="str">
        <f t="shared" si="3"/>
        <v>Electrical</v>
      </c>
      <c r="M24" s="114" t="s">
        <v>4600</v>
      </c>
      <c r="O24" s="114" t="s">
        <v>4006</v>
      </c>
    </row>
    <row r="25" spans="1:15" x14ac:dyDescent="0.15">
      <c r="A25" s="175" t="str">
        <f t="shared" si="0"/>
        <v>$lang["gasolinetitle"]='gasoline';</v>
      </c>
      <c r="B25" s="176" t="s">
        <v>4625</v>
      </c>
      <c r="D25" s="176" t="s">
        <v>2918</v>
      </c>
      <c r="E25" s="177" t="s">
        <v>4613</v>
      </c>
      <c r="G25" s="114">
        <f t="shared" si="1"/>
        <v>0</v>
      </c>
      <c r="H25" s="194" t="str">
        <f t="shared" si="2"/>
        <v>gasoline</v>
      </c>
      <c r="I25" s="119" t="s">
        <v>4084</v>
      </c>
      <c r="J25" s="131" t="s">
        <v>3041</v>
      </c>
      <c r="K25" s="178">
        <v>247</v>
      </c>
      <c r="L25" s="114" t="str">
        <f t="shared" si="3"/>
        <v>briquet(kg)</v>
      </c>
      <c r="M25" s="114" t="s">
        <v>4084</v>
      </c>
    </row>
    <row r="26" spans="1:15" x14ac:dyDescent="0.15">
      <c r="A26" s="175" t="str">
        <f t="shared" si="0"/>
        <v>$lang["electricityunit"]='kWh';</v>
      </c>
      <c r="B26" s="176" t="s">
        <v>4626</v>
      </c>
      <c r="D26" s="176" t="s">
        <v>2918</v>
      </c>
      <c r="E26" s="177" t="s">
        <v>4627</v>
      </c>
      <c r="G26" s="114">
        <f t="shared" si="1"/>
        <v>0</v>
      </c>
      <c r="H26" s="194" t="str">
        <f t="shared" si="2"/>
        <v>kWh</v>
      </c>
      <c r="I26" s="119" t="s">
        <v>4628</v>
      </c>
      <c r="J26" s="131" t="s">
        <v>4629</v>
      </c>
      <c r="K26" s="178">
        <v>238</v>
      </c>
      <c r="L26" s="114" t="str">
        <f t="shared" si="3"/>
        <v>Electricity (kWh)</v>
      </c>
      <c r="M26" s="114" t="s">
        <v>4078</v>
      </c>
      <c r="O26" s="114" t="s">
        <v>4007</v>
      </c>
    </row>
    <row r="27" spans="1:15" x14ac:dyDescent="0.15">
      <c r="A27" s="175" t="str">
        <f t="shared" si="0"/>
        <v>$lang["gasunit"]='m3';</v>
      </c>
      <c r="B27" s="176" t="s">
        <v>4630</v>
      </c>
      <c r="D27" s="176" t="s">
        <v>2918</v>
      </c>
      <c r="E27" s="177" t="s">
        <v>4613</v>
      </c>
      <c r="G27" s="114">
        <f t="shared" si="1"/>
        <v>0</v>
      </c>
      <c r="H27" s="194" t="str">
        <f t="shared" si="2"/>
        <v>m3</v>
      </c>
      <c r="I27" s="119" t="s">
        <v>4631</v>
      </c>
      <c r="J27" s="131" t="s">
        <v>4632</v>
      </c>
      <c r="K27" s="178">
        <v>239</v>
      </c>
      <c r="L27" s="114" t="str">
        <f t="shared" si="3"/>
        <v>Gas (m 3)</v>
      </c>
      <c r="M27" s="114" t="s">
        <v>4079</v>
      </c>
      <c r="O27" s="114" t="s">
        <v>4008</v>
      </c>
    </row>
    <row r="28" spans="1:15" x14ac:dyDescent="0.15">
      <c r="A28" s="175" t="str">
        <f t="shared" si="0"/>
        <v>$lang["keroseneunit"]='L';</v>
      </c>
      <c r="B28" s="176" t="s">
        <v>4633</v>
      </c>
      <c r="D28" s="176" t="s">
        <v>2918</v>
      </c>
      <c r="E28" s="177" t="s">
        <v>4613</v>
      </c>
      <c r="G28" s="114">
        <f t="shared" si="1"/>
        <v>0</v>
      </c>
      <c r="H28" s="194" t="str">
        <f t="shared" si="2"/>
        <v>L</v>
      </c>
      <c r="I28" s="119" t="s">
        <v>4634</v>
      </c>
      <c r="J28" s="131" t="s">
        <v>4635</v>
      </c>
      <c r="K28" s="178">
        <v>240</v>
      </c>
      <c r="L28" s="114" t="str">
        <f t="shared" si="3"/>
        <v/>
      </c>
      <c r="M28" s="114" t="s">
        <v>4080</v>
      </c>
    </row>
    <row r="29" spans="1:15" x14ac:dyDescent="0.15">
      <c r="A29" s="175" t="str">
        <f t="shared" si="0"/>
        <v>$lang["briquetunit"]='kg';</v>
      </c>
      <c r="B29" s="176" t="s">
        <v>4636</v>
      </c>
      <c r="D29" s="176" t="s">
        <v>2918</v>
      </c>
      <c r="G29" s="114">
        <f t="shared" si="1"/>
        <v>0</v>
      </c>
      <c r="H29" s="194" t="str">
        <f t="shared" si="2"/>
        <v>kg</v>
      </c>
      <c r="I29" s="119" t="s">
        <v>4637</v>
      </c>
      <c r="J29" s="131" t="s">
        <v>4638</v>
      </c>
      <c r="K29" s="178">
        <v>243</v>
      </c>
      <c r="L29" s="114" t="str">
        <f t="shared" si="3"/>
        <v/>
      </c>
      <c r="M29" s="114" t="s">
        <v>4599</v>
      </c>
      <c r="O29" s="114" t="s">
        <v>4009</v>
      </c>
    </row>
    <row r="30" spans="1:15" x14ac:dyDescent="0.15">
      <c r="A30" s="175" t="str">
        <f t="shared" si="0"/>
        <v>$lang["areaunit"]='MJ';</v>
      </c>
      <c r="B30" s="176" t="s">
        <v>4639</v>
      </c>
      <c r="D30" s="176" t="s">
        <v>2918</v>
      </c>
      <c r="G30" s="114">
        <f t="shared" si="1"/>
        <v>0</v>
      </c>
      <c r="H30" s="194" t="str">
        <f t="shared" si="2"/>
        <v>MJ</v>
      </c>
      <c r="I30" s="119" t="s">
        <v>4640</v>
      </c>
      <c r="J30" s="131" t="s">
        <v>4641</v>
      </c>
      <c r="K30" s="178">
        <v>242</v>
      </c>
      <c r="L30" s="114" t="str">
        <f t="shared" si="3"/>
        <v/>
      </c>
      <c r="M30" s="114" t="s">
        <v>4598</v>
      </c>
      <c r="O30" s="114" t="s">
        <v>4555</v>
      </c>
    </row>
    <row r="31" spans="1:15" x14ac:dyDescent="0.15">
      <c r="A31" s="175" t="str">
        <f t="shared" si="0"/>
        <v>$lang["gasolineunit"]='L';</v>
      </c>
      <c r="B31" s="176" t="s">
        <v>4642</v>
      </c>
      <c r="D31" s="176" t="s">
        <v>2918</v>
      </c>
      <c r="E31" s="177" t="s">
        <v>4643</v>
      </c>
      <c r="G31" s="114">
        <f t="shared" si="1"/>
        <v>0</v>
      </c>
      <c r="H31" s="194" t="str">
        <f t="shared" si="2"/>
        <v>L</v>
      </c>
      <c r="I31" s="119" t="s">
        <v>4634</v>
      </c>
      <c r="J31" s="131" t="s">
        <v>4635</v>
      </c>
      <c r="K31" s="178">
        <v>241</v>
      </c>
      <c r="L31" s="114" t="str">
        <f t="shared" si="3"/>
        <v/>
      </c>
      <c r="M31" s="114" t="s">
        <v>4081</v>
      </c>
      <c r="O31" s="114" t="s">
        <v>4010</v>
      </c>
    </row>
    <row r="32" spans="1:15" x14ac:dyDescent="0.15">
      <c r="A32" s="175" t="str">
        <f t="shared" si="0"/>
        <v/>
      </c>
      <c r="B32" s="176" t="s">
        <v>2922</v>
      </c>
      <c r="E32" s="177" t="s">
        <v>4609</v>
      </c>
      <c r="G32" s="114">
        <f t="shared" si="1"/>
        <v>0</v>
      </c>
      <c r="H32" s="194" t="str">
        <f t="shared" si="2"/>
        <v/>
      </c>
      <c r="I32" s="119"/>
      <c r="J32" s="131"/>
      <c r="K32" s="178">
        <v>107</v>
      </c>
      <c r="L32" s="114" t="str">
        <f t="shared" si="3"/>
        <v/>
      </c>
      <c r="M32" s="114" t="s">
        <v>4827</v>
      </c>
    </row>
    <row r="33" spans="1:15" x14ac:dyDescent="0.15">
      <c r="A33" s="175" t="str">
        <f t="shared" si="0"/>
        <v>//--common unit-----------------</v>
      </c>
      <c r="B33" s="176" t="s">
        <v>4644</v>
      </c>
      <c r="G33" s="114">
        <f t="shared" si="1"/>
        <v>0</v>
      </c>
      <c r="H33" s="194" t="str">
        <f t="shared" si="2"/>
        <v/>
      </c>
      <c r="I33" s="119"/>
      <c r="J33" s="131"/>
      <c r="L33" s="114" t="str">
        <f t="shared" si="3"/>
        <v/>
      </c>
      <c r="M33" s="114" t="s">
        <v>4827</v>
      </c>
      <c r="O33" s="114" t="s">
        <v>4011</v>
      </c>
    </row>
    <row r="34" spans="1:15" x14ac:dyDescent="0.15">
      <c r="A34" s="175" t="str">
        <f t="shared" si="0"/>
        <v>$lang['point_disp']='function(num) {return num + "points"};';</v>
      </c>
      <c r="B34" s="176" t="s">
        <v>4645</v>
      </c>
      <c r="D34" s="176" t="s">
        <v>4647</v>
      </c>
      <c r="E34" s="177" t="s">
        <v>4648</v>
      </c>
      <c r="G34" s="114">
        <f t="shared" si="1"/>
        <v>0</v>
      </c>
      <c r="H34" s="194" t="str">
        <f t="shared" si="2"/>
        <v>num</v>
      </c>
      <c r="I34" s="119" t="s">
        <v>4649</v>
      </c>
      <c r="J34" s="131" t="s">
        <v>4650</v>
      </c>
      <c r="L34" s="114" t="str">
        <f t="shared" si="3"/>
        <v/>
      </c>
      <c r="M34" s="114" t="s">
        <v>4827</v>
      </c>
      <c r="O34" s="114" t="s">
        <v>4012</v>
      </c>
    </row>
    <row r="35" spans="1:15" x14ac:dyDescent="0.15">
      <c r="A35" s="175" t="str">
        <f t="shared" si="0"/>
        <v/>
      </c>
      <c r="E35" s="177" t="s">
        <v>4651</v>
      </c>
      <c r="G35" s="114">
        <f t="shared" si="1"/>
        <v>0</v>
      </c>
      <c r="H35" s="194" t="str">
        <f t="shared" si="2"/>
        <v>num + "points"</v>
      </c>
      <c r="I35" s="119" t="s">
        <v>4828</v>
      </c>
      <c r="J35" s="131" t="s">
        <v>4652</v>
      </c>
      <c r="L35" s="114" t="str">
        <f t="shared" si="3"/>
        <v/>
      </c>
      <c r="M35" s="114" t="s">
        <v>4827</v>
      </c>
      <c r="O35" s="114" t="s">
        <v>4013</v>
      </c>
    </row>
    <row r="36" spans="1:15" x14ac:dyDescent="0.15">
      <c r="A36" s="175" t="str">
        <f t="shared" si="0"/>
        <v>$lang["priceunit"]='Yen';</v>
      </c>
      <c r="B36" s="176" t="s">
        <v>4653</v>
      </c>
      <c r="D36" s="176" t="s">
        <v>2918</v>
      </c>
      <c r="E36" s="177" t="s">
        <v>4643</v>
      </c>
      <c r="G36" s="114">
        <f t="shared" si="1"/>
        <v>0</v>
      </c>
      <c r="H36" s="194" t="str">
        <f t="shared" si="2"/>
        <v>Yen</v>
      </c>
      <c r="I36" s="119" t="s">
        <v>4829</v>
      </c>
      <c r="J36" s="131" t="s">
        <v>1796</v>
      </c>
      <c r="K36" s="178">
        <v>156</v>
      </c>
      <c r="L36" s="114" t="str">
        <f t="shared" si="3"/>
        <v>Circle</v>
      </c>
      <c r="M36" s="114" t="s">
        <v>4060</v>
      </c>
      <c r="O36" s="114" t="s">
        <v>4014</v>
      </c>
    </row>
    <row r="37" spans="1:15" x14ac:dyDescent="0.15">
      <c r="A37" s="175" t="str">
        <f t="shared" si="0"/>
        <v>$lang['co2unit']='kg';</v>
      </c>
      <c r="B37" s="176" t="s">
        <v>4654</v>
      </c>
      <c r="D37" s="176" t="s">
        <v>4655</v>
      </c>
      <c r="G37" s="114">
        <f t="shared" si="1"/>
        <v>0</v>
      </c>
      <c r="H37" s="194" t="str">
        <f t="shared" si="2"/>
        <v>kg</v>
      </c>
      <c r="I37" s="119" t="s">
        <v>4637</v>
      </c>
      <c r="J37" s="131" t="s">
        <v>4656</v>
      </c>
      <c r="L37" s="114" t="str">
        <f t="shared" si="3"/>
        <v/>
      </c>
      <c r="M37" s="114" t="s">
        <v>4827</v>
      </c>
      <c r="O37" s="114" t="s">
        <v>4015</v>
      </c>
    </row>
    <row r="38" spans="1:15" x14ac:dyDescent="0.15">
      <c r="A38" s="175" t="str">
        <f t="shared" si="0"/>
        <v>$lang['energyunit']='GJ';</v>
      </c>
      <c r="B38" s="176" t="s">
        <v>4657</v>
      </c>
      <c r="D38" s="176" t="s">
        <v>4658</v>
      </c>
      <c r="G38" s="114">
        <f t="shared" si="1"/>
        <v>0</v>
      </c>
      <c r="H38" s="194" t="str">
        <f t="shared" si="2"/>
        <v>GJ</v>
      </c>
      <c r="I38" s="119" t="s">
        <v>4656</v>
      </c>
      <c r="J38" s="131" t="s">
        <v>4656</v>
      </c>
      <c r="L38" s="114" t="str">
        <f t="shared" si="3"/>
        <v/>
      </c>
      <c r="M38" s="114" t="s">
        <v>4827</v>
      </c>
      <c r="O38" s="114" t="s">
        <v>4016</v>
      </c>
    </row>
    <row r="39" spans="1:15" x14ac:dyDescent="0.15">
      <c r="A39" s="175" t="str">
        <f t="shared" si="0"/>
        <v>$lang['monthunit']='mon';</v>
      </c>
      <c r="B39" s="176" t="s">
        <v>4659</v>
      </c>
      <c r="D39" s="176" t="s">
        <v>4658</v>
      </c>
      <c r="G39" s="114">
        <f t="shared" si="1"/>
        <v>0</v>
      </c>
      <c r="H39" s="194" t="str">
        <f t="shared" si="2"/>
        <v>mon</v>
      </c>
      <c r="I39" s="119" t="s">
        <v>4830</v>
      </c>
      <c r="J39" s="131" t="s">
        <v>4660</v>
      </c>
      <c r="L39" s="114" t="str">
        <f t="shared" si="3"/>
        <v/>
      </c>
      <c r="M39" s="114" t="s">
        <v>4827</v>
      </c>
    </row>
    <row r="40" spans="1:15" x14ac:dyDescent="0.15">
      <c r="A40" s="175" t="str">
        <f t="shared" si="0"/>
        <v>$lang['yearunit']='year';</v>
      </c>
      <c r="B40" s="176" t="s">
        <v>4661</v>
      </c>
      <c r="D40" s="176" t="s">
        <v>4662</v>
      </c>
      <c r="G40" s="114">
        <f t="shared" si="1"/>
        <v>0</v>
      </c>
      <c r="H40" s="194" t="str">
        <f t="shared" si="2"/>
        <v>year</v>
      </c>
      <c r="I40" s="119" t="s">
        <v>4740</v>
      </c>
      <c r="J40" s="131" t="s">
        <v>4663</v>
      </c>
      <c r="L40" s="114" t="str">
        <f t="shared" si="3"/>
        <v/>
      </c>
      <c r="M40" s="114" t="s">
        <v>4827</v>
      </c>
    </row>
    <row r="41" spans="1:15" x14ac:dyDescent="0.15">
      <c r="A41" s="175" t="str">
        <f t="shared" si="0"/>
        <v>$lang["co2unitperyear"]='';</v>
      </c>
      <c r="B41" s="176" t="s">
        <v>4664</v>
      </c>
      <c r="D41" s="176" t="s">
        <v>2918</v>
      </c>
      <c r="E41" s="177" t="s">
        <v>4643</v>
      </c>
      <c r="G41" s="114">
        <f t="shared" si="1"/>
        <v>0</v>
      </c>
      <c r="H41" s="194" t="str">
        <f t="shared" si="2"/>
        <v/>
      </c>
      <c r="I41" s="119"/>
      <c r="J41" s="131"/>
      <c r="L41" s="114" t="str">
        <f t="shared" si="3"/>
        <v/>
      </c>
      <c r="M41" s="114" t="s">
        <v>4827</v>
      </c>
    </row>
    <row r="42" spans="1:15" x14ac:dyDescent="0.15">
      <c r="A42" s="175" t="str">
        <f t="shared" si="0"/>
        <v>$lang["co2unitpermonth"]='';</v>
      </c>
      <c r="B42" s="176" t="s">
        <v>4665</v>
      </c>
      <c r="D42" s="176" t="s">
        <v>2918</v>
      </c>
      <c r="E42" s="177" t="s">
        <v>4643</v>
      </c>
      <c r="G42" s="114">
        <f t="shared" si="1"/>
        <v>0</v>
      </c>
      <c r="H42" s="194" t="str">
        <f t="shared" si="2"/>
        <v/>
      </c>
      <c r="I42" s="119"/>
      <c r="J42" s="131"/>
      <c r="L42" s="114" t="str">
        <f t="shared" si="3"/>
        <v/>
      </c>
      <c r="M42" s="114" t="s">
        <v>4827</v>
      </c>
      <c r="O42" s="114" t="s">
        <v>4017</v>
      </c>
    </row>
    <row r="43" spans="1:15" x14ac:dyDescent="0.15">
      <c r="A43" s="175" t="str">
        <f t="shared" si="0"/>
        <v>$lang["feeunitperyear"]='';</v>
      </c>
      <c r="B43" s="176" t="s">
        <v>4666</v>
      </c>
      <c r="D43" s="176" t="s">
        <v>2918</v>
      </c>
      <c r="E43" s="177" t="s">
        <v>4643</v>
      </c>
      <c r="G43" s="114">
        <f t="shared" si="1"/>
        <v>0</v>
      </c>
      <c r="H43" s="194" t="str">
        <f t="shared" si="2"/>
        <v/>
      </c>
      <c r="I43" s="119"/>
      <c r="J43" s="131"/>
      <c r="L43" s="114" t="str">
        <f t="shared" si="3"/>
        <v/>
      </c>
      <c r="M43" s="114" t="s">
        <v>4827</v>
      </c>
    </row>
    <row r="44" spans="1:15" x14ac:dyDescent="0.15">
      <c r="A44" s="175" t="str">
        <f t="shared" si="0"/>
        <v>$lang["feeunitpermonth"]='';</v>
      </c>
      <c r="B44" s="176" t="s">
        <v>4667</v>
      </c>
      <c r="D44" s="176" t="s">
        <v>2918</v>
      </c>
      <c r="E44" s="177" t="s">
        <v>4668</v>
      </c>
      <c r="G44" s="114">
        <f t="shared" si="1"/>
        <v>0</v>
      </c>
      <c r="H44" s="194" t="str">
        <f t="shared" si="2"/>
        <v/>
      </c>
      <c r="I44" s="119"/>
      <c r="J44" s="131"/>
      <c r="L44" s="114" t="str">
        <f t="shared" si="3"/>
        <v/>
      </c>
      <c r="M44" s="114" t="s">
        <v>4827</v>
      </c>
      <c r="O44" s="114" t="s">
        <v>4018</v>
      </c>
    </row>
    <row r="45" spans="1:15" x14ac:dyDescent="0.15">
      <c r="A45" s="175" t="str">
        <f t="shared" si="0"/>
        <v>$lang["energyunitperyear"]='';</v>
      </c>
      <c r="B45" s="176" t="s">
        <v>4669</v>
      </c>
      <c r="D45" s="176" t="s">
        <v>2918</v>
      </c>
      <c r="E45" s="177" t="s">
        <v>4643</v>
      </c>
      <c r="G45" s="114">
        <f t="shared" si="1"/>
        <v>0</v>
      </c>
      <c r="H45" s="194" t="str">
        <f t="shared" si="2"/>
        <v/>
      </c>
      <c r="I45" s="119"/>
      <c r="J45" s="131"/>
      <c r="L45" s="114" t="str">
        <f t="shared" si="3"/>
        <v/>
      </c>
      <c r="M45" s="114" t="s">
        <v>4827</v>
      </c>
      <c r="O45" s="114" t="s">
        <v>4019</v>
      </c>
    </row>
    <row r="46" spans="1:15" x14ac:dyDescent="0.15">
      <c r="A46" s="175" t="str">
        <f t="shared" si="0"/>
        <v>$lang["energyunitpermonth"]='';</v>
      </c>
      <c r="B46" s="176" t="s">
        <v>4670</v>
      </c>
      <c r="D46" s="176" t="s">
        <v>2918</v>
      </c>
      <c r="E46" s="177" t="s">
        <v>1715</v>
      </c>
      <c r="G46" s="114">
        <f t="shared" si="1"/>
        <v>0</v>
      </c>
      <c r="H46" s="194" t="str">
        <f t="shared" si="2"/>
        <v/>
      </c>
      <c r="I46" s="119"/>
      <c r="J46" s="131"/>
      <c r="L46" s="114" t="str">
        <f t="shared" si="3"/>
        <v/>
      </c>
      <c r="M46" s="114" t="s">
        <v>4827</v>
      </c>
      <c r="O46" s="114" t="s">
        <v>4556</v>
      </c>
    </row>
    <row r="47" spans="1:15" x14ac:dyDescent="0.15">
      <c r="A47" s="175" t="str">
        <f t="shared" si="0"/>
        <v/>
      </c>
      <c r="G47" s="114">
        <f t="shared" si="1"/>
        <v>0</v>
      </c>
      <c r="H47" s="194" t="str">
        <f t="shared" si="2"/>
        <v/>
      </c>
      <c r="I47" s="119"/>
      <c r="J47" s="131"/>
      <c r="L47" s="114" t="str">
        <f t="shared" si="3"/>
        <v/>
      </c>
      <c r="M47" s="114" t="s">
        <v>4827</v>
      </c>
      <c r="O47" s="114" t="s">
        <v>4557</v>
      </c>
    </row>
    <row r="48" spans="1:15" x14ac:dyDescent="0.15">
      <c r="A48" s="175" t="str">
        <f t="shared" si="0"/>
        <v>//--common page-----------------</v>
      </c>
      <c r="B48" s="176" t="s">
        <v>4671</v>
      </c>
      <c r="G48" s="114">
        <f t="shared" si="1"/>
        <v>0</v>
      </c>
      <c r="H48" s="194" t="str">
        <f t="shared" si="2"/>
        <v/>
      </c>
      <c r="I48" s="119"/>
      <c r="J48" s="131"/>
      <c r="L48" s="114" t="str">
        <f t="shared" si="3"/>
        <v/>
      </c>
      <c r="M48" s="114" t="s">
        <v>4827</v>
      </c>
      <c r="O48" s="114" t="s">
        <v>4020</v>
      </c>
    </row>
    <row r="49" spans="1:15" x14ac:dyDescent="0.15">
      <c r="A49" s="175" t="str">
        <f t="shared" si="0"/>
        <v>$lang["startPageName"]='Overall (simple)';</v>
      </c>
      <c r="B49" s="176" t="s">
        <v>4672</v>
      </c>
      <c r="D49" s="176" t="s">
        <v>2918</v>
      </c>
      <c r="E49" s="177" t="s">
        <v>4673</v>
      </c>
      <c r="G49" s="114">
        <f t="shared" si="1"/>
        <v>0</v>
      </c>
      <c r="H49" s="194" t="str">
        <f t="shared" si="2"/>
        <v>Overall (simple)</v>
      </c>
      <c r="I49" s="119" t="s">
        <v>4035</v>
      </c>
      <c r="J49" s="131" t="s">
        <v>2976</v>
      </c>
      <c r="K49" s="178">
        <v>108</v>
      </c>
      <c r="L49" s="114" t="str">
        <f t="shared" si="3"/>
        <v>Overall (simple)</v>
      </c>
      <c r="M49" s="114" t="s">
        <v>4035</v>
      </c>
      <c r="O49" s="114" t="s">
        <v>4021</v>
      </c>
    </row>
    <row r="50" spans="1:15" ht="36" x14ac:dyDescent="0.15">
      <c r="A50" s="175" t="str">
        <f t="shared" si="0"/>
        <v>$lang['header_attension']='(There is no guarantee of the suggested numerical value because it is an operation model.You can develop according to your needs.)';</v>
      </c>
      <c r="B50" s="176" t="s">
        <v>4674</v>
      </c>
      <c r="D50" s="176" t="s">
        <v>2918</v>
      </c>
      <c r="E50" s="177" t="s">
        <v>4673</v>
      </c>
      <c r="G50" s="114">
        <f t="shared" si="1"/>
        <v>0</v>
      </c>
      <c r="H50" s="194" t="str">
        <f t="shared" si="2"/>
        <v>(There is no guarantee of the suggested numerical value because it is an operation model.You can develop according to your needs.)</v>
      </c>
      <c r="I50" s="119" t="s">
        <v>3992</v>
      </c>
      <c r="J50" s="131" t="s">
        <v>2923</v>
      </c>
      <c r="K50" s="178">
        <v>7</v>
      </c>
      <c r="L50" s="114" t="str">
        <f t="shared" si="3"/>
        <v>(There is no guarantee of the suggested numerical value because it is an operation model.You can develop according to your needs.)</v>
      </c>
      <c r="M50" s="114" t="s">
        <v>3992</v>
      </c>
      <c r="O50" s="114" t="s">
        <v>4003</v>
      </c>
    </row>
    <row r="51" spans="1:15" x14ac:dyDescent="0.15">
      <c r="A51" s="175" t="str">
        <f t="shared" si="0"/>
        <v>$lang["dataClear"]='Delete all input data. Are you OK.?';</v>
      </c>
      <c r="B51" s="176" t="s">
        <v>4675</v>
      </c>
      <c r="D51" s="176" t="s">
        <v>2918</v>
      </c>
      <c r="E51" s="177" t="s">
        <v>4673</v>
      </c>
      <c r="G51" s="114">
        <f t="shared" si="1"/>
        <v>0</v>
      </c>
      <c r="H51" s="194" t="str">
        <f t="shared" si="2"/>
        <v>Delete all input data. Are you OK.?</v>
      </c>
      <c r="I51" s="119" t="s">
        <v>4566</v>
      </c>
      <c r="J51" s="131" t="s">
        <v>2977</v>
      </c>
      <c r="K51" s="178">
        <v>110</v>
      </c>
      <c r="L51" s="114" t="str">
        <f t="shared" si="3"/>
        <v>Delete all input data. Are you OK.?</v>
      </c>
      <c r="M51" s="114" t="s">
        <v>4566</v>
      </c>
      <c r="O51" s="114" t="s">
        <v>4022</v>
      </c>
    </row>
    <row r="52" spans="1:15" x14ac:dyDescent="0.15">
      <c r="A52" s="175" t="str">
        <f t="shared" si="0"/>
        <v>$lang["savetobrowser"]='It saved in the browser.';</v>
      </c>
      <c r="B52" s="176" t="s">
        <v>4676</v>
      </c>
      <c r="D52" s="176" t="s">
        <v>2918</v>
      </c>
      <c r="E52" s="177" t="s">
        <v>4673</v>
      </c>
      <c r="G52" s="114">
        <f t="shared" si="1"/>
        <v>0</v>
      </c>
      <c r="H52" s="194" t="str">
        <f t="shared" si="2"/>
        <v>It saved in the browser.</v>
      </c>
      <c r="I52" s="119" t="s">
        <v>4037</v>
      </c>
      <c r="J52" s="131" t="s">
        <v>2979</v>
      </c>
      <c r="K52" s="178">
        <v>115</v>
      </c>
      <c r="L52" s="114" t="str">
        <f t="shared" si="3"/>
        <v>It saved in the browser.</v>
      </c>
      <c r="M52" s="114" t="s">
        <v>4037</v>
      </c>
      <c r="O52" s="114" t="s">
        <v>4558</v>
      </c>
    </row>
    <row r="53" spans="1:15" x14ac:dyDescent="0.15">
      <c r="A53" s="175" t="str">
        <f t="shared" si="0"/>
        <v>$lang["savedataisshown"]='The saved values ​​are as follows.';</v>
      </c>
      <c r="B53" s="176" t="s">
        <v>4677</v>
      </c>
      <c r="D53" s="176" t="s">
        <v>2918</v>
      </c>
      <c r="E53" s="177" t="s">
        <v>4673</v>
      </c>
      <c r="G53" s="114">
        <f t="shared" si="1"/>
        <v>0</v>
      </c>
      <c r="H53" s="194" t="str">
        <f t="shared" si="2"/>
        <v>The saved values ​​are as follows.</v>
      </c>
      <c r="I53" s="119" t="s">
        <v>4038</v>
      </c>
      <c r="J53" s="131" t="s">
        <v>2980</v>
      </c>
      <c r="K53" s="178">
        <v>116</v>
      </c>
      <c r="L53" s="114" t="str">
        <f t="shared" si="3"/>
        <v>The saved values ​​are as follows.</v>
      </c>
      <c r="M53" s="114" t="s">
        <v>4038</v>
      </c>
      <c r="O53" s="114" t="s">
        <v>4023</v>
      </c>
    </row>
    <row r="54" spans="1:15" x14ac:dyDescent="0.15">
      <c r="A54" s="175" t="str">
        <f t="shared" si="0"/>
        <v/>
      </c>
      <c r="G54" s="114">
        <f t="shared" si="1"/>
        <v>0</v>
      </c>
      <c r="H54" s="194" t="str">
        <f t="shared" si="2"/>
        <v/>
      </c>
      <c r="I54" s="119"/>
      <c r="J54" s="131"/>
      <c r="L54" s="114" t="str">
        <f t="shared" si="3"/>
        <v/>
      </c>
      <c r="M54" s="114" t="s">
        <v>4827</v>
      </c>
      <c r="O54" s="114" t="s">
        <v>4024</v>
      </c>
    </row>
    <row r="55" spans="1:15" x14ac:dyDescent="0.15">
      <c r="A55" s="175" t="str">
        <f t="shared" si="0"/>
        <v>//--question page-----------------</v>
      </c>
      <c r="B55" s="176" t="s">
        <v>4678</v>
      </c>
      <c r="G55" s="114">
        <f t="shared" si="1"/>
        <v>0</v>
      </c>
      <c r="H55" s="194" t="str">
        <f t="shared" si="2"/>
        <v/>
      </c>
      <c r="I55" s="119"/>
      <c r="J55" s="131"/>
      <c r="L55" s="114" t="str">
        <f t="shared" si="3"/>
        <v/>
      </c>
      <c r="M55" s="114" t="s">
        <v>4827</v>
      </c>
      <c r="O55" s="114" t="s">
        <v>4017</v>
      </c>
    </row>
    <row r="56" spans="1:15" ht="24" x14ac:dyDescent="0.15">
      <c r="A56" s="175" t="str">
        <f t="shared" si="0"/>
        <v>$lang["QuestionNumber"]='function(numques, nowques) {return  "（" + nowques + "th in " + numques + " questions）"};';</v>
      </c>
      <c r="B56" s="176" t="s">
        <v>4679</v>
      </c>
      <c r="E56" s="177" t="s">
        <v>4680</v>
      </c>
      <c r="G56" s="114">
        <f t="shared" si="1"/>
        <v>0</v>
      </c>
      <c r="H56" s="194" t="str">
        <f t="shared" si="2"/>
        <v>numques, nowques</v>
      </c>
      <c r="I56" s="119" t="s">
        <v>4681</v>
      </c>
      <c r="J56" s="131" t="s">
        <v>4681</v>
      </c>
      <c r="K56" s="178">
        <v>264</v>
      </c>
      <c r="L56" s="114" t="str">
        <f t="shared" si="3"/>
        <v/>
      </c>
      <c r="M56" s="114" t="s">
        <v>4827</v>
      </c>
    </row>
    <row r="57" spans="1:15" x14ac:dyDescent="0.15">
      <c r="A57" s="175" t="str">
        <f t="shared" si="0"/>
        <v/>
      </c>
      <c r="E57" s="177" t="s">
        <v>4682</v>
      </c>
      <c r="G57" s="114">
        <f t="shared" si="1"/>
        <v>0</v>
      </c>
      <c r="H57" s="194" t="str">
        <f t="shared" si="2"/>
        <v xml:space="preserve"> "（" + nowques + "th in " + numques + " questions）"</v>
      </c>
      <c r="I57" s="119" t="s">
        <v>4603</v>
      </c>
      <c r="J57" s="131" t="s">
        <v>4683</v>
      </c>
      <c r="K57" s="178">
        <v>265</v>
      </c>
      <c r="L57" s="114" t="str">
        <f t="shared" si="3"/>
        <v/>
      </c>
      <c r="M57" s="114" t="s">
        <v>4603</v>
      </c>
      <c r="O57" s="114" t="s">
        <v>4559</v>
      </c>
    </row>
    <row r="58" spans="1:15" x14ac:dyDescent="0.15">
      <c r="A58" s="175" t="str">
        <f t="shared" si="0"/>
        <v/>
      </c>
      <c r="G58" s="114">
        <f t="shared" si="1"/>
        <v>0</v>
      </c>
      <c r="H58" s="194" t="str">
        <f t="shared" si="2"/>
        <v/>
      </c>
      <c r="L58" s="114" t="str">
        <f t="shared" si="3"/>
        <v/>
      </c>
      <c r="M58" s="114" t="s">
        <v>4827</v>
      </c>
      <c r="O58" s="114" t="s">
        <v>4560</v>
      </c>
    </row>
    <row r="59" spans="1:15" x14ac:dyDescent="0.15">
      <c r="A59" s="175" t="str">
        <f t="shared" si="0"/>
        <v>//--compare-----------------</v>
      </c>
      <c r="B59" s="176" t="s">
        <v>4684</v>
      </c>
      <c r="G59" s="114">
        <f t="shared" si="1"/>
        <v>0</v>
      </c>
      <c r="H59" s="194" t="str">
        <f t="shared" si="2"/>
        <v/>
      </c>
      <c r="I59" s="119"/>
      <c r="J59" s="131"/>
      <c r="L59" s="114" t="str">
        <f t="shared" si="3"/>
        <v/>
      </c>
      <c r="M59" s="114" t="s">
        <v>4827</v>
      </c>
      <c r="O59" s="114" t="s">
        <v>4561</v>
      </c>
    </row>
    <row r="60" spans="1:15" x14ac:dyDescent="0.15">
      <c r="A60" s="175" t="str">
        <f t="shared" si="0"/>
        <v>$lang["youcall"]='you';</v>
      </c>
      <c r="B60" s="176" t="s">
        <v>4685</v>
      </c>
      <c r="D60" s="176" t="s">
        <v>2918</v>
      </c>
      <c r="E60" s="177" t="s">
        <v>1715</v>
      </c>
      <c r="G60" s="114">
        <f t="shared" si="1"/>
        <v>0</v>
      </c>
      <c r="H60" s="194" t="str">
        <f t="shared" si="2"/>
        <v>you</v>
      </c>
      <c r="I60" s="119" t="s">
        <v>4041</v>
      </c>
      <c r="J60" s="131" t="s">
        <v>2986</v>
      </c>
      <c r="K60" s="178">
        <v>127</v>
      </c>
      <c r="L60" s="114" t="str">
        <f t="shared" si="3"/>
        <v>you</v>
      </c>
      <c r="M60" s="114" t="s">
        <v>4041</v>
      </c>
      <c r="O60" s="114" t="s">
        <v>4562</v>
      </c>
    </row>
    <row r="61" spans="1:15" x14ac:dyDescent="0.15">
      <c r="A61" s="175" t="str">
        <f t="shared" si="0"/>
        <v>$lang["youcount"]='Household';</v>
      </c>
      <c r="B61" s="176" t="s">
        <v>4686</v>
      </c>
      <c r="D61" s="176" t="s">
        <v>2918</v>
      </c>
      <c r="E61" s="177" t="s">
        <v>1715</v>
      </c>
      <c r="G61" s="114">
        <f t="shared" si="1"/>
        <v>0</v>
      </c>
      <c r="H61" s="194" t="str">
        <f t="shared" si="2"/>
        <v>Household</v>
      </c>
      <c r="I61" s="119" t="s">
        <v>4042</v>
      </c>
      <c r="J61" s="131" t="s">
        <v>2987</v>
      </c>
      <c r="K61" s="178">
        <v>128</v>
      </c>
      <c r="L61" s="114" t="str">
        <f t="shared" si="3"/>
        <v>Household</v>
      </c>
      <c r="M61" s="114" t="s">
        <v>4042</v>
      </c>
      <c r="O61" s="114" t="s">
        <v>4563</v>
      </c>
    </row>
    <row r="62" spans="1:15" x14ac:dyDescent="0.15">
      <c r="A62" s="175" t="str">
        <f t="shared" si="0"/>
        <v>$lang["totalhome"]='Whole household';</v>
      </c>
      <c r="B62" s="176" t="s">
        <v>4687</v>
      </c>
      <c r="D62" s="176" t="s">
        <v>2918</v>
      </c>
      <c r="E62" s="177" t="s">
        <v>1715</v>
      </c>
      <c r="G62" s="114">
        <f t="shared" si="1"/>
        <v>0</v>
      </c>
      <c r="H62" s="194" t="str">
        <f t="shared" si="2"/>
        <v>Whole household</v>
      </c>
      <c r="I62" s="119" t="s">
        <v>4045</v>
      </c>
      <c r="J62" s="131" t="s">
        <v>2990</v>
      </c>
      <c r="K62" s="178">
        <v>131</v>
      </c>
      <c r="L62" s="114" t="str">
        <f t="shared" si="3"/>
        <v>Whole household</v>
      </c>
      <c r="M62" s="114" t="s">
        <v>4045</v>
      </c>
    </row>
    <row r="63" spans="1:15" ht="24" x14ac:dyDescent="0.15">
      <c r="A63" s="175" t="str">
        <f t="shared" si="0"/>
        <v>$lang["comparehome"]='function(target) {return "The same household size"+target+"peoplle"};';</v>
      </c>
      <c r="B63" s="176" t="s">
        <v>4688</v>
      </c>
      <c r="E63" s="177" t="s">
        <v>4648</v>
      </c>
      <c r="G63" s="114">
        <f t="shared" si="1"/>
        <v>0</v>
      </c>
      <c r="H63" s="194" t="str">
        <f t="shared" si="2"/>
        <v>target</v>
      </c>
      <c r="I63" s="119" t="s">
        <v>4689</v>
      </c>
      <c r="J63" s="131" t="s">
        <v>4690</v>
      </c>
      <c r="K63" s="178">
        <v>133</v>
      </c>
      <c r="L63" s="114" t="str">
        <f t="shared" si="3"/>
        <v/>
      </c>
      <c r="M63" s="114" t="s">
        <v>4827</v>
      </c>
      <c r="O63" s="114" t="s">
        <v>4025</v>
      </c>
    </row>
    <row r="64" spans="1:15" x14ac:dyDescent="0.15">
      <c r="A64" s="175" t="str">
        <f t="shared" si="0"/>
        <v/>
      </c>
      <c r="E64" s="177" t="s">
        <v>4651</v>
      </c>
      <c r="G64" s="114">
        <f t="shared" si="1"/>
        <v>0</v>
      </c>
      <c r="H64" s="194" t="str">
        <f t="shared" si="2"/>
        <v>"The same household size"+target+"peoplle"</v>
      </c>
      <c r="I64" s="119" t="s">
        <v>4832</v>
      </c>
      <c r="J64" s="131" t="s">
        <v>4691</v>
      </c>
      <c r="K64" s="178">
        <v>134</v>
      </c>
      <c r="L64" s="114" t="str">
        <f t="shared" si="3"/>
        <v>The same household size</v>
      </c>
      <c r="M64" s="114" t="s">
        <v>4831</v>
      </c>
      <c r="O64" s="114" t="s">
        <v>4564</v>
      </c>
    </row>
    <row r="65" spans="1:15" x14ac:dyDescent="0.15">
      <c r="A65" s="175" t="str">
        <f t="shared" si="0"/>
        <v/>
      </c>
      <c r="E65" s="177" t="s">
        <v>4673</v>
      </c>
      <c r="G65" s="114">
        <f t="shared" si="1"/>
        <v>0</v>
      </c>
      <c r="H65" s="194" t="str">
        <f t="shared" si="2"/>
        <v/>
      </c>
      <c r="I65" s="119"/>
      <c r="J65" s="131"/>
      <c r="K65" s="178">
        <v>135</v>
      </c>
      <c r="L65" s="114" t="str">
        <f t="shared" si="3"/>
        <v>Home</v>
      </c>
      <c r="M65" s="114" t="s">
        <v>4048</v>
      </c>
      <c r="O65" s="114" t="s">
        <v>4026</v>
      </c>
    </row>
    <row r="66" spans="1:15" ht="24" x14ac:dyDescent="0.15">
      <c r="A66" s="175" t="str">
        <f t="shared" ref="A66:A129" si="4">IF(E66="param",CLEAN(B66&amp;"'function("&amp;H66&amp;") {return "&amp;H67&amp;"};';"),IF(E66="template","",CLEAN(B66&amp;IF(D66="",IF(OR(CLEAN(B66)="",LEFT(B66,2)="//"),"","'';"),"'"&amp;H66&amp;"'"&amp;D66))))</f>
        <v>$lang["rankin100"]='function(count) {return "The rank is " + count +" in the 100."};';</v>
      </c>
      <c r="B66" s="176" t="s">
        <v>4692</v>
      </c>
      <c r="E66" s="177" t="s">
        <v>4680</v>
      </c>
      <c r="G66" s="114">
        <f t="shared" si="1"/>
        <v>0</v>
      </c>
      <c r="H66" s="194" t="str">
        <f t="shared" si="2"/>
        <v>count</v>
      </c>
      <c r="I66" s="119" t="s">
        <v>4693</v>
      </c>
      <c r="J66" s="131"/>
      <c r="K66" s="178">
        <v>213</v>
      </c>
      <c r="L66" s="114" t="str">
        <f t="shared" si="3"/>
        <v/>
      </c>
      <c r="M66" s="114" t="s">
        <v>4827</v>
      </c>
    </row>
    <row r="67" spans="1:15" x14ac:dyDescent="0.15">
      <c r="A67" s="175" t="str">
        <f t="shared" si="4"/>
        <v/>
      </c>
      <c r="E67" s="177" t="s">
        <v>4694</v>
      </c>
      <c r="G67" s="114">
        <f t="shared" si="1"/>
        <v>0</v>
      </c>
      <c r="H67" s="194" t="str">
        <f t="shared" si="2"/>
        <v>"The rank is " + count +" in the 100."</v>
      </c>
      <c r="I67" s="119" t="s">
        <v>4835</v>
      </c>
      <c r="J67" s="131">
        <v>100</v>
      </c>
      <c r="K67" s="178">
        <v>214</v>
      </c>
      <c r="L67" s="114" t="str">
        <f t="shared" si="3"/>
        <v xml:space="preserve">The rank is </v>
      </c>
      <c r="M67" s="114" t="s">
        <v>4833</v>
      </c>
    </row>
    <row r="68" spans="1:15" x14ac:dyDescent="0.15">
      <c r="A68" s="175" t="str">
        <f t="shared" si="4"/>
        <v/>
      </c>
      <c r="E68" s="177" t="s">
        <v>4673</v>
      </c>
      <c r="G68" s="114">
        <f t="shared" si="1"/>
        <v>0</v>
      </c>
      <c r="H68" s="194" t="str">
        <f t="shared" si="2"/>
        <v/>
      </c>
      <c r="I68" s="119"/>
      <c r="J68" s="131" t="s">
        <v>3025</v>
      </c>
      <c r="K68" s="178">
        <v>215</v>
      </c>
      <c r="L68" s="114" t="str">
        <f t="shared" si="3"/>
        <v xml:space="preserve"> in the 100.</v>
      </c>
      <c r="M68" s="114" t="s">
        <v>4834</v>
      </c>
    </row>
    <row r="69" spans="1:15" x14ac:dyDescent="0.15">
      <c r="A69" s="175" t="str">
        <f t="shared" si="4"/>
        <v>$lang["rankcall"]='';</v>
      </c>
      <c r="B69" s="176" t="s">
        <v>4695</v>
      </c>
      <c r="D69" s="176" t="s">
        <v>2918</v>
      </c>
      <c r="E69" s="177" t="s">
        <v>1715</v>
      </c>
      <c r="G69" s="114">
        <f t="shared" ref="G69:G132" si="5">IF(MOD(LEN(H69) - LEN(SUBSTITUTE(H69, """", "")),2) = 1,1,0)</f>
        <v>0</v>
      </c>
      <c r="H69" s="194" t="str">
        <f t="shared" si="2"/>
        <v/>
      </c>
      <c r="I69" s="119"/>
      <c r="J69" s="131" t="s">
        <v>3026</v>
      </c>
      <c r="K69" s="178">
        <v>217</v>
      </c>
      <c r="L69" s="114" t="str">
        <f t="shared" si="3"/>
        <v/>
      </c>
      <c r="M69" s="114" t="s">
        <v>4827</v>
      </c>
      <c r="O69" s="114" t="s">
        <v>4027</v>
      </c>
    </row>
    <row r="70" spans="1:15" ht="24" x14ac:dyDescent="0.15">
      <c r="A70" s="175" t="str">
        <f t="shared" si="4"/>
        <v>$lang["co2ratio"]='function(ratio) {return "　CO2 emission is" + ratio +"times to the average"};';</v>
      </c>
      <c r="B70" s="176" t="s">
        <v>4696</v>
      </c>
      <c r="E70" s="177" t="s">
        <v>4648</v>
      </c>
      <c r="G70" s="114">
        <f t="shared" si="5"/>
        <v>0</v>
      </c>
      <c r="H70" s="194" t="str">
        <f t="shared" ref="H70:H133" si="6">SUBSTITUTE(I70, "'", "\'")</f>
        <v>ratio</v>
      </c>
      <c r="I70" s="119" t="s">
        <v>4697</v>
      </c>
      <c r="J70" s="131" t="s">
        <v>4698</v>
      </c>
      <c r="K70" s="178">
        <v>218</v>
      </c>
      <c r="L70" s="114" t="str">
        <f t="shared" ref="L70:L133" si="7">IF(OR(K70="",INDEX(O$1:O$301,INT(K70))=""),"",INDEX(O$1:O$301,INT(K70)))</f>
        <v/>
      </c>
      <c r="M70" s="114" t="s">
        <v>4827</v>
      </c>
      <c r="O70" s="114" t="s">
        <v>4028</v>
      </c>
    </row>
    <row r="71" spans="1:15" x14ac:dyDescent="0.15">
      <c r="A71" s="175" t="str">
        <f t="shared" si="4"/>
        <v/>
      </c>
      <c r="E71" s="177" t="s">
        <v>4694</v>
      </c>
      <c r="G71" s="114">
        <f t="shared" si="5"/>
        <v>0</v>
      </c>
      <c r="H71" s="194" t="str">
        <f t="shared" si="6"/>
        <v>"　CO2 emission is" + ratio +"times to the average"</v>
      </c>
      <c r="I71" s="119" t="s">
        <v>4838</v>
      </c>
      <c r="J71" s="131" t="s">
        <v>4699</v>
      </c>
      <c r="K71" s="178">
        <v>219</v>
      </c>
      <c r="L71" s="114" t="str">
        <f t="shared" si="7"/>
        <v>CO2 emission is</v>
      </c>
      <c r="M71" s="114" t="s">
        <v>4836</v>
      </c>
      <c r="O71" s="114" t="s">
        <v>4029</v>
      </c>
    </row>
    <row r="72" spans="1:15" x14ac:dyDescent="0.15">
      <c r="A72" s="175" t="str">
        <f t="shared" si="4"/>
        <v/>
      </c>
      <c r="E72" s="177" t="s">
        <v>4673</v>
      </c>
      <c r="G72" s="114">
        <f t="shared" si="5"/>
        <v>0</v>
      </c>
      <c r="H72" s="194" t="str">
        <f t="shared" si="6"/>
        <v/>
      </c>
      <c r="I72" s="119"/>
      <c r="J72" s="131" t="s">
        <v>3027</v>
      </c>
      <c r="K72" s="178">
        <v>220</v>
      </c>
      <c r="L72" s="114" t="str">
        <f t="shared" si="7"/>
        <v>times to the average</v>
      </c>
      <c r="M72" s="114" t="s">
        <v>4837</v>
      </c>
      <c r="O72" s="114" t="s">
        <v>4030</v>
      </c>
    </row>
    <row r="73" spans="1:15" x14ac:dyDescent="0.15">
      <c r="A73" s="175" t="str">
        <f t="shared" si="4"/>
        <v>$lang["co2compare06"]='It is much less than average. It is a very nice life.';</v>
      </c>
      <c r="B73" s="176" t="s">
        <v>4700</v>
      </c>
      <c r="D73" s="176" t="s">
        <v>2918</v>
      </c>
      <c r="E73" s="177" t="s">
        <v>4613</v>
      </c>
      <c r="G73" s="114">
        <f t="shared" si="5"/>
        <v>0</v>
      </c>
      <c r="H73" s="194" t="str">
        <f t="shared" si="6"/>
        <v>It is much less than average. It is a very nice life.</v>
      </c>
      <c r="I73" s="119" t="s">
        <v>4070</v>
      </c>
      <c r="J73" s="131" t="s">
        <v>3028</v>
      </c>
      <c r="K73" s="178">
        <v>222</v>
      </c>
      <c r="L73" s="114" t="str">
        <f t="shared" si="7"/>
        <v>It is much less than average. It is a very nice life.</v>
      </c>
      <c r="M73" s="114" t="s">
        <v>4070</v>
      </c>
      <c r="O73" s="114" t="s">
        <v>4031</v>
      </c>
    </row>
    <row r="74" spans="1:15" x14ac:dyDescent="0.15">
      <c r="A74" s="175" t="str">
        <f t="shared" si="4"/>
        <v>$lang["co2compare08"]='It is less than average. It is a wonderful life.';</v>
      </c>
      <c r="B74" s="176" t="s">
        <v>4701</v>
      </c>
      <c r="D74" s="176" t="s">
        <v>2918</v>
      </c>
      <c r="E74" s="177" t="s">
        <v>4613</v>
      </c>
      <c r="G74" s="114">
        <f t="shared" si="5"/>
        <v>0</v>
      </c>
      <c r="H74" s="194" t="str">
        <f t="shared" si="6"/>
        <v>It is less than average. It is a wonderful life.</v>
      </c>
      <c r="I74" s="119" t="s">
        <v>4071</v>
      </c>
      <c r="J74" s="131" t="s">
        <v>3029</v>
      </c>
      <c r="K74" s="178">
        <v>223</v>
      </c>
      <c r="L74" s="114" t="str">
        <f t="shared" si="7"/>
        <v>It is less than average. It is a wonderful life.</v>
      </c>
      <c r="M74" s="114" t="s">
        <v>4071</v>
      </c>
      <c r="O74" s="114" t="s">
        <v>4032</v>
      </c>
    </row>
    <row r="75" spans="1:15" x14ac:dyDescent="0.15">
      <c r="A75" s="175" t="str">
        <f t="shared" si="4"/>
        <v>$lang["co2compare10"]='It is about the same level as the average.';</v>
      </c>
      <c r="B75" s="176" t="s">
        <v>4702</v>
      </c>
      <c r="D75" s="176" t="s">
        <v>2918</v>
      </c>
      <c r="E75" s="177" t="s">
        <v>4673</v>
      </c>
      <c r="G75" s="114">
        <f t="shared" si="5"/>
        <v>0</v>
      </c>
      <c r="H75" s="194" t="str">
        <f t="shared" si="6"/>
        <v>It is about the same level as the average.</v>
      </c>
      <c r="I75" s="119" t="s">
        <v>4072</v>
      </c>
      <c r="J75" s="131" t="s">
        <v>3030</v>
      </c>
      <c r="K75" s="178">
        <v>224</v>
      </c>
      <c r="L75" s="114" t="str">
        <f t="shared" si="7"/>
        <v>It is about the same level as the average.</v>
      </c>
      <c r="M75" s="114" t="s">
        <v>4072</v>
      </c>
      <c r="O75" s="114" t="s">
        <v>4033</v>
      </c>
    </row>
    <row r="76" spans="1:15" ht="36" x14ac:dyDescent="0.15">
      <c r="A76" s="175" t="str">
        <f t="shared" si="4"/>
        <v>$lang["co2compare12"]='It is somewhat higher than the average. There seems to be plenty of room for reduction in utility costs due to improvement.';</v>
      </c>
      <c r="B76" s="176" t="s">
        <v>4703</v>
      </c>
      <c r="D76" s="176" t="s">
        <v>2918</v>
      </c>
      <c r="E76" s="177" t="s">
        <v>4613</v>
      </c>
      <c r="G76" s="114">
        <f t="shared" si="5"/>
        <v>0</v>
      </c>
      <c r="H76" s="194" t="str">
        <f t="shared" si="6"/>
        <v>It is somewhat higher than the average. There seems to be plenty of room for reduction in utility costs due to improvement.</v>
      </c>
      <c r="I76" s="119" t="s">
        <v>4073</v>
      </c>
      <c r="J76" s="131" t="s">
        <v>3031</v>
      </c>
      <c r="K76" s="178">
        <v>225</v>
      </c>
      <c r="L76" s="114" t="str">
        <f t="shared" si="7"/>
        <v>It is somewhat higher than the average. There seems to be plenty of room for reduction in utility costs due to improvement.</v>
      </c>
      <c r="M76" s="114" t="s">
        <v>4073</v>
      </c>
      <c r="O76" s="114" t="s">
        <v>4034</v>
      </c>
    </row>
    <row r="77" spans="1:15" ht="24" x14ac:dyDescent="0.15">
      <c r="A77" s="175" t="str">
        <f t="shared" si="4"/>
        <v>$lang["co2compare14"]='It is larger than the average. There seems to be plenty of room for reduction in utility costs due to improvement.';</v>
      </c>
      <c r="B77" s="176" t="s">
        <v>4704</v>
      </c>
      <c r="D77" s="176" t="s">
        <v>2918</v>
      </c>
      <c r="E77" s="177" t="s">
        <v>4673</v>
      </c>
      <c r="G77" s="114">
        <f t="shared" si="5"/>
        <v>0</v>
      </c>
      <c r="H77" s="194" t="str">
        <f t="shared" si="6"/>
        <v>It is larger than the average. There seems to be plenty of room for reduction in utility costs due to improvement.</v>
      </c>
      <c r="I77" s="119" t="s">
        <v>4074</v>
      </c>
      <c r="J77" s="131" t="s">
        <v>3032</v>
      </c>
      <c r="K77" s="178">
        <v>226</v>
      </c>
      <c r="L77" s="114" t="str">
        <f t="shared" si="7"/>
        <v>It is larger than the average. There seems to be plenty of room for reduction in utility costs due to improvement.</v>
      </c>
      <c r="M77" s="114" t="s">
        <v>4074</v>
      </c>
    </row>
    <row r="78" spans="1:15" ht="24" x14ac:dyDescent="0.15">
      <c r="A78" s="175" t="str">
        <f t="shared" si="4"/>
        <v>$lang["rankcomment"]='function(same,youcount,rank) {return "in 100" + youcount + " same to your home、your rank is #" +   youcount+ "&lt;br&gt;"};';</v>
      </c>
      <c r="B78" s="176" t="s">
        <v>4705</v>
      </c>
      <c r="E78" s="177" t="s">
        <v>4648</v>
      </c>
      <c r="G78" s="114">
        <f t="shared" si="5"/>
        <v>0</v>
      </c>
      <c r="H78" s="194" t="str">
        <f t="shared" si="6"/>
        <v>same,youcount,rank</v>
      </c>
      <c r="I78" s="119" t="s">
        <v>4706</v>
      </c>
      <c r="J78" s="131"/>
      <c r="K78" s="178">
        <v>227</v>
      </c>
      <c r="L78" s="114" t="str">
        <f t="shared" si="7"/>
        <v/>
      </c>
      <c r="M78" s="114" t="s">
        <v>4827</v>
      </c>
      <c r="O78" s="114" t="s">
        <v>4446</v>
      </c>
    </row>
    <row r="79" spans="1:15" ht="24" x14ac:dyDescent="0.15">
      <c r="A79" s="175" t="str">
        <f t="shared" si="4"/>
        <v/>
      </c>
      <c r="E79" s="177" t="s">
        <v>4694</v>
      </c>
      <c r="G79" s="114">
        <f t="shared" si="5"/>
        <v>0</v>
      </c>
      <c r="H79" s="194" t="str">
        <f t="shared" si="6"/>
        <v>"in 100" + youcount + " same to your home、your rank is #" +   youcount+ "&lt;br&gt;"</v>
      </c>
      <c r="I79" s="119" t="s">
        <v>4839</v>
      </c>
      <c r="J79" s="131" t="s">
        <v>3033</v>
      </c>
      <c r="K79" s="178">
        <v>228</v>
      </c>
      <c r="L79" s="114" t="str">
        <f t="shared" si="7"/>
        <v>is 100, in that your rank is #</v>
      </c>
      <c r="M79" s="114" t="s">
        <v>4596</v>
      </c>
      <c r="O79" s="114" t="s">
        <v>4447</v>
      </c>
    </row>
    <row r="80" spans="1:15" x14ac:dyDescent="0.15">
      <c r="A80" s="175" t="str">
        <f t="shared" si="4"/>
        <v/>
      </c>
      <c r="E80" s="177" t="s">
        <v>4613</v>
      </c>
      <c r="G80" s="114">
        <f t="shared" si="5"/>
        <v>0</v>
      </c>
      <c r="H80" s="194" t="str">
        <f t="shared" si="6"/>
        <v/>
      </c>
      <c r="I80" s="119"/>
      <c r="J80" s="131" t="s">
        <v>3034</v>
      </c>
      <c r="K80" s="178">
        <v>229</v>
      </c>
      <c r="L80" s="114" t="str">
        <f t="shared" si="7"/>
        <v/>
      </c>
      <c r="M80" s="114" t="s">
        <v>4827</v>
      </c>
      <c r="O80" s="114" t="s">
        <v>4448</v>
      </c>
    </row>
    <row r="81" spans="1:15" x14ac:dyDescent="0.15">
      <c r="A81" s="175" t="str">
        <f t="shared" si="4"/>
        <v/>
      </c>
      <c r="E81" s="177" t="s">
        <v>4613</v>
      </c>
      <c r="G81" s="114">
        <f t="shared" si="5"/>
        <v>0</v>
      </c>
      <c r="H81" s="194" t="str">
        <f t="shared" si="6"/>
        <v/>
      </c>
      <c r="I81" s="119"/>
      <c r="J81" s="131" t="s">
        <v>3035</v>
      </c>
      <c r="K81" s="178">
        <v>230</v>
      </c>
      <c r="L81" s="114" t="str">
        <f t="shared" si="7"/>
        <v>&lt;br&gt;</v>
      </c>
      <c r="M81" s="114" t="s">
        <v>4597</v>
      </c>
      <c r="O81" s="114" t="s">
        <v>4002</v>
      </c>
    </row>
    <row r="82" spans="1:15" x14ac:dyDescent="0.15">
      <c r="A82" s="175" t="str">
        <f t="shared" si="4"/>
        <v/>
      </c>
      <c r="B82" s="176" t="s">
        <v>2922</v>
      </c>
      <c r="E82" s="177" t="s">
        <v>4613</v>
      </c>
      <c r="G82" s="114">
        <f t="shared" si="5"/>
        <v>0</v>
      </c>
      <c r="H82" s="194" t="str">
        <f t="shared" si="6"/>
        <v/>
      </c>
      <c r="I82" s="119"/>
      <c r="J82" s="131"/>
      <c r="K82" s="178">
        <v>232</v>
      </c>
      <c r="L82" s="114" t="str">
        <f t="shared" si="7"/>
        <v/>
      </c>
      <c r="M82" s="114" t="s">
        <v>4827</v>
      </c>
      <c r="O82" s="114" t="s">
        <v>4449</v>
      </c>
    </row>
    <row r="83" spans="1:15" x14ac:dyDescent="0.15">
      <c r="A83" s="175" t="str">
        <f t="shared" si="4"/>
        <v/>
      </c>
      <c r="B83" s="176" t="s">
        <v>2922</v>
      </c>
      <c r="E83" s="177" t="s">
        <v>4613</v>
      </c>
      <c r="G83" s="114">
        <f t="shared" si="5"/>
        <v>0</v>
      </c>
      <c r="H83" s="194" t="str">
        <f t="shared" si="6"/>
        <v/>
      </c>
      <c r="I83" s="119"/>
      <c r="J83" s="131"/>
      <c r="K83" s="178">
        <v>233</v>
      </c>
      <c r="L83" s="114" t="str">
        <f t="shared" si="7"/>
        <v/>
      </c>
      <c r="M83" s="114" t="s">
        <v>4827</v>
      </c>
      <c r="O83" s="114" t="s">
        <v>4450</v>
      </c>
    </row>
    <row r="84" spans="1:15" x14ac:dyDescent="0.15">
      <c r="A84" s="175" t="str">
        <f t="shared" si="4"/>
        <v>//itemize-----------</v>
      </c>
      <c r="B84" s="176" t="s">
        <v>3036</v>
      </c>
      <c r="E84" s="177" t="s">
        <v>4613</v>
      </c>
      <c r="G84" s="114">
        <f t="shared" si="5"/>
        <v>0</v>
      </c>
      <c r="H84" s="194" t="str">
        <f t="shared" si="6"/>
        <v/>
      </c>
      <c r="I84" s="119"/>
      <c r="J84" s="131"/>
      <c r="K84" s="178">
        <v>234</v>
      </c>
      <c r="L84" s="114" t="str">
        <f t="shared" si="7"/>
        <v/>
      </c>
      <c r="M84" s="114" t="s">
        <v>4827</v>
      </c>
      <c r="O84" s="114" t="s">
        <v>4451</v>
      </c>
    </row>
    <row r="85" spans="1:15" x14ac:dyDescent="0.15">
      <c r="A85" s="175" t="str">
        <f t="shared" si="4"/>
        <v>$lang["itemize"]='Breakdown';</v>
      </c>
      <c r="B85" s="176" t="s">
        <v>4707</v>
      </c>
      <c r="D85" s="176" t="s">
        <v>2918</v>
      </c>
      <c r="E85" s="177" t="s">
        <v>4613</v>
      </c>
      <c r="G85" s="114">
        <f t="shared" si="5"/>
        <v>0</v>
      </c>
      <c r="H85" s="194" t="str">
        <f t="shared" si="6"/>
        <v>Breakdown</v>
      </c>
      <c r="I85" s="119" t="s">
        <v>4075</v>
      </c>
      <c r="J85" s="131" t="s">
        <v>3037</v>
      </c>
      <c r="K85" s="178">
        <v>235</v>
      </c>
      <c r="L85" s="114" t="str">
        <f t="shared" si="7"/>
        <v>Breakdown</v>
      </c>
      <c r="M85" s="114" t="s">
        <v>4075</v>
      </c>
      <c r="O85" s="114" t="s">
        <v>4452</v>
      </c>
    </row>
    <row r="86" spans="1:15" x14ac:dyDescent="0.15">
      <c r="A86" s="175" t="str">
        <f t="shared" si="4"/>
        <v>$lang["itemname"]='Field';</v>
      </c>
      <c r="B86" s="176" t="s">
        <v>4708</v>
      </c>
      <c r="D86" s="176" t="s">
        <v>2918</v>
      </c>
      <c r="E86" s="177" t="s">
        <v>4613</v>
      </c>
      <c r="G86" s="114">
        <f t="shared" si="5"/>
        <v>0</v>
      </c>
      <c r="H86" s="194" t="str">
        <f t="shared" si="6"/>
        <v>Field</v>
      </c>
      <c r="I86" s="119" t="s">
        <v>4076</v>
      </c>
      <c r="J86" s="131" t="s">
        <v>3038</v>
      </c>
      <c r="K86" s="178">
        <v>236</v>
      </c>
      <c r="L86" s="114" t="str">
        <f t="shared" si="7"/>
        <v>Field</v>
      </c>
      <c r="M86" s="114" t="s">
        <v>4076</v>
      </c>
      <c r="O86" s="114" t="s">
        <v>4453</v>
      </c>
    </row>
    <row r="87" spans="1:15" x14ac:dyDescent="0.15">
      <c r="A87" s="175" t="str">
        <f t="shared" si="4"/>
        <v>$lang["percent"]='Percentage (%)';</v>
      </c>
      <c r="B87" s="176" t="s">
        <v>4709</v>
      </c>
      <c r="D87" s="176" t="s">
        <v>2918</v>
      </c>
      <c r="E87" s="177" t="s">
        <v>4673</v>
      </c>
      <c r="G87" s="114">
        <f t="shared" si="5"/>
        <v>0</v>
      </c>
      <c r="H87" s="194" t="str">
        <f t="shared" si="6"/>
        <v>Percentage (%)</v>
      </c>
      <c r="I87" s="119" t="s">
        <v>4077</v>
      </c>
      <c r="J87" s="131" t="s">
        <v>3039</v>
      </c>
      <c r="K87" s="178">
        <v>237</v>
      </c>
      <c r="L87" s="114" t="str">
        <f t="shared" si="7"/>
        <v>Percentage (%)</v>
      </c>
      <c r="M87" s="114" t="s">
        <v>4077</v>
      </c>
      <c r="O87" s="114" t="s">
        <v>4036</v>
      </c>
    </row>
    <row r="88" spans="1:15" x14ac:dyDescent="0.15">
      <c r="A88" s="175" t="str">
        <f t="shared" si="4"/>
        <v>$lang["measure"]='Measures';</v>
      </c>
      <c r="B88" s="176" t="s">
        <v>4710</v>
      </c>
      <c r="D88" s="176" t="s">
        <v>2918</v>
      </c>
      <c r="E88" s="177" t="s">
        <v>4673</v>
      </c>
      <c r="G88" s="114">
        <f t="shared" si="5"/>
        <v>0</v>
      </c>
      <c r="H88" s="194" t="str">
        <f t="shared" si="6"/>
        <v>Measures</v>
      </c>
      <c r="I88" s="119" t="s">
        <v>3997</v>
      </c>
      <c r="J88" s="131" t="s">
        <v>2928</v>
      </c>
      <c r="K88" s="178">
        <v>250</v>
      </c>
      <c r="L88" s="114" t="str">
        <f t="shared" si="7"/>
        <v>kerosene</v>
      </c>
      <c r="M88" s="114" t="s">
        <v>3997</v>
      </c>
      <c r="O88" s="114" t="s">
        <v>4458</v>
      </c>
    </row>
    <row r="89" spans="1:15" x14ac:dyDescent="0.15">
      <c r="A89" s="175" t="str">
        <f t="shared" si="4"/>
        <v>$lang["merit"]='Good value';</v>
      </c>
      <c r="B89" s="176" t="s">
        <v>4711</v>
      </c>
      <c r="D89" s="176" t="s">
        <v>2918</v>
      </c>
      <c r="E89" s="177" t="s">
        <v>4613</v>
      </c>
      <c r="G89" s="114">
        <f t="shared" si="5"/>
        <v>0</v>
      </c>
      <c r="H89" s="194" t="str">
        <f t="shared" si="6"/>
        <v>Good value</v>
      </c>
      <c r="I89" s="119" t="s">
        <v>4085</v>
      </c>
      <c r="J89" s="131" t="s">
        <v>3042</v>
      </c>
      <c r="K89" s="178">
        <v>251</v>
      </c>
      <c r="L89" s="114" t="str">
        <f t="shared" si="7"/>
        <v>gasoline</v>
      </c>
      <c r="M89" s="114" t="s">
        <v>4085</v>
      </c>
      <c r="O89" s="114" t="s">
        <v>4459</v>
      </c>
    </row>
    <row r="90" spans="1:15" x14ac:dyDescent="0.15">
      <c r="A90" s="175" t="str">
        <f t="shared" si="4"/>
        <v>$lang["select"]='Choice';</v>
      </c>
      <c r="B90" s="176" t="s">
        <v>4712</v>
      </c>
      <c r="D90" s="176" t="s">
        <v>2918</v>
      </c>
      <c r="E90" s="177" t="s">
        <v>4613</v>
      </c>
      <c r="G90" s="114">
        <f t="shared" si="5"/>
        <v>0</v>
      </c>
      <c r="H90" s="194" t="str">
        <f t="shared" si="6"/>
        <v>Choice</v>
      </c>
      <c r="I90" s="119" t="s">
        <v>4086</v>
      </c>
      <c r="J90" s="131" t="s">
        <v>3043</v>
      </c>
      <c r="K90" s="178">
        <v>252</v>
      </c>
      <c r="L90" s="114" t="str">
        <f t="shared" si="7"/>
        <v>District heat</v>
      </c>
      <c r="M90" s="114" t="s">
        <v>4086</v>
      </c>
      <c r="O90" s="114" t="s">
        <v>4454</v>
      </c>
    </row>
    <row r="91" spans="1:15" ht="36" x14ac:dyDescent="0.15">
      <c r="A91" s="175" t="str">
        <f t="shared" si="4"/>
        <v>$lang["itemizecomment"]='function(main3,sum) {return main3+"is big source in your home,  and top three items emit" + sum+"% of CO2 form your house.。hese large field measures are effective."};';</v>
      </c>
      <c r="B91" s="176" t="s">
        <v>4713</v>
      </c>
      <c r="E91" s="177" t="s">
        <v>4648</v>
      </c>
      <c r="G91" s="114">
        <f t="shared" si="5"/>
        <v>0</v>
      </c>
      <c r="H91" s="194" t="str">
        <f t="shared" si="6"/>
        <v>main3,sum</v>
      </c>
      <c r="I91" s="119" t="s">
        <v>4714</v>
      </c>
      <c r="J91" s="131"/>
      <c r="K91" s="178">
        <v>253</v>
      </c>
      <c r="L91" s="114" t="str">
        <f t="shared" si="7"/>
        <v>Briquettes</v>
      </c>
      <c r="M91" s="114" t="s">
        <v>4827</v>
      </c>
      <c r="O91" s="114" t="s">
        <v>4455</v>
      </c>
    </row>
    <row r="92" spans="1:15" ht="36" x14ac:dyDescent="0.15">
      <c r="A92" s="175" t="str">
        <f t="shared" si="4"/>
        <v/>
      </c>
      <c r="E92" s="177" t="s">
        <v>4694</v>
      </c>
      <c r="G92" s="114">
        <f t="shared" si="5"/>
        <v>0</v>
      </c>
      <c r="H92" s="194" t="str">
        <f t="shared" si="6"/>
        <v>main3+"is big source in your home,  and top three items emit" + sum+"% of CO2 form your house.。hese large field measures are effective."</v>
      </c>
      <c r="I92" s="119" t="s">
        <v>4842</v>
      </c>
      <c r="J92" s="131" t="s">
        <v>3044</v>
      </c>
      <c r="K92" s="178">
        <v>254</v>
      </c>
      <c r="L92" s="114" t="str">
        <f t="shared" si="7"/>
        <v>Measures</v>
      </c>
      <c r="M92" s="114" t="s">
        <v>4840</v>
      </c>
      <c r="O92" s="114" t="s">
        <v>4456</v>
      </c>
    </row>
    <row r="93" spans="1:15" x14ac:dyDescent="0.15">
      <c r="A93" s="175" t="str">
        <f t="shared" si="4"/>
        <v/>
      </c>
      <c r="E93" s="177" t="s">
        <v>4613</v>
      </c>
      <c r="G93" s="114">
        <f t="shared" si="5"/>
        <v>0</v>
      </c>
      <c r="H93" s="194" t="str">
        <f t="shared" si="6"/>
        <v/>
      </c>
      <c r="I93" s="119"/>
      <c r="J93" s="131" t="s">
        <v>3045</v>
      </c>
      <c r="K93" s="178">
        <v>255</v>
      </c>
      <c r="L93" s="114" t="str">
        <f t="shared" si="7"/>
        <v>Good value</v>
      </c>
      <c r="M93" s="114" t="s">
        <v>4841</v>
      </c>
      <c r="O93" s="114" t="s">
        <v>4457</v>
      </c>
    </row>
    <row r="94" spans="1:15" x14ac:dyDescent="0.15">
      <c r="A94" s="175" t="str">
        <f t="shared" si="4"/>
        <v/>
      </c>
      <c r="G94" s="114">
        <f t="shared" si="5"/>
        <v>0</v>
      </c>
      <c r="H94" s="194" t="str">
        <f t="shared" si="6"/>
        <v/>
      </c>
      <c r="I94" s="119"/>
      <c r="J94" s="131"/>
      <c r="L94" s="114" t="str">
        <f t="shared" si="7"/>
        <v/>
      </c>
      <c r="M94" s="114" t="s">
        <v>4827</v>
      </c>
      <c r="O94" s="114" t="s">
        <v>4460</v>
      </c>
    </row>
    <row r="95" spans="1:15" x14ac:dyDescent="0.15">
      <c r="A95" s="175" t="str">
        <f t="shared" si="4"/>
        <v>//--result-----------------</v>
      </c>
      <c r="B95" s="176" t="s">
        <v>4715</v>
      </c>
      <c r="G95" s="114">
        <f t="shared" si="5"/>
        <v>0</v>
      </c>
      <c r="H95" s="194" t="str">
        <f t="shared" si="6"/>
        <v/>
      </c>
      <c r="I95" s="119"/>
      <c r="J95" s="131"/>
      <c r="L95" s="114" t="str">
        <f t="shared" si="7"/>
        <v/>
      </c>
      <c r="M95" s="114" t="s">
        <v>4827</v>
      </c>
    </row>
    <row r="96" spans="1:15" x14ac:dyDescent="0.15">
      <c r="A96" s="175" t="str">
        <f t="shared" si="4"/>
        <v>$lang["effectivemeasures"]='Effective measures';</v>
      </c>
      <c r="B96" s="176" t="s">
        <v>4716</v>
      </c>
      <c r="D96" s="176" t="s">
        <v>2918</v>
      </c>
      <c r="E96" s="177" t="s">
        <v>4717</v>
      </c>
      <c r="G96" s="114">
        <f t="shared" si="5"/>
        <v>0</v>
      </c>
      <c r="H96" s="194" t="str">
        <f t="shared" si="6"/>
        <v>Effective measures</v>
      </c>
      <c r="I96" s="119" t="s">
        <v>4036</v>
      </c>
      <c r="J96" s="131" t="s">
        <v>2978</v>
      </c>
      <c r="K96" s="178">
        <v>114</v>
      </c>
      <c r="L96" s="114" t="str">
        <f t="shared" si="7"/>
        <v>Effective measures</v>
      </c>
      <c r="M96" s="114" t="s">
        <v>4843</v>
      </c>
    </row>
    <row r="97" spans="1:15" ht="48" x14ac:dyDescent="0.15">
      <c r="A97" s="175" t="str">
        <f t="shared" si="4"/>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76" t="s">
        <v>4718</v>
      </c>
      <c r="E97" s="177" t="s">
        <v>4648</v>
      </c>
      <c r="G97" s="114">
        <f t="shared" si="5"/>
        <v>0</v>
      </c>
      <c r="H97" s="194" t="str">
        <f t="shared" si="6"/>
        <v>percent,fee,co2</v>
      </c>
      <c r="I97" s="119" t="s">
        <v>4719</v>
      </c>
      <c r="J97" s="131"/>
      <c r="K97" s="178">
        <v>118</v>
      </c>
      <c r="L97" s="114" t="str">
        <f t="shared" si="7"/>
        <v/>
      </c>
      <c r="M97" s="114" t="s">
        <v>4827</v>
      </c>
    </row>
    <row r="98" spans="1:15" ht="60" x14ac:dyDescent="0.15">
      <c r="A98" s="175" t="str">
        <f t="shared" si="4"/>
        <v/>
      </c>
      <c r="E98" s="177" t="s">
        <v>4651</v>
      </c>
      <c r="G98" s="114">
        <f t="shared" si="5"/>
        <v>0</v>
      </c>
      <c r="H98" s="194" t="str">
        <f t="shared" si="6"/>
        <v>"　You can reduce  " + percent+"%, " + ( hidePrice != 1  ? fee +"yen of energy cost and ":"") + co2+"kg of CO2 emittion annualy.  If you are already working on it, this means that you are doing an eco-life that will only produce these results."</v>
      </c>
      <c r="I98" s="119" t="s">
        <v>4845</v>
      </c>
      <c r="J98" s="131" t="s">
        <v>2981</v>
      </c>
      <c r="K98" s="178">
        <v>119</v>
      </c>
      <c r="L98" s="114" t="str">
        <f t="shared" si="7"/>
        <v>When combined</v>
      </c>
      <c r="M98" s="114" t="s">
        <v>4039</v>
      </c>
    </row>
    <row r="99" spans="1:15" x14ac:dyDescent="0.15">
      <c r="A99" s="175" t="str">
        <f t="shared" si="4"/>
        <v/>
      </c>
      <c r="E99" s="177" t="s">
        <v>4613</v>
      </c>
      <c r="G99" s="114">
        <f t="shared" si="5"/>
        <v>0</v>
      </c>
      <c r="H99" s="194" t="str">
        <f t="shared" si="6"/>
        <v/>
      </c>
      <c r="I99" s="119"/>
      <c r="J99" s="131" t="s">
        <v>2982</v>
      </c>
      <c r="K99" s="178">
        <v>120</v>
      </c>
      <c r="L99" s="114" t="str">
        <f t="shared" si="7"/>
        <v>%, annualy</v>
      </c>
      <c r="M99" s="114" t="s">
        <v>4569</v>
      </c>
    </row>
    <row r="100" spans="1:15" x14ac:dyDescent="0.15">
      <c r="A100" s="175" t="str">
        <f t="shared" si="4"/>
        <v/>
      </c>
      <c r="E100" s="177" t="s">
        <v>4613</v>
      </c>
      <c r="G100" s="114">
        <f t="shared" si="5"/>
        <v>0</v>
      </c>
      <c r="H100" s="194" t="str">
        <f t="shared" si="6"/>
        <v/>
      </c>
      <c r="I100" s="119"/>
      <c r="J100" s="131" t="s">
        <v>2983</v>
      </c>
      <c r="K100" s="178">
        <v>121</v>
      </c>
      <c r="L100" s="114" t="str">
        <f t="shared" si="7"/>
        <v>yen of the utility cost and</v>
      </c>
      <c r="M100" s="114" t="s">
        <v>4570</v>
      </c>
      <c r="O100" s="114" t="s">
        <v>4565</v>
      </c>
    </row>
    <row r="101" spans="1:15" ht="24" x14ac:dyDescent="0.15">
      <c r="A101" s="175" t="str">
        <f t="shared" si="4"/>
        <v/>
      </c>
      <c r="E101" s="177" t="s">
        <v>4673</v>
      </c>
      <c r="G101" s="114">
        <f t="shared" si="5"/>
        <v>0</v>
      </c>
      <c r="H101" s="194" t="str">
        <f t="shared" si="6"/>
        <v/>
      </c>
      <c r="I101" s="119"/>
      <c r="J101" s="131" t="s">
        <v>2984</v>
      </c>
      <c r="K101" s="178">
        <v>122</v>
      </c>
      <c r="L101" s="114" t="str">
        <f t="shared" si="7"/>
        <v>kg CO2 can be reduced. If you are already working on it, this means that you are doing an eco-life that will only produce these results.</v>
      </c>
      <c r="M101" s="114" t="s">
        <v>4844</v>
      </c>
      <c r="O101" s="114" t="b">
        <v>1</v>
      </c>
    </row>
    <row r="102" spans="1:15" x14ac:dyDescent="0.15">
      <c r="A102" s="175" t="str">
        <f t="shared" si="4"/>
        <v>$lang["titlemessage"]='function(title) {return  title+" is effective."};';</v>
      </c>
      <c r="B102" s="176" t="s">
        <v>4720</v>
      </c>
      <c r="E102" s="177" t="s">
        <v>4648</v>
      </c>
      <c r="G102" s="114">
        <f t="shared" si="5"/>
        <v>0</v>
      </c>
      <c r="H102" s="194" t="str">
        <f t="shared" si="6"/>
        <v>title</v>
      </c>
      <c r="I102" s="119" t="s">
        <v>1787</v>
      </c>
      <c r="J102" s="131"/>
      <c r="K102" s="178">
        <v>163</v>
      </c>
      <c r="L102" s="114" t="str">
        <f t="shared" si="7"/>
        <v/>
      </c>
      <c r="M102" s="114" t="s">
        <v>4827</v>
      </c>
      <c r="O102" s="114" t="b">
        <v>1</v>
      </c>
    </row>
    <row r="103" spans="1:15" x14ac:dyDescent="0.15">
      <c r="A103" s="175" t="str">
        <f t="shared" si="4"/>
        <v/>
      </c>
      <c r="E103" s="177" t="s">
        <v>4694</v>
      </c>
      <c r="G103" s="114">
        <f t="shared" si="5"/>
        <v>0</v>
      </c>
      <c r="H103" s="194" t="str">
        <f t="shared" si="6"/>
        <v xml:space="preserve"> title+" is effective."</v>
      </c>
      <c r="I103" s="119" t="s">
        <v>4846</v>
      </c>
      <c r="J103" s="131" t="s">
        <v>3001</v>
      </c>
      <c r="K103" s="178">
        <v>164</v>
      </c>
      <c r="L103" s="114" t="str">
        <f t="shared" si="7"/>
        <v>Efforts are effective.</v>
      </c>
      <c r="M103" s="114" t="s">
        <v>4065</v>
      </c>
      <c r="O103" s="114" t="b">
        <v>1</v>
      </c>
    </row>
    <row r="104" spans="1:15" ht="24" x14ac:dyDescent="0.15">
      <c r="A104" s="175" t="str">
        <f t="shared" si="4"/>
        <v>$lang["co2reduction"]='function(co2) {return "You can reduce " + co2+"kg of CO2 emission."};';</v>
      </c>
      <c r="B104" s="176" t="s">
        <v>4721</v>
      </c>
      <c r="E104" s="177" t="s">
        <v>4648</v>
      </c>
      <c r="G104" s="114">
        <f t="shared" si="5"/>
        <v>0</v>
      </c>
      <c r="H104" s="194" t="str">
        <f t="shared" si="6"/>
        <v>co2</v>
      </c>
      <c r="I104" s="119" t="s">
        <v>4722</v>
      </c>
      <c r="J104" s="131"/>
      <c r="K104" s="178">
        <v>166</v>
      </c>
      <c r="L104" s="114" t="str">
        <f t="shared" si="7"/>
        <v/>
      </c>
      <c r="M104" s="114" t="s">
        <v>4827</v>
      </c>
      <c r="O104" s="114" t="b">
        <v>0</v>
      </c>
    </row>
    <row r="105" spans="1:15" x14ac:dyDescent="0.15">
      <c r="A105" s="175" t="str">
        <f t="shared" si="4"/>
        <v/>
      </c>
      <c r="E105" s="177" t="s">
        <v>4694</v>
      </c>
      <c r="G105" s="114">
        <f t="shared" si="5"/>
        <v>0</v>
      </c>
      <c r="H105" s="194" t="str">
        <f t="shared" si="6"/>
        <v>"You can reduce " + co2+"kg of CO2 emission."</v>
      </c>
      <c r="I105" s="119" t="s">
        <v>4847</v>
      </c>
      <c r="J105" s="131" t="s">
        <v>3002</v>
      </c>
      <c r="K105" s="178">
        <v>167</v>
      </c>
      <c r="L105" s="114" t="str">
        <f t="shared" si="7"/>
        <v>Yearly</v>
      </c>
      <c r="M105" s="114" t="s">
        <v>4572</v>
      </c>
      <c r="O105" s="114" t="b">
        <v>0</v>
      </c>
    </row>
    <row r="106" spans="1:15" x14ac:dyDescent="0.15">
      <c r="A106" s="175" t="str">
        <f t="shared" si="4"/>
        <v/>
      </c>
      <c r="E106" s="177" t="s">
        <v>4613</v>
      </c>
      <c r="G106" s="114">
        <f t="shared" si="5"/>
        <v>0</v>
      </c>
      <c r="H106" s="194" t="str">
        <f t="shared" si="6"/>
        <v/>
      </c>
      <c r="I106" s="119"/>
      <c r="J106" s="131" t="s">
        <v>3003</v>
      </c>
      <c r="K106" s="178">
        <v>168</v>
      </c>
      <c r="L106" s="114" t="str">
        <f t="shared" si="7"/>
        <v>kg of CO2 can be reduced.</v>
      </c>
      <c r="M106" s="114" t="s">
        <v>4066</v>
      </c>
      <c r="O106" s="114" t="b">
        <v>1</v>
      </c>
    </row>
    <row r="107" spans="1:15" ht="24" x14ac:dyDescent="0.15">
      <c r="A107" s="175" t="str">
        <f t="shared" si="4"/>
        <v>$lang["reducepercent"]='function(name,percent) {return "With these measures you can reduce " +percent+"% from " + name};';</v>
      </c>
      <c r="B107" s="176" t="s">
        <v>4723</v>
      </c>
      <c r="E107" s="177" t="s">
        <v>4648</v>
      </c>
      <c r="G107" s="114">
        <f t="shared" si="5"/>
        <v>0</v>
      </c>
      <c r="H107" s="194" t="str">
        <f t="shared" si="6"/>
        <v>name,percent</v>
      </c>
      <c r="I107" s="119" t="s">
        <v>4724</v>
      </c>
      <c r="J107" s="131"/>
      <c r="K107" s="178">
        <v>170</v>
      </c>
      <c r="L107" s="114" t="str">
        <f t="shared" si="7"/>
        <v/>
      </c>
      <c r="M107" s="114" t="s">
        <v>4827</v>
      </c>
    </row>
    <row r="108" spans="1:15" ht="24" x14ac:dyDescent="0.15">
      <c r="A108" s="175" t="str">
        <f t="shared" si="4"/>
        <v/>
      </c>
      <c r="E108" s="177" t="s">
        <v>4694</v>
      </c>
      <c r="G108" s="114">
        <f t="shared" si="5"/>
        <v>0</v>
      </c>
      <c r="H108" s="194" t="str">
        <f t="shared" si="6"/>
        <v>"With these measures you can reduce " +percent+"% from " + name</v>
      </c>
      <c r="I108" s="119" t="s">
        <v>4848</v>
      </c>
      <c r="J108" s="131" t="s">
        <v>3004</v>
      </c>
      <c r="K108" s="178">
        <v>171</v>
      </c>
      <c r="L108" s="114" t="str">
        <f t="shared" si="7"/>
        <v>this is equivalent to reduce</v>
      </c>
      <c r="M108" s="114" t="s">
        <v>4573</v>
      </c>
      <c r="O108" s="114" t="s">
        <v>4035</v>
      </c>
    </row>
    <row r="109" spans="1:15" x14ac:dyDescent="0.15">
      <c r="A109" s="175" t="str">
        <f t="shared" si="4"/>
        <v/>
      </c>
      <c r="E109" s="177" t="s">
        <v>4673</v>
      </c>
      <c r="G109" s="114">
        <f t="shared" si="5"/>
        <v>0</v>
      </c>
      <c r="H109" s="194" t="str">
        <f t="shared" si="6"/>
        <v/>
      </c>
      <c r="I109" s="119"/>
      <c r="J109" s="131" t="s">
        <v>3005</v>
      </c>
      <c r="K109" s="178">
        <v>172</v>
      </c>
      <c r="L109" s="114" t="str">
        <f t="shared" si="7"/>
        <v xml:space="preserve">for </v>
      </c>
      <c r="M109" s="114" t="s">
        <v>4574</v>
      </c>
    </row>
    <row r="110" spans="1:15" x14ac:dyDescent="0.15">
      <c r="A110" s="175" t="str">
        <f t="shared" si="4"/>
        <v/>
      </c>
      <c r="E110" s="177" t="s">
        <v>1715</v>
      </c>
      <c r="G110" s="114">
        <f t="shared" si="5"/>
        <v>0</v>
      </c>
      <c r="H110" s="194" t="str">
        <f t="shared" si="6"/>
        <v/>
      </c>
      <c r="I110" s="119"/>
      <c r="J110" s="131" t="s">
        <v>3006</v>
      </c>
      <c r="K110" s="178">
        <v>173</v>
      </c>
      <c r="L110" s="114" t="str">
        <f t="shared" si="7"/>
        <v>%.</v>
      </c>
      <c r="M110" s="114" t="s">
        <v>4575</v>
      </c>
      <c r="O110" s="114" t="s">
        <v>4566</v>
      </c>
    </row>
    <row r="111" spans="1:15" x14ac:dyDescent="0.15">
      <c r="A111" s="175" t="str">
        <f t="shared" si="4"/>
        <v>$lang["co2minus"]='Living without CO2 emissions can be achieved.';</v>
      </c>
      <c r="B111" s="176" t="s">
        <v>4725</v>
      </c>
      <c r="D111" s="176" t="s">
        <v>2918</v>
      </c>
      <c r="E111" s="177" t="s">
        <v>4613</v>
      </c>
      <c r="G111" s="114">
        <f t="shared" si="5"/>
        <v>0</v>
      </c>
      <c r="H111" s="194" t="str">
        <f t="shared" si="6"/>
        <v>Living without CO2 emissions can be achieved.</v>
      </c>
      <c r="I111" s="119" t="s">
        <v>4067</v>
      </c>
      <c r="J111" s="131" t="s">
        <v>3007</v>
      </c>
      <c r="K111" s="178">
        <v>175</v>
      </c>
      <c r="L111" s="114" t="str">
        <f t="shared" si="7"/>
        <v>Living without CO2 emissions can be achieved.</v>
      </c>
      <c r="M111" s="114" t="s">
        <v>4067</v>
      </c>
      <c r="O111" s="114" t="s">
        <v>4567</v>
      </c>
    </row>
    <row r="112" spans="1:15" x14ac:dyDescent="0.15">
      <c r="A112" s="175" t="str">
        <f t="shared" si="4"/>
        <v>$lang["error"]=' * It is rough estimate because there is not detailed entry.';</v>
      </c>
      <c r="B112" s="176" t="s">
        <v>4726</v>
      </c>
      <c r="D112" s="176" t="s">
        <v>2918</v>
      </c>
      <c r="E112" s="177" t="s">
        <v>4613</v>
      </c>
      <c r="G112" s="114">
        <f t="shared" si="5"/>
        <v>0</v>
      </c>
      <c r="H112" s="194" t="str">
        <f t="shared" si="6"/>
        <v> * It is rough estimate because there is not detailed entry.</v>
      </c>
      <c r="I112" s="119" t="s">
        <v>4576</v>
      </c>
      <c r="J112" s="131" t="s">
        <v>3008</v>
      </c>
      <c r="K112" s="178">
        <v>176</v>
      </c>
      <c r="L112" s="114" t="str">
        <f t="shared" si="7"/>
        <v> * It is rough estimate because there is not detailed entry.</v>
      </c>
      <c r="M112" s="114" t="s">
        <v>4576</v>
      </c>
      <c r="O112" s="114" t="s">
        <v>4568</v>
      </c>
    </row>
    <row r="113" spans="1:15" x14ac:dyDescent="0.15">
      <c r="A113" s="175" t="str">
        <f t="shared" si="4"/>
        <v/>
      </c>
      <c r="B113" s="176" t="s">
        <v>2922</v>
      </c>
      <c r="E113" s="177" t="s">
        <v>4613</v>
      </c>
      <c r="G113" s="114">
        <f t="shared" si="5"/>
        <v>0</v>
      </c>
      <c r="H113" s="194" t="str">
        <f t="shared" si="6"/>
        <v/>
      </c>
      <c r="I113" s="119"/>
      <c r="J113" s="131"/>
      <c r="K113" s="178">
        <v>177</v>
      </c>
      <c r="L113" s="114" t="str">
        <f t="shared" si="7"/>
        <v/>
      </c>
      <c r="M113" s="114" t="s">
        <v>4827</v>
      </c>
    </row>
    <row r="114" spans="1:15" ht="24" x14ac:dyDescent="0.15">
      <c r="A114" s="175" t="str">
        <f t="shared" si="4"/>
        <v>$lang["feereduction"]='function(fee) {return "You can save" + fee+"yen per year."};';</v>
      </c>
      <c r="B114" s="176" t="s">
        <v>4727</v>
      </c>
      <c r="E114" s="177" t="s">
        <v>4680</v>
      </c>
      <c r="G114" s="114">
        <f t="shared" si="5"/>
        <v>0</v>
      </c>
      <c r="H114" s="194" t="str">
        <f t="shared" si="6"/>
        <v>fee</v>
      </c>
      <c r="I114" s="119" t="s">
        <v>4728</v>
      </c>
      <c r="J114" s="131"/>
      <c r="K114" s="178">
        <v>178</v>
      </c>
      <c r="L114" s="114" t="str">
        <f t="shared" si="7"/>
        <v/>
      </c>
      <c r="M114" s="114" t="s">
        <v>4827</v>
      </c>
      <c r="O114" s="114" t="s">
        <v>4036</v>
      </c>
    </row>
    <row r="115" spans="1:15" x14ac:dyDescent="0.15">
      <c r="A115" s="175" t="str">
        <f t="shared" si="4"/>
        <v/>
      </c>
      <c r="E115" s="177" t="s">
        <v>4729</v>
      </c>
      <c r="G115" s="114">
        <f t="shared" si="5"/>
        <v>0</v>
      </c>
      <c r="H115" s="194" t="str">
        <f t="shared" si="6"/>
        <v>"You can save" + fee+"yen per year."</v>
      </c>
      <c r="I115" s="119" t="s">
        <v>4851</v>
      </c>
      <c r="J115" s="131" t="s">
        <v>3009</v>
      </c>
      <c r="K115" s="178">
        <v>179</v>
      </c>
      <c r="L115" s="114" t="str">
        <f t="shared" si="7"/>
        <v>You can save</v>
      </c>
      <c r="M115" s="114" t="s">
        <v>4849</v>
      </c>
      <c r="O115" s="114" t="s">
        <v>4037</v>
      </c>
    </row>
    <row r="116" spans="1:15" x14ac:dyDescent="0.15">
      <c r="A116" s="175" t="str">
        <f t="shared" si="4"/>
        <v/>
      </c>
      <c r="E116" s="177" t="s">
        <v>4717</v>
      </c>
      <c r="G116" s="114">
        <f t="shared" si="5"/>
        <v>0</v>
      </c>
      <c r="H116" s="194" t="str">
        <f t="shared" si="6"/>
        <v/>
      </c>
      <c r="I116" s="119"/>
      <c r="J116" s="131" t="s">
        <v>3010</v>
      </c>
      <c r="K116" s="178">
        <v>180</v>
      </c>
      <c r="L116" s="114" t="str">
        <f t="shared" si="7"/>
        <v>yen per year.</v>
      </c>
      <c r="M116" s="114" t="s">
        <v>4850</v>
      </c>
      <c r="O116" s="114" t="s">
        <v>4038</v>
      </c>
    </row>
    <row r="117" spans="1:15" x14ac:dyDescent="0.15">
      <c r="A117" s="175" t="str">
        <f t="shared" si="4"/>
        <v>$lang["feenochange"]='There is no change in utility expenses etc.';</v>
      </c>
      <c r="B117" s="176" t="s">
        <v>4730</v>
      </c>
      <c r="D117" s="176" t="s">
        <v>2918</v>
      </c>
      <c r="E117" s="177" t="s">
        <v>4613</v>
      </c>
      <c r="G117" s="114">
        <f t="shared" si="5"/>
        <v>0</v>
      </c>
      <c r="H117" s="194" t="str">
        <f t="shared" si="6"/>
        <v>There is no change in utility expenses etc.</v>
      </c>
      <c r="I117" s="119" t="s">
        <v>4853</v>
      </c>
      <c r="J117" s="131" t="s">
        <v>3011</v>
      </c>
      <c r="K117" s="178">
        <v>182</v>
      </c>
      <c r="L117" s="114" t="str">
        <f t="shared" si="7"/>
        <v>There is no change in utility expenses etc.</v>
      </c>
      <c r="M117" s="114" t="s">
        <v>4852</v>
      </c>
    </row>
    <row r="118" spans="1:15" x14ac:dyDescent="0.15">
      <c r="A118" s="175" t="str">
        <f t="shared" si="4"/>
        <v/>
      </c>
      <c r="B118" s="176" t="s">
        <v>2922</v>
      </c>
      <c r="E118" s="177" t="s">
        <v>4613</v>
      </c>
      <c r="G118" s="114">
        <f t="shared" si="5"/>
        <v>0</v>
      </c>
      <c r="H118" s="194" t="str">
        <f t="shared" si="6"/>
        <v/>
      </c>
      <c r="I118" s="119"/>
      <c r="J118" s="131"/>
      <c r="K118" s="178">
        <v>183</v>
      </c>
      <c r="L118" s="114" t="str">
        <f t="shared" si="7"/>
        <v/>
      </c>
      <c r="M118" s="114" t="s">
        <v>4827</v>
      </c>
    </row>
    <row r="119" spans="1:15" x14ac:dyDescent="0.15">
      <c r="A119" s="175" t="str">
        <f t="shared" si="4"/>
        <v>//result payback----------------------------</v>
      </c>
      <c r="B119" s="176" t="s">
        <v>4731</v>
      </c>
      <c r="E119" s="177" t="s">
        <v>4673</v>
      </c>
      <c r="G119" s="114">
        <f t="shared" si="5"/>
        <v>0</v>
      </c>
      <c r="H119" s="194" t="str">
        <f t="shared" si="6"/>
        <v/>
      </c>
      <c r="I119" s="119"/>
      <c r="J119" s="131"/>
      <c r="K119" s="178">
        <v>184</v>
      </c>
      <c r="L119" s="114" t="str">
        <f t="shared" si="7"/>
        <v/>
      </c>
      <c r="M119" s="114" t="s">
        <v>4827</v>
      </c>
      <c r="O119" s="114" t="s">
        <v>4039</v>
      </c>
    </row>
    <row r="120" spans="1:15" ht="36" x14ac:dyDescent="0.15">
      <c r="A120" s="175" t="str">
        <f t="shared" si="4"/>
        <v>$lang["initialcost"]='function(price,lifetime,load) {return "To purchase newly, it costs about" + price+"yen (reference price), devided " + lifetime+"year of life, your total cost will be"+ load+"yen per year."};';</v>
      </c>
      <c r="B120" s="176" t="s">
        <v>4732</v>
      </c>
      <c r="E120" s="177" t="s">
        <v>4648</v>
      </c>
      <c r="G120" s="114">
        <f t="shared" si="5"/>
        <v>0</v>
      </c>
      <c r="H120" s="194" t="str">
        <f t="shared" si="6"/>
        <v>price,lifetime,load</v>
      </c>
      <c r="I120" s="119" t="s">
        <v>4733</v>
      </c>
      <c r="J120" s="131"/>
      <c r="K120" s="178">
        <v>185</v>
      </c>
      <c r="L120" s="114" t="str">
        <f t="shared" si="7"/>
        <v/>
      </c>
      <c r="M120" s="114" t="s">
        <v>4827</v>
      </c>
      <c r="O120" s="114" t="s">
        <v>4569</v>
      </c>
    </row>
    <row r="121" spans="1:15" ht="36" x14ac:dyDescent="0.15">
      <c r="A121" s="175" t="str">
        <f t="shared" si="4"/>
        <v/>
      </c>
      <c r="E121" s="177" t="s">
        <v>4694</v>
      </c>
      <c r="G121" s="114">
        <f t="shared" si="5"/>
        <v>0</v>
      </c>
      <c r="H121" s="194" t="str">
        <f t="shared" si="6"/>
        <v>"To purchase newly, it costs about" + price+"yen (reference price), devided " + lifetime+"year of life, your total cost will be"+ load+"yen per year."</v>
      </c>
      <c r="I121" s="119" t="s">
        <v>4858</v>
      </c>
      <c r="J121" s="131" t="s">
        <v>3012</v>
      </c>
      <c r="K121" s="178">
        <v>186</v>
      </c>
      <c r="L121" s="114" t="str">
        <f t="shared" si="7"/>
        <v>To purchase newly, it costs about</v>
      </c>
      <c r="M121" s="114" t="s">
        <v>4854</v>
      </c>
      <c r="O121" s="114" t="s">
        <v>4570</v>
      </c>
    </row>
    <row r="122" spans="1:15" x14ac:dyDescent="0.15">
      <c r="A122" s="175" t="str">
        <f t="shared" si="4"/>
        <v/>
      </c>
      <c r="E122" s="177" t="s">
        <v>4613</v>
      </c>
      <c r="G122" s="114">
        <f t="shared" si="5"/>
        <v>0</v>
      </c>
      <c r="H122" s="194" t="str">
        <f t="shared" si="6"/>
        <v/>
      </c>
      <c r="I122" s="119"/>
      <c r="J122" s="131" t="s">
        <v>3013</v>
      </c>
      <c r="K122" s="178">
        <v>187</v>
      </c>
      <c r="L122" s="114" t="str">
        <f t="shared" si="7"/>
        <v xml:space="preserve">yen (reference price), devided </v>
      </c>
      <c r="M122" s="114" t="s">
        <v>4855</v>
      </c>
      <c r="O122" s="114" t="s">
        <v>4040</v>
      </c>
    </row>
    <row r="123" spans="1:15" x14ac:dyDescent="0.15">
      <c r="A123" s="175" t="str">
        <f t="shared" si="4"/>
        <v/>
      </c>
      <c r="E123" s="177" t="s">
        <v>4673</v>
      </c>
      <c r="G123" s="114">
        <f t="shared" si="5"/>
        <v>0</v>
      </c>
      <c r="H123" s="194" t="str">
        <f t="shared" si="6"/>
        <v/>
      </c>
      <c r="I123" s="119"/>
      <c r="J123" s="131" t="s">
        <v>3014</v>
      </c>
      <c r="K123" s="178">
        <v>188</v>
      </c>
      <c r="L123" s="114" t="str">
        <f t="shared" si="7"/>
        <v>year of life, your total cost will be</v>
      </c>
      <c r="M123" s="114" t="s">
        <v>4856</v>
      </c>
    </row>
    <row r="124" spans="1:15" x14ac:dyDescent="0.15">
      <c r="A124" s="175" t="str">
        <f t="shared" si="4"/>
        <v/>
      </c>
      <c r="E124" s="177" t="s">
        <v>4613</v>
      </c>
      <c r="G124" s="114">
        <f t="shared" si="5"/>
        <v>0</v>
      </c>
      <c r="H124" s="194" t="str">
        <f t="shared" si="6"/>
        <v/>
      </c>
      <c r="I124" s="119"/>
      <c r="J124" s="131" t="s">
        <v>3015</v>
      </c>
      <c r="K124" s="178">
        <v>189</v>
      </c>
      <c r="L124" s="114" t="str">
        <f t="shared" si="7"/>
        <v>yen per year.</v>
      </c>
      <c r="M124" s="114" t="s">
        <v>4857</v>
      </c>
    </row>
    <row r="125" spans="1:15" ht="48" x14ac:dyDescent="0.15">
      <c r="A125" s="175" t="str">
        <f t="shared" si="4"/>
        <v>$lang["payback"]='function(change,totalchange,down) {return "On the other hand, the utility cost will be saved for " + change+ "yen per year, so the total burden will be" + totalchange +(down?"yen you can save every year in total.":"yen per year." )};';</v>
      </c>
      <c r="B125" s="176" t="s">
        <v>4734</v>
      </c>
      <c r="E125" s="177" t="s">
        <v>4648</v>
      </c>
      <c r="G125" s="114">
        <f t="shared" si="5"/>
        <v>0</v>
      </c>
      <c r="H125" s="194" t="str">
        <f t="shared" si="6"/>
        <v>change,totalchange,down</v>
      </c>
      <c r="I125" s="119" t="s">
        <v>4735</v>
      </c>
      <c r="J125" s="131"/>
      <c r="K125" s="178">
        <v>191</v>
      </c>
      <c r="L125" s="114" t="str">
        <f t="shared" si="7"/>
        <v/>
      </c>
      <c r="M125" s="114" t="s">
        <v>4827</v>
      </c>
    </row>
    <row r="126" spans="1:15" ht="48" x14ac:dyDescent="0.15">
      <c r="A126" s="175" t="str">
        <f t="shared" si="4"/>
        <v/>
      </c>
      <c r="E126" s="177" t="s">
        <v>4694</v>
      </c>
      <c r="G126" s="114">
        <f t="shared" si="5"/>
        <v>0</v>
      </c>
      <c r="H126" s="194" t="str">
        <f t="shared" si="6"/>
        <v>"On the other hand, the utility cost will be saved for " + change+ "yen per year, so the total burden will be" + totalchange +(down?"yen you can save every year in total.":"yen per year." )</v>
      </c>
      <c r="I126" s="119" t="s">
        <v>4863</v>
      </c>
      <c r="J126" s="131" t="s">
        <v>3016</v>
      </c>
      <c r="K126" s="178">
        <v>192</v>
      </c>
      <c r="L126" s="114" t="str">
        <f t="shared" si="7"/>
        <v xml:space="preserve">On the other hand, the utility cost will be saved for </v>
      </c>
      <c r="M126" s="114" t="s">
        <v>4859</v>
      </c>
      <c r="O126" s="114" t="s">
        <v>4571</v>
      </c>
    </row>
    <row r="127" spans="1:15" x14ac:dyDescent="0.15">
      <c r="A127" s="175" t="str">
        <f t="shared" si="4"/>
        <v/>
      </c>
      <c r="E127" s="177" t="s">
        <v>4613</v>
      </c>
      <c r="G127" s="114">
        <f t="shared" si="5"/>
        <v>0</v>
      </c>
      <c r="H127" s="194" t="str">
        <f t="shared" si="6"/>
        <v xml:space="preserve"> </v>
      </c>
      <c r="I127" s="119" t="s">
        <v>4609</v>
      </c>
      <c r="J127" s="131" t="s">
        <v>3051</v>
      </c>
      <c r="K127" s="178">
        <v>193</v>
      </c>
      <c r="L127" s="114" t="str">
        <f t="shared" si="7"/>
        <v>yen per year, so the total burden will be</v>
      </c>
      <c r="M127" s="114" t="s">
        <v>4860</v>
      </c>
      <c r="O127" s="114" t="s">
        <v>4041</v>
      </c>
    </row>
    <row r="128" spans="1:15" x14ac:dyDescent="0.15">
      <c r="A128" s="175" t="str">
        <f t="shared" si="4"/>
        <v/>
      </c>
      <c r="D128" s="180"/>
      <c r="E128" s="177" t="s">
        <v>4613</v>
      </c>
      <c r="G128" s="114">
        <f t="shared" si="5"/>
        <v>0</v>
      </c>
      <c r="H128" s="194" t="str">
        <f t="shared" si="6"/>
        <v/>
      </c>
      <c r="I128" s="119"/>
      <c r="J128" s="131" t="s">
        <v>3017</v>
      </c>
      <c r="K128" s="178">
        <v>194</v>
      </c>
      <c r="L128" s="114" t="str">
        <f t="shared" si="7"/>
        <v>yen you can save every year in total.</v>
      </c>
      <c r="M128" s="114" t="s">
        <v>4861</v>
      </c>
      <c r="O128" s="114" t="s">
        <v>4042</v>
      </c>
    </row>
    <row r="129" spans="1:15" x14ac:dyDescent="0.15">
      <c r="A129" s="175" t="str">
        <f t="shared" si="4"/>
        <v/>
      </c>
      <c r="E129" s="177" t="s">
        <v>4613</v>
      </c>
      <c r="G129" s="114">
        <f t="shared" si="5"/>
        <v>0</v>
      </c>
      <c r="H129" s="194" t="str">
        <f t="shared" si="6"/>
        <v/>
      </c>
      <c r="I129" s="119"/>
      <c r="J129" s="131" t="s">
        <v>3050</v>
      </c>
      <c r="K129" s="178">
        <v>195</v>
      </c>
      <c r="L129" s="114" t="str">
        <f t="shared" si="7"/>
        <v>yen per year.</v>
      </c>
      <c r="M129" s="114" t="s">
        <v>4862</v>
      </c>
      <c r="O129" s="114" t="s">
        <v>4043</v>
      </c>
    </row>
    <row r="130" spans="1:15" x14ac:dyDescent="0.15">
      <c r="A130" s="175" t="str">
        <f t="shared" ref="A130:A193" si="8">IF(E130="param",CLEAN(B130&amp;"'function("&amp;H130&amp;") {return "&amp;H131&amp;"};';"),IF(E130="template","",CLEAN(B130&amp;IF(D130="",IF(OR(CLEAN(B130)="",LEFT(B130,2)="//"),"","'';"),"'"&amp;H130&amp;"'"&amp;D130))))</f>
        <v>$lang["payback1month"]='You can get back within a month.';</v>
      </c>
      <c r="B130" s="176" t="s">
        <v>4736</v>
      </c>
      <c r="D130" s="176" t="s">
        <v>2918</v>
      </c>
      <c r="E130" s="177" t="s">
        <v>4673</v>
      </c>
      <c r="G130" s="114">
        <f t="shared" si="5"/>
        <v>0</v>
      </c>
      <c r="H130" s="194" t="str">
        <f t="shared" si="6"/>
        <v>You can get back within a month.</v>
      </c>
      <c r="I130" s="119" t="s">
        <v>4069</v>
      </c>
      <c r="J130" s="131" t="s">
        <v>3018</v>
      </c>
      <c r="K130" s="178">
        <v>197</v>
      </c>
      <c r="L130" s="114" t="str">
        <f t="shared" si="7"/>
        <v>You can get back within a month.</v>
      </c>
      <c r="M130" s="114" t="s">
        <v>4864</v>
      </c>
      <c r="O130" s="114" t="s">
        <v>4044</v>
      </c>
    </row>
    <row r="131" spans="1:15" ht="24" x14ac:dyDescent="0.15">
      <c r="A131" s="175" t="str">
        <f t="shared" si="8"/>
        <v>$lang["paybackmonth"]='function(month) {return "You can get back in" + month+"months"};';</v>
      </c>
      <c r="B131" s="176" t="s">
        <v>4737</v>
      </c>
      <c r="E131" s="177" t="s">
        <v>4648</v>
      </c>
      <c r="G131" s="114">
        <f t="shared" si="5"/>
        <v>0</v>
      </c>
      <c r="H131" s="194" t="str">
        <f t="shared" si="6"/>
        <v>month</v>
      </c>
      <c r="I131" s="119" t="s">
        <v>4738</v>
      </c>
      <c r="J131" s="131"/>
      <c r="K131" s="178">
        <v>198</v>
      </c>
      <c r="L131" s="114" t="str">
        <f t="shared" si="7"/>
        <v/>
      </c>
      <c r="M131" s="114" t="s">
        <v>4827</v>
      </c>
      <c r="O131" s="114" t="s">
        <v>4045</v>
      </c>
    </row>
    <row r="132" spans="1:15" x14ac:dyDescent="0.15">
      <c r="A132" s="175" t="str">
        <f t="shared" si="8"/>
        <v/>
      </c>
      <c r="E132" s="177" t="s">
        <v>4694</v>
      </c>
      <c r="G132" s="114">
        <f t="shared" si="5"/>
        <v>0</v>
      </c>
      <c r="H132" s="194" t="str">
        <f t="shared" si="6"/>
        <v>"You can get back in" + month+"months"</v>
      </c>
      <c r="I132" s="119" t="s">
        <v>4866</v>
      </c>
      <c r="J132" s="131" t="s">
        <v>3019</v>
      </c>
      <c r="K132" s="178">
        <v>199</v>
      </c>
      <c r="L132" s="114" t="str">
        <f t="shared" si="7"/>
        <v>You can get back in</v>
      </c>
      <c r="M132" s="114" t="s">
        <v>4865</v>
      </c>
      <c r="O132" s="114" t="s">
        <v>4046</v>
      </c>
    </row>
    <row r="133" spans="1:15" x14ac:dyDescent="0.15">
      <c r="A133" s="175" t="str">
        <f t="shared" si="8"/>
        <v/>
      </c>
      <c r="E133" s="177" t="s">
        <v>4613</v>
      </c>
      <c r="G133" s="114">
        <f t="shared" ref="G133:G196" si="9">IF(MOD(LEN(H133) - LEN(SUBSTITUTE(H133, """", "")),2) = 1,1,0)</f>
        <v>0</v>
      </c>
      <c r="H133" s="194" t="str">
        <f t="shared" si="6"/>
        <v/>
      </c>
      <c r="I133" s="119"/>
      <c r="J133" s="131" t="s">
        <v>3020</v>
      </c>
      <c r="K133" s="178">
        <v>200</v>
      </c>
      <c r="L133" s="114" t="str">
        <f t="shared" si="7"/>
        <v xml:space="preserve"> months.</v>
      </c>
      <c r="M133" s="114" t="s">
        <v>4586</v>
      </c>
    </row>
    <row r="134" spans="1:15" ht="24" x14ac:dyDescent="0.15">
      <c r="A134" s="175" t="str">
        <f t="shared" si="8"/>
        <v>$lang["paybackyear"]='function(year) {return "You can get back on about" + year+"years."};';</v>
      </c>
      <c r="B134" s="176" t="s">
        <v>4739</v>
      </c>
      <c r="E134" s="177" t="s">
        <v>4648</v>
      </c>
      <c r="G134" s="114">
        <f t="shared" si="9"/>
        <v>0</v>
      </c>
      <c r="H134" s="194" t="str">
        <f t="shared" ref="H134:H197" si="10">SUBSTITUTE(I134, "'", "\'")</f>
        <v>year</v>
      </c>
      <c r="I134" s="119" t="s">
        <v>4740</v>
      </c>
      <c r="J134" s="131"/>
      <c r="K134" s="178">
        <v>202</v>
      </c>
      <c r="L134" s="114" t="str">
        <f t="shared" ref="L134:L197" si="11">IF(OR(K134="",INDEX(O$1:O$301,INT(K134))=""),"",INDEX(O$1:O$301,INT(K134)))</f>
        <v/>
      </c>
      <c r="M134" s="114" t="s">
        <v>4827</v>
      </c>
      <c r="O134" s="114" t="s">
        <v>4047</v>
      </c>
    </row>
    <row r="135" spans="1:15" x14ac:dyDescent="0.15">
      <c r="A135" s="175" t="str">
        <f t="shared" si="8"/>
        <v/>
      </c>
      <c r="E135" s="177" t="s">
        <v>4694</v>
      </c>
      <c r="G135" s="114">
        <f t="shared" si="9"/>
        <v>0</v>
      </c>
      <c r="H135" s="194" t="str">
        <f t="shared" si="10"/>
        <v>"You can get back on about" + year+"years."</v>
      </c>
      <c r="I135" s="119" t="s">
        <v>4868</v>
      </c>
      <c r="J135" s="131" t="s">
        <v>3019</v>
      </c>
      <c r="K135" s="178">
        <v>203</v>
      </c>
      <c r="L135" s="114" t="str">
        <f t="shared" si="11"/>
        <v>You can get back on about</v>
      </c>
      <c r="M135" s="114" t="s">
        <v>4867</v>
      </c>
      <c r="O135" s="114" t="s">
        <v>4048</v>
      </c>
    </row>
    <row r="136" spans="1:15" x14ac:dyDescent="0.15">
      <c r="A136" s="175" t="str">
        <f t="shared" si="8"/>
        <v/>
      </c>
      <c r="E136" s="177" t="s">
        <v>4613</v>
      </c>
      <c r="G136" s="114">
        <f t="shared" si="9"/>
        <v>0</v>
      </c>
      <c r="H136" s="194" t="str">
        <f t="shared" si="10"/>
        <v/>
      </c>
      <c r="I136" s="119"/>
      <c r="J136" s="131" t="s">
        <v>3021</v>
      </c>
      <c r="K136" s="178">
        <v>204</v>
      </c>
      <c r="L136" s="114" t="str">
        <f t="shared" si="11"/>
        <v xml:space="preserve"> year.</v>
      </c>
      <c r="M136" s="114" t="s">
        <v>4588</v>
      </c>
    </row>
    <row r="137" spans="1:15" ht="24" x14ac:dyDescent="0.15">
      <c r="A137" s="175" t="str">
        <f t="shared" si="8"/>
        <v>$lang["paybacknever"]='In addition, it is impossible to take the original value with the utility cost reduction amount by the products lifetime.';</v>
      </c>
      <c r="B137" s="176" t="s">
        <v>4741</v>
      </c>
      <c r="D137" s="176" t="s">
        <v>4646</v>
      </c>
      <c r="E137" s="177" t="s">
        <v>4613</v>
      </c>
      <c r="G137" s="114">
        <f t="shared" si="9"/>
        <v>0</v>
      </c>
      <c r="H137" s="194" t="str">
        <f t="shared" si="10"/>
        <v>In addition, it is impossible to take the original value with the utility cost reduction amount by the products lifetime.</v>
      </c>
      <c r="I137" s="119" t="s">
        <v>4589</v>
      </c>
      <c r="J137" s="131" t="s">
        <v>3022</v>
      </c>
      <c r="K137" s="178">
        <v>206</v>
      </c>
      <c r="L137" s="114" t="str">
        <f t="shared" si="11"/>
        <v>In addition, it is impossible to take the original value with the utility cost reduction amount by the products lifetime.</v>
      </c>
      <c r="M137" s="114" t="s">
        <v>4589</v>
      </c>
    </row>
    <row r="138" spans="1:15" ht="24" x14ac:dyDescent="0.15">
      <c r="A138" s="175" t="str">
        <f t="shared" si="8"/>
        <v>$lang["notinstallfee"]='function(fee) {return "The utility cost will be" + fee+"yen cheaper."};';</v>
      </c>
      <c r="B138" s="176" t="s">
        <v>4742</v>
      </c>
      <c r="E138" s="177" t="s">
        <v>4648</v>
      </c>
      <c r="G138" s="114">
        <f t="shared" si="9"/>
        <v>0</v>
      </c>
      <c r="H138" s="194" t="str">
        <f t="shared" si="10"/>
        <v>fee</v>
      </c>
      <c r="I138" s="119" t="s">
        <v>4728</v>
      </c>
      <c r="J138" s="131"/>
      <c r="K138" s="178">
        <v>207</v>
      </c>
      <c r="L138" s="114" t="str">
        <f t="shared" si="11"/>
        <v/>
      </c>
      <c r="M138" s="114" t="s">
        <v>4827</v>
      </c>
      <c r="O138" s="114" t="s">
        <v>4049</v>
      </c>
    </row>
    <row r="139" spans="1:15" x14ac:dyDescent="0.15">
      <c r="A139" s="175" t="str">
        <f t="shared" si="8"/>
        <v/>
      </c>
      <c r="E139" s="177" t="s">
        <v>4729</v>
      </c>
      <c r="G139" s="114">
        <f t="shared" si="9"/>
        <v>0</v>
      </c>
      <c r="H139" s="194" t="str">
        <f t="shared" si="10"/>
        <v>"The utility cost will be" + fee+"yen cheaper."</v>
      </c>
      <c r="I139" s="119" t="s">
        <v>4871</v>
      </c>
      <c r="J139" s="131" t="s">
        <v>3023</v>
      </c>
      <c r="K139" s="178">
        <v>208</v>
      </c>
      <c r="L139" s="114" t="str">
        <f t="shared" si="11"/>
        <v>The utility cost will be</v>
      </c>
      <c r="M139" s="114" t="s">
        <v>4869</v>
      </c>
    </row>
    <row r="140" spans="1:15" x14ac:dyDescent="0.15">
      <c r="A140" s="175" t="str">
        <f t="shared" si="8"/>
        <v/>
      </c>
      <c r="E140" s="177" t="s">
        <v>4613</v>
      </c>
      <c r="G140" s="114">
        <f t="shared" si="9"/>
        <v>0</v>
      </c>
      <c r="H140" s="194" t="str">
        <f t="shared" si="10"/>
        <v/>
      </c>
      <c r="I140" s="119"/>
      <c r="J140" s="131" t="s">
        <v>3024</v>
      </c>
      <c r="K140" s="178">
        <v>209</v>
      </c>
      <c r="L140" s="114" t="str">
        <f t="shared" si="11"/>
        <v>yen cheaper.</v>
      </c>
      <c r="M140" s="114" t="s">
        <v>4870</v>
      </c>
    </row>
    <row r="141" spans="1:15" x14ac:dyDescent="0.15">
      <c r="A141" s="175" t="str">
        <f t="shared" si="8"/>
        <v/>
      </c>
      <c r="G141" s="114">
        <f t="shared" si="9"/>
        <v>0</v>
      </c>
      <c r="H141" s="194" t="str">
        <f t="shared" si="10"/>
        <v/>
      </c>
      <c r="I141" s="119"/>
      <c r="J141" s="131"/>
      <c r="L141" s="114" t="str">
        <f t="shared" si="11"/>
        <v/>
      </c>
      <c r="M141" s="114" t="s">
        <v>4827</v>
      </c>
      <c r="O141" s="114" t="s">
        <v>4050</v>
      </c>
    </row>
    <row r="142" spans="1:15" x14ac:dyDescent="0.15">
      <c r="A142" s="175" t="str">
        <f t="shared" si="8"/>
        <v>//monthly-----------</v>
      </c>
      <c r="B142" s="176" t="s">
        <v>3046</v>
      </c>
      <c r="E142" s="177" t="s">
        <v>4613</v>
      </c>
      <c r="G142" s="114">
        <f t="shared" si="9"/>
        <v>0</v>
      </c>
      <c r="H142" s="194" t="str">
        <f t="shared" si="10"/>
        <v/>
      </c>
      <c r="I142" s="119"/>
      <c r="J142" s="131"/>
      <c r="K142" s="178">
        <v>258</v>
      </c>
      <c r="L142" s="114" t="str">
        <f t="shared" si="11"/>
        <v>are big source and in the three fields you emit</v>
      </c>
      <c r="M142" s="114" t="s">
        <v>4827</v>
      </c>
      <c r="O142" s="114" t="s">
        <v>4050</v>
      </c>
    </row>
    <row r="143" spans="1:15" x14ac:dyDescent="0.15">
      <c r="A143" s="175" t="str">
        <f t="shared" si="8"/>
        <v>$lang["monthlytitle"]='Estimated utility cost per month';</v>
      </c>
      <c r="B143" s="176" t="s">
        <v>4743</v>
      </c>
      <c r="D143" s="176" t="s">
        <v>2918</v>
      </c>
      <c r="E143" s="177" t="s">
        <v>4613</v>
      </c>
      <c r="G143" s="114">
        <f t="shared" si="9"/>
        <v>0</v>
      </c>
      <c r="H143" s="194" t="str">
        <f t="shared" si="10"/>
        <v>Estimated utility cost per month</v>
      </c>
      <c r="I143" s="119" t="s">
        <v>4087</v>
      </c>
      <c r="J143" s="131" t="s">
        <v>3047</v>
      </c>
      <c r="K143" s="178">
        <v>259</v>
      </c>
      <c r="L143" s="114" t="str">
        <f t="shared" si="11"/>
        <v/>
      </c>
      <c r="M143" s="114" t="s">
        <v>4087</v>
      </c>
      <c r="O143" s="114" t="s">
        <v>4051</v>
      </c>
    </row>
    <row r="144" spans="1:15" x14ac:dyDescent="0.15">
      <c r="A144" s="175" t="str">
        <f t="shared" si="8"/>
        <v>$lang["month"]='Month';</v>
      </c>
      <c r="B144" s="176" t="s">
        <v>4744</v>
      </c>
      <c r="D144" s="176" t="s">
        <v>2918</v>
      </c>
      <c r="E144" s="177" t="s">
        <v>4673</v>
      </c>
      <c r="G144" s="114">
        <f t="shared" si="9"/>
        <v>0</v>
      </c>
      <c r="H144" s="194" t="str">
        <f t="shared" si="10"/>
        <v>Month</v>
      </c>
      <c r="I144" s="119" t="s">
        <v>4088</v>
      </c>
      <c r="J144" s="131" t="s">
        <v>3048</v>
      </c>
      <c r="K144" s="178">
        <v>260</v>
      </c>
      <c r="L144" s="114" t="str">
        <f t="shared" si="11"/>
        <v/>
      </c>
      <c r="M144" s="114" t="s">
        <v>4088</v>
      </c>
      <c r="O144" s="114" t="s">
        <v>4052</v>
      </c>
    </row>
    <row r="145" spans="1:15" x14ac:dyDescent="0.15">
      <c r="A145" s="175" t="str">
        <f t="shared" si="8"/>
        <v>$lang["energy"]='energy';</v>
      </c>
      <c r="B145" s="176" t="s">
        <v>4745</v>
      </c>
      <c r="D145" s="176" t="s">
        <v>2918</v>
      </c>
      <c r="E145" s="177" t="s">
        <v>1715</v>
      </c>
      <c r="G145" s="114">
        <f t="shared" si="9"/>
        <v>0</v>
      </c>
      <c r="H145" s="194" t="str">
        <f t="shared" si="10"/>
        <v>energy</v>
      </c>
      <c r="I145" s="119" t="s">
        <v>4089</v>
      </c>
      <c r="J145" s="131" t="s">
        <v>3049</v>
      </c>
      <c r="K145" s="178">
        <v>261</v>
      </c>
      <c r="L145" s="114" t="str">
        <f t="shared" si="11"/>
        <v>% of CO2. These large field measures are effective.</v>
      </c>
      <c r="M145" s="114" t="s">
        <v>4089</v>
      </c>
      <c r="O145" s="114" t="s">
        <v>3995</v>
      </c>
    </row>
    <row r="146" spans="1:15" x14ac:dyDescent="0.15">
      <c r="A146" s="175" t="str">
        <f t="shared" si="8"/>
        <v/>
      </c>
      <c r="B146" s="176" t="s">
        <v>2922</v>
      </c>
      <c r="E146" s="177" t="s">
        <v>4613</v>
      </c>
      <c r="G146" s="114">
        <f t="shared" si="9"/>
        <v>0</v>
      </c>
      <c r="H146" s="194" t="str">
        <f t="shared" si="10"/>
        <v/>
      </c>
      <c r="I146" s="119" t="s">
        <v>4827</v>
      </c>
      <c r="J146" s="131"/>
      <c r="K146" s="178">
        <v>262</v>
      </c>
      <c r="L146" s="114" t="str">
        <f t="shared" si="11"/>
        <v/>
      </c>
      <c r="M146" s="114" t="s">
        <v>4827</v>
      </c>
    </row>
    <row r="147" spans="1:15" x14ac:dyDescent="0.15">
      <c r="A147" s="175" t="str">
        <f t="shared" si="8"/>
        <v/>
      </c>
      <c r="G147" s="114">
        <f t="shared" si="9"/>
        <v>0</v>
      </c>
      <c r="H147" s="194" t="str">
        <f t="shared" si="10"/>
        <v/>
      </c>
      <c r="I147" s="119" t="s">
        <v>4827</v>
      </c>
      <c r="J147" s="131"/>
      <c r="L147" s="114" t="str">
        <f t="shared" si="11"/>
        <v/>
      </c>
      <c r="M147" s="114" t="s">
        <v>4827</v>
      </c>
      <c r="O147" s="114" t="s">
        <v>4025</v>
      </c>
    </row>
    <row r="148" spans="1:15" x14ac:dyDescent="0.15">
      <c r="A148" s="175" t="str">
        <f t="shared" si="8"/>
        <v>//----------buttons -----------------------------------------------</v>
      </c>
      <c r="B148" s="176" t="s">
        <v>4746</v>
      </c>
      <c r="E148" s="177" t="s">
        <v>4613</v>
      </c>
      <c r="G148" s="114">
        <f t="shared" si="9"/>
        <v>0</v>
      </c>
      <c r="H148" s="194" t="str">
        <f t="shared" si="10"/>
        <v/>
      </c>
      <c r="I148" s="119" t="s">
        <v>4827</v>
      </c>
      <c r="J148" s="131"/>
      <c r="K148" s="178">
        <v>43</v>
      </c>
      <c r="L148" s="114" t="str">
        <f t="shared" si="11"/>
        <v/>
      </c>
      <c r="M148" s="114" t="s">
        <v>4827</v>
      </c>
      <c r="O148" s="114" t="s">
        <v>4053</v>
      </c>
    </row>
    <row r="149" spans="1:15" x14ac:dyDescent="0.15">
      <c r="A149" s="175" t="str">
        <f t="shared" si="8"/>
        <v>$lang['button_clear']='Clear';</v>
      </c>
      <c r="B149" s="176" t="s">
        <v>4401</v>
      </c>
      <c r="D149" s="176" t="s">
        <v>2918</v>
      </c>
      <c r="E149" s="177" t="s">
        <v>4613</v>
      </c>
      <c r="G149" s="114">
        <f t="shared" si="9"/>
        <v>0</v>
      </c>
      <c r="H149" s="194" t="str">
        <f t="shared" si="10"/>
        <v>Clear</v>
      </c>
      <c r="I149" s="119" t="s">
        <v>4557</v>
      </c>
      <c r="J149" s="131" t="s">
        <v>2950</v>
      </c>
      <c r="K149" s="178">
        <v>47</v>
      </c>
      <c r="L149" s="114" t="str">
        <f t="shared" si="11"/>
        <v>Clear</v>
      </c>
      <c r="M149" s="114" t="s">
        <v>4557</v>
      </c>
      <c r="O149" s="114" t="s">
        <v>4054</v>
      </c>
    </row>
    <row r="150" spans="1:15" x14ac:dyDescent="0.15">
      <c r="A150" s="175" t="str">
        <f t="shared" si="8"/>
        <v>$lang['button_savenew']='New storage';</v>
      </c>
      <c r="B150" s="176" t="s">
        <v>4402</v>
      </c>
      <c r="D150" s="176" t="s">
        <v>2918</v>
      </c>
      <c r="E150" s="177" t="s">
        <v>4613</v>
      </c>
      <c r="G150" s="114">
        <f t="shared" si="9"/>
        <v>0</v>
      </c>
      <c r="H150" s="194" t="str">
        <f t="shared" si="10"/>
        <v>New storage</v>
      </c>
      <c r="I150" s="119" t="s">
        <v>4020</v>
      </c>
      <c r="J150" s="131" t="s">
        <v>2951</v>
      </c>
      <c r="K150" s="178">
        <v>48</v>
      </c>
      <c r="L150" s="114" t="str">
        <f t="shared" si="11"/>
        <v>New storage</v>
      </c>
      <c r="M150" s="114" t="s">
        <v>4020</v>
      </c>
      <c r="O150" s="114" t="s">
        <v>4055</v>
      </c>
    </row>
    <row r="151" spans="1:15" x14ac:dyDescent="0.15">
      <c r="A151" s="175" t="str">
        <f t="shared" si="8"/>
        <v>$lang['button_save']='Save';</v>
      </c>
      <c r="B151" s="176" t="s">
        <v>4403</v>
      </c>
      <c r="D151" s="176" t="s">
        <v>2918</v>
      </c>
      <c r="E151" s="177" t="s">
        <v>4613</v>
      </c>
      <c r="G151" s="114">
        <f t="shared" si="9"/>
        <v>0</v>
      </c>
      <c r="H151" s="194" t="str">
        <f t="shared" si="10"/>
        <v>Save</v>
      </c>
      <c r="I151" s="119" t="s">
        <v>4021</v>
      </c>
      <c r="J151" s="131" t="s">
        <v>2952</v>
      </c>
      <c r="K151" s="178">
        <v>49</v>
      </c>
      <c r="L151" s="114" t="str">
        <f t="shared" si="11"/>
        <v>Save</v>
      </c>
      <c r="M151" s="114" t="s">
        <v>4021</v>
      </c>
      <c r="O151" s="114" t="s">
        <v>4026</v>
      </c>
    </row>
    <row r="152" spans="1:15" x14ac:dyDescent="0.15">
      <c r="A152" s="175" t="str">
        <f t="shared" si="8"/>
        <v>$lang['button_open']='open';</v>
      </c>
      <c r="B152" s="176" t="s">
        <v>4405</v>
      </c>
      <c r="D152" s="176" t="s">
        <v>2918</v>
      </c>
      <c r="E152" s="177" t="s">
        <v>4613</v>
      </c>
      <c r="G152" s="114">
        <f t="shared" si="9"/>
        <v>0</v>
      </c>
      <c r="H152" s="194" t="str">
        <f t="shared" si="10"/>
        <v>open</v>
      </c>
      <c r="I152" s="119" t="s">
        <v>4022</v>
      </c>
      <c r="J152" s="131" t="s">
        <v>2954</v>
      </c>
      <c r="K152" s="178">
        <v>51</v>
      </c>
      <c r="L152" s="114" t="str">
        <f t="shared" si="11"/>
        <v>open</v>
      </c>
      <c r="M152" s="114" t="s">
        <v>4022</v>
      </c>
      <c r="O152" s="114" t="s">
        <v>4056</v>
      </c>
    </row>
    <row r="153" spans="1:15" x14ac:dyDescent="0.15">
      <c r="A153" s="175" t="str">
        <f t="shared" si="8"/>
        <v>$lang['button_close']='close';</v>
      </c>
      <c r="B153" s="176" t="s">
        <v>4406</v>
      </c>
      <c r="D153" s="176" t="s">
        <v>2918</v>
      </c>
      <c r="E153" s="177" t="s">
        <v>4673</v>
      </c>
      <c r="G153" s="114">
        <f t="shared" si="9"/>
        <v>0</v>
      </c>
      <c r="H153" s="194" t="str">
        <f t="shared" si="10"/>
        <v>close</v>
      </c>
      <c r="I153" s="119" t="s">
        <v>4558</v>
      </c>
      <c r="J153" s="131" t="s">
        <v>2955</v>
      </c>
      <c r="K153" s="178">
        <v>52</v>
      </c>
      <c r="L153" s="114" t="str">
        <f t="shared" si="11"/>
        <v>close</v>
      </c>
      <c r="M153" s="114" t="s">
        <v>4558</v>
      </c>
      <c r="O153" s="114" t="s">
        <v>4057</v>
      </c>
    </row>
    <row r="154" spans="1:15" x14ac:dyDescent="0.15">
      <c r="A154" s="175" t="str">
        <f t="shared" si="8"/>
        <v>$lang['button_showall']='Show all';</v>
      </c>
      <c r="B154" s="176" t="s">
        <v>4408</v>
      </c>
      <c r="D154" s="176" t="s">
        <v>2918</v>
      </c>
      <c r="E154" s="177" t="s">
        <v>4673</v>
      </c>
      <c r="G154" s="114">
        <f t="shared" si="9"/>
        <v>0</v>
      </c>
      <c r="H154" s="194" t="str">
        <f t="shared" si="10"/>
        <v>Show all</v>
      </c>
      <c r="I154" s="119" t="s">
        <v>4024</v>
      </c>
      <c r="J154" s="131" t="s">
        <v>2957</v>
      </c>
      <c r="K154" s="178">
        <v>54</v>
      </c>
      <c r="L154" s="114" t="str">
        <f t="shared" si="11"/>
        <v>Show all</v>
      </c>
      <c r="M154" s="114" t="s">
        <v>4024</v>
      </c>
      <c r="O154" s="114" t="s">
        <v>4058</v>
      </c>
    </row>
    <row r="155" spans="1:15" x14ac:dyDescent="0.15">
      <c r="A155" s="175" t="str">
        <f t="shared" si="8"/>
        <v>$lang["add"]='add';</v>
      </c>
      <c r="B155" s="176" t="s">
        <v>4747</v>
      </c>
      <c r="D155" s="176" t="s">
        <v>2918</v>
      </c>
      <c r="E155" s="177" t="s">
        <v>4613</v>
      </c>
      <c r="G155" s="114">
        <f t="shared" si="9"/>
        <v>0</v>
      </c>
      <c r="H155" s="194" t="str">
        <f t="shared" si="10"/>
        <v>add</v>
      </c>
      <c r="I155" s="119" t="s">
        <v>4571</v>
      </c>
      <c r="J155" s="131" t="s">
        <v>2985</v>
      </c>
      <c r="K155" s="178">
        <v>126</v>
      </c>
      <c r="L155" s="114" t="str">
        <f t="shared" si="11"/>
        <v>add</v>
      </c>
      <c r="M155" s="114" t="s">
        <v>4571</v>
      </c>
      <c r="O155" s="114" t="s">
        <v>4059</v>
      </c>
    </row>
    <row r="156" spans="1:15" x14ac:dyDescent="0.15">
      <c r="A156" s="175" t="str">
        <f t="shared" si="8"/>
        <v/>
      </c>
      <c r="G156" s="114">
        <f t="shared" si="9"/>
        <v>0</v>
      </c>
      <c r="H156" s="194" t="str">
        <f t="shared" si="10"/>
        <v/>
      </c>
      <c r="I156" s="119" t="s">
        <v>4827</v>
      </c>
      <c r="J156" s="131"/>
      <c r="L156" s="114" t="str">
        <f t="shared" si="11"/>
        <v/>
      </c>
      <c r="M156" s="114" t="s">
        <v>4827</v>
      </c>
      <c r="O156" s="114" t="s">
        <v>4060</v>
      </c>
    </row>
    <row r="157" spans="1:15" x14ac:dyDescent="0.15">
      <c r="A157" s="175" t="str">
        <f t="shared" si="8"/>
        <v>$lang['button_menu']='menu';</v>
      </c>
      <c r="B157" s="176" t="s">
        <v>4748</v>
      </c>
      <c r="D157" s="176" t="s">
        <v>2918</v>
      </c>
      <c r="E157" s="177" t="s">
        <v>4613</v>
      </c>
      <c r="G157" s="114">
        <f t="shared" si="9"/>
        <v>0</v>
      </c>
      <c r="H157" s="194" t="str">
        <f t="shared" si="10"/>
        <v>menu</v>
      </c>
      <c r="I157" s="119" t="s">
        <v>4446</v>
      </c>
      <c r="J157" s="131" t="s">
        <v>4749</v>
      </c>
      <c r="K157" s="178">
        <v>78</v>
      </c>
      <c r="L157" s="114" t="str">
        <f t="shared" si="11"/>
        <v>menu</v>
      </c>
      <c r="M157" s="114" t="s">
        <v>4446</v>
      </c>
      <c r="O157" s="114" t="s">
        <v>4061</v>
      </c>
    </row>
    <row r="158" spans="1:15" x14ac:dyDescent="0.15">
      <c r="A158" s="175" t="str">
        <f t="shared" si="8"/>
        <v>$lang['button_back_toppage']='Back to the first page';</v>
      </c>
      <c r="B158" s="176" t="s">
        <v>4398</v>
      </c>
      <c r="D158" s="176" t="s">
        <v>2918</v>
      </c>
      <c r="E158" s="177" t="s">
        <v>4613</v>
      </c>
      <c r="G158" s="114">
        <f t="shared" si="9"/>
        <v>0</v>
      </c>
      <c r="H158" s="194" t="str">
        <f t="shared" si="10"/>
        <v>Back to the first page</v>
      </c>
      <c r="I158" s="119" t="s">
        <v>4018</v>
      </c>
      <c r="J158" s="131" t="s">
        <v>2947</v>
      </c>
      <c r="K158" s="178">
        <v>44</v>
      </c>
      <c r="L158" s="114" t="str">
        <f t="shared" si="11"/>
        <v>Back to the first page</v>
      </c>
      <c r="M158" s="114" t="s">
        <v>4018</v>
      </c>
      <c r="O158" s="114" t="s">
        <v>4062</v>
      </c>
    </row>
    <row r="159" spans="1:15" x14ac:dyDescent="0.15">
      <c r="A159" s="175" t="str">
        <f t="shared" si="8"/>
        <v>$lang['button_back']='Return';</v>
      </c>
      <c r="B159" s="176" t="s">
        <v>4399</v>
      </c>
      <c r="D159" s="176" t="s">
        <v>2918</v>
      </c>
      <c r="E159" s="177" t="s">
        <v>4613</v>
      </c>
      <c r="G159" s="114">
        <f t="shared" si="9"/>
        <v>0</v>
      </c>
      <c r="H159" s="194" t="str">
        <f t="shared" si="10"/>
        <v>Return</v>
      </c>
      <c r="I159" s="119" t="s">
        <v>4019</v>
      </c>
      <c r="J159" s="131" t="s">
        <v>2948</v>
      </c>
      <c r="K159" s="178">
        <v>45</v>
      </c>
      <c r="L159" s="114" t="str">
        <f t="shared" si="11"/>
        <v>Return</v>
      </c>
      <c r="M159" s="114" t="s">
        <v>4019</v>
      </c>
      <c r="O159" s="114" t="s">
        <v>4063</v>
      </c>
    </row>
    <row r="160" spans="1:15" x14ac:dyDescent="0.15">
      <c r="A160" s="175" t="str">
        <f t="shared" si="8"/>
        <v>$lang['button_prev']='Forward';</v>
      </c>
      <c r="B160" s="176" t="s">
        <v>4750</v>
      </c>
      <c r="D160" s="176" t="s">
        <v>2918</v>
      </c>
      <c r="E160" s="177" t="s">
        <v>4613</v>
      </c>
      <c r="G160" s="114">
        <f t="shared" si="9"/>
        <v>0</v>
      </c>
      <c r="H160" s="194" t="str">
        <f t="shared" si="10"/>
        <v>Forward</v>
      </c>
      <c r="I160" s="119" t="s">
        <v>4454</v>
      </c>
      <c r="J160" s="131" t="s">
        <v>4441</v>
      </c>
      <c r="K160" s="178">
        <v>90</v>
      </c>
      <c r="L160" s="114" t="str">
        <f t="shared" si="11"/>
        <v>Forward</v>
      </c>
      <c r="M160" s="114" t="s">
        <v>4454</v>
      </c>
      <c r="O160" s="114" t="s">
        <v>4064</v>
      </c>
    </row>
    <row r="161" spans="1:15" x14ac:dyDescent="0.15">
      <c r="A161" s="175" t="str">
        <f t="shared" si="8"/>
        <v>$lang['button_next']='next';</v>
      </c>
      <c r="B161" s="176" t="s">
        <v>4751</v>
      </c>
      <c r="D161" s="176" t="s">
        <v>2918</v>
      </c>
      <c r="E161" s="177" t="s">
        <v>4752</v>
      </c>
      <c r="G161" s="114">
        <f t="shared" si="9"/>
        <v>0</v>
      </c>
      <c r="H161" s="194" t="str">
        <f t="shared" si="10"/>
        <v>next</v>
      </c>
      <c r="I161" s="119" t="s">
        <v>4455</v>
      </c>
      <c r="J161" s="131" t="s">
        <v>4442</v>
      </c>
      <c r="K161" s="178">
        <v>91</v>
      </c>
      <c r="L161" s="114" t="str">
        <f t="shared" si="11"/>
        <v>next</v>
      </c>
      <c r="M161" s="114" t="s">
        <v>4455</v>
      </c>
      <c r="O161" s="114" t="s">
        <v>3637</v>
      </c>
    </row>
    <row r="162" spans="1:15" x14ac:dyDescent="0.15">
      <c r="A162" s="175" t="str">
        <f t="shared" si="8"/>
        <v/>
      </c>
      <c r="G162" s="114">
        <f t="shared" si="9"/>
        <v>0</v>
      </c>
      <c r="H162" s="194" t="str">
        <f t="shared" si="10"/>
        <v/>
      </c>
      <c r="I162" s="119" t="s">
        <v>4827</v>
      </c>
      <c r="J162" s="131"/>
      <c r="L162" s="114" t="str">
        <f t="shared" si="11"/>
        <v/>
      </c>
      <c r="M162" s="114" t="s">
        <v>4827</v>
      </c>
    </row>
    <row r="163" spans="1:15" x14ac:dyDescent="0.15">
      <c r="A163" s="175" t="str">
        <f t="shared" si="8"/>
        <v>$lang['button_top']='Top';</v>
      </c>
      <c r="B163" s="176" t="s">
        <v>4410</v>
      </c>
      <c r="D163" s="176" t="s">
        <v>2918</v>
      </c>
      <c r="E163" s="177" t="s">
        <v>4752</v>
      </c>
      <c r="G163" s="114">
        <f t="shared" si="9"/>
        <v>0</v>
      </c>
      <c r="H163" s="194" t="str">
        <f t="shared" si="10"/>
        <v>Top</v>
      </c>
      <c r="I163" s="119" t="s">
        <v>4559</v>
      </c>
      <c r="J163" s="131" t="s">
        <v>2959</v>
      </c>
      <c r="K163" s="178">
        <v>57</v>
      </c>
      <c r="L163" s="114" t="str">
        <f t="shared" si="11"/>
        <v>Top</v>
      </c>
      <c r="M163" s="114" t="s">
        <v>4559</v>
      </c>
    </row>
    <row r="164" spans="1:15" x14ac:dyDescent="0.15">
      <c r="A164" s="175" t="str">
        <f t="shared" si="8"/>
        <v>$lang['button_input']='Entry';</v>
      </c>
      <c r="B164" s="176" t="s">
        <v>4411</v>
      </c>
      <c r="D164" s="176" t="s">
        <v>2918</v>
      </c>
      <c r="E164" s="177" t="s">
        <v>4613</v>
      </c>
      <c r="G164" s="114">
        <f t="shared" si="9"/>
        <v>0</v>
      </c>
      <c r="H164" s="194" t="str">
        <f t="shared" si="10"/>
        <v>Entry</v>
      </c>
      <c r="I164" s="119" t="s">
        <v>4560</v>
      </c>
      <c r="J164" s="131" t="s">
        <v>2960</v>
      </c>
      <c r="K164" s="178">
        <v>58</v>
      </c>
      <c r="L164" s="114" t="str">
        <f t="shared" si="11"/>
        <v>Entry</v>
      </c>
      <c r="M164" s="114" t="s">
        <v>4560</v>
      </c>
      <c r="O164" s="114" t="s">
        <v>4065</v>
      </c>
    </row>
    <row r="165" spans="1:15" x14ac:dyDescent="0.15">
      <c r="A165" s="175" t="str">
        <f t="shared" si="8"/>
        <v>$lang['button_queslist']='Question List';</v>
      </c>
      <c r="B165" s="176" t="s">
        <v>4753</v>
      </c>
      <c r="D165" s="176" t="s">
        <v>2918</v>
      </c>
      <c r="E165" s="177" t="s">
        <v>4613</v>
      </c>
      <c r="G165" s="114">
        <f t="shared" si="9"/>
        <v>0</v>
      </c>
      <c r="H165" s="194" t="str">
        <f t="shared" si="10"/>
        <v>Question List</v>
      </c>
      <c r="I165" s="119" t="s">
        <v>4456</v>
      </c>
      <c r="J165" s="131" t="s">
        <v>4443</v>
      </c>
      <c r="K165" s="178">
        <v>92</v>
      </c>
      <c r="L165" s="114" t="str">
        <f t="shared" si="11"/>
        <v>Question List</v>
      </c>
      <c r="M165" s="114" t="s">
        <v>4456</v>
      </c>
    </row>
    <row r="166" spans="1:15" x14ac:dyDescent="0.15">
      <c r="A166" s="175" t="str">
        <f t="shared" si="8"/>
        <v>$lang['button_diagnosis']='Diagnosis page';</v>
      </c>
      <c r="B166" s="176" t="s">
        <v>4400</v>
      </c>
      <c r="D166" s="176" t="s">
        <v>2918</v>
      </c>
      <c r="E166" s="177" t="s">
        <v>4613</v>
      </c>
      <c r="G166" s="114">
        <f t="shared" si="9"/>
        <v>0</v>
      </c>
      <c r="H166" s="194" t="str">
        <f t="shared" si="10"/>
        <v>Diagnosis page</v>
      </c>
      <c r="I166" s="119" t="s">
        <v>4556</v>
      </c>
      <c r="J166" s="131" t="s">
        <v>2949</v>
      </c>
      <c r="K166" s="178">
        <v>46</v>
      </c>
      <c r="L166" s="114" t="str">
        <f t="shared" si="11"/>
        <v>Diagnosis page</v>
      </c>
      <c r="M166" s="114" t="s">
        <v>4556</v>
      </c>
    </row>
    <row r="167" spans="1:15" x14ac:dyDescent="0.15">
      <c r="A167" s="175" t="str">
        <f t="shared" si="8"/>
        <v>$lang['button_measures']='Measure';</v>
      </c>
      <c r="B167" s="176" t="s">
        <v>4412</v>
      </c>
      <c r="D167" s="176" t="s">
        <v>2918</v>
      </c>
      <c r="E167" s="177" t="s">
        <v>4668</v>
      </c>
      <c r="G167" s="114">
        <f t="shared" si="9"/>
        <v>0</v>
      </c>
      <c r="H167" s="194" t="str">
        <f t="shared" si="10"/>
        <v>Measure</v>
      </c>
      <c r="I167" s="119" t="s">
        <v>4561</v>
      </c>
      <c r="J167" s="131" t="s">
        <v>2961</v>
      </c>
      <c r="K167" s="178">
        <v>59</v>
      </c>
      <c r="L167" s="114" t="str">
        <f t="shared" si="11"/>
        <v>Measure</v>
      </c>
      <c r="M167" s="114" t="s">
        <v>4561</v>
      </c>
      <c r="O167" s="114" t="s">
        <v>4572</v>
      </c>
    </row>
    <row r="168" spans="1:15" x14ac:dyDescent="0.15">
      <c r="A168" s="175" t="str">
        <f t="shared" si="8"/>
        <v>$lang['button_selectcategory']='Evaluation field';</v>
      </c>
      <c r="B168" s="176" t="s">
        <v>4413</v>
      </c>
      <c r="D168" s="176" t="s">
        <v>2918</v>
      </c>
      <c r="E168" s="177" t="s">
        <v>4613</v>
      </c>
      <c r="G168" s="114">
        <f t="shared" si="9"/>
        <v>0</v>
      </c>
      <c r="H168" s="194" t="str">
        <f t="shared" si="10"/>
        <v>Evaluation field</v>
      </c>
      <c r="I168" s="119" t="s">
        <v>4562</v>
      </c>
      <c r="J168" s="131" t="s">
        <v>2962</v>
      </c>
      <c r="K168" s="178">
        <v>60</v>
      </c>
      <c r="L168" s="114" t="str">
        <f t="shared" si="11"/>
        <v>Evaluation field</v>
      </c>
      <c r="M168" s="114" t="s">
        <v>4562</v>
      </c>
      <c r="O168" s="114" t="s">
        <v>4066</v>
      </c>
    </row>
    <row r="169" spans="1:15" x14ac:dyDescent="0.15">
      <c r="A169" s="175" t="str">
        <f t="shared" si="8"/>
        <v>$lang['button_calcresult']='Calculation result';</v>
      </c>
      <c r="B169" s="176" t="s">
        <v>4754</v>
      </c>
      <c r="D169" s="176" t="s">
        <v>2918</v>
      </c>
      <c r="E169" s="177" t="s">
        <v>4613</v>
      </c>
      <c r="G169" s="114">
        <f t="shared" si="9"/>
        <v>0</v>
      </c>
      <c r="H169" s="194" t="str">
        <f t="shared" si="10"/>
        <v>Calculation result</v>
      </c>
      <c r="I169" s="119" t="s">
        <v>4457</v>
      </c>
      <c r="J169" s="131" t="s">
        <v>4444</v>
      </c>
      <c r="K169" s="178">
        <v>93</v>
      </c>
      <c r="L169" s="114" t="str">
        <f t="shared" si="11"/>
        <v>Calculation result</v>
      </c>
      <c r="M169" s="114" t="s">
        <v>4457</v>
      </c>
    </row>
    <row r="170" spans="1:15" x14ac:dyDescent="0.15">
      <c r="A170" s="175" t="str">
        <f t="shared" si="8"/>
        <v>$lang['button_about']='Commentary';</v>
      </c>
      <c r="B170" s="176" t="s">
        <v>4404</v>
      </c>
      <c r="D170" s="176" t="s">
        <v>2918</v>
      </c>
      <c r="E170" s="177" t="s">
        <v>4613</v>
      </c>
      <c r="G170" s="114">
        <f t="shared" si="9"/>
        <v>0</v>
      </c>
      <c r="H170" s="194" t="str">
        <f t="shared" si="10"/>
        <v>Commentary</v>
      </c>
      <c r="I170" s="119" t="s">
        <v>4003</v>
      </c>
      <c r="J170" s="131" t="s">
        <v>2953</v>
      </c>
      <c r="K170" s="178">
        <v>50</v>
      </c>
      <c r="L170" s="114" t="str">
        <f t="shared" si="11"/>
        <v>Commentary</v>
      </c>
      <c r="M170" s="114" t="s">
        <v>4003</v>
      </c>
    </row>
    <row r="171" spans="1:15" x14ac:dyDescent="0.15">
      <c r="A171" s="175" t="str">
        <f t="shared" si="8"/>
        <v>$lang['button_fullversion']='Full function version';</v>
      </c>
      <c r="B171" s="176" t="s">
        <v>4407</v>
      </c>
      <c r="D171" s="176" t="s">
        <v>2918</v>
      </c>
      <c r="E171" s="177" t="s">
        <v>4613</v>
      </c>
      <c r="G171" s="114">
        <f t="shared" si="9"/>
        <v>0</v>
      </c>
      <c r="H171" s="194" t="str">
        <f t="shared" si="10"/>
        <v>Full function version</v>
      </c>
      <c r="I171" s="119" t="s">
        <v>4023</v>
      </c>
      <c r="J171" s="131" t="s">
        <v>2956</v>
      </c>
      <c r="K171" s="178">
        <v>53</v>
      </c>
      <c r="L171" s="114" t="str">
        <f t="shared" si="11"/>
        <v>Full function version</v>
      </c>
      <c r="M171" s="114" t="s">
        <v>4023</v>
      </c>
      <c r="O171" s="114" t="s">
        <v>4573</v>
      </c>
    </row>
    <row r="172" spans="1:15" x14ac:dyDescent="0.15">
      <c r="A172" s="175" t="str">
        <f t="shared" si="8"/>
        <v>$lang['clear_confirm']='List mode';</v>
      </c>
      <c r="B172" s="176" t="s">
        <v>4409</v>
      </c>
      <c r="D172" s="176" t="s">
        <v>2918</v>
      </c>
      <c r="E172" s="177" t="s">
        <v>4613</v>
      </c>
      <c r="G172" s="114">
        <f t="shared" si="9"/>
        <v>0</v>
      </c>
      <c r="H172" s="194" t="str">
        <f t="shared" si="10"/>
        <v>List mode</v>
      </c>
      <c r="I172" s="119" t="s">
        <v>4017</v>
      </c>
      <c r="J172" s="131" t="s">
        <v>2958</v>
      </c>
      <c r="K172" s="178">
        <v>55</v>
      </c>
      <c r="L172" s="114" t="str">
        <f t="shared" si="11"/>
        <v>List mode</v>
      </c>
      <c r="M172" s="114" t="s">
        <v>4017</v>
      </c>
      <c r="O172" s="114" t="s">
        <v>4574</v>
      </c>
    </row>
    <row r="173" spans="1:15" x14ac:dyDescent="0.15">
      <c r="A173" s="175" t="str">
        <f t="shared" si="8"/>
        <v/>
      </c>
      <c r="B173" s="176" t="s">
        <v>2922</v>
      </c>
      <c r="E173" s="177" t="s">
        <v>4613</v>
      </c>
      <c r="G173" s="114">
        <f t="shared" si="9"/>
        <v>0</v>
      </c>
      <c r="H173" s="194" t="str">
        <f t="shared" si="10"/>
        <v/>
      </c>
      <c r="I173" s="119" t="s">
        <v>4827</v>
      </c>
      <c r="J173" s="131"/>
      <c r="K173" s="178">
        <v>56</v>
      </c>
      <c r="L173" s="114" t="str">
        <f t="shared" si="11"/>
        <v/>
      </c>
      <c r="M173" s="114" t="s">
        <v>4827</v>
      </c>
      <c r="O173" s="114" t="s">
        <v>4575</v>
      </c>
    </row>
    <row r="174" spans="1:15" x14ac:dyDescent="0.15">
      <c r="A174" s="175" t="str">
        <f t="shared" si="8"/>
        <v>$lang['button_co2emission']='CO2 emissions';</v>
      </c>
      <c r="B174" s="176" t="s">
        <v>4415</v>
      </c>
      <c r="D174" s="176" t="s">
        <v>2918</v>
      </c>
      <c r="E174" s="177" t="s">
        <v>4613</v>
      </c>
      <c r="G174" s="114">
        <f t="shared" si="9"/>
        <v>0</v>
      </c>
      <c r="H174" s="194" t="str">
        <f t="shared" si="10"/>
        <v>CO2 emissions</v>
      </c>
      <c r="I174" s="119" t="s">
        <v>4025</v>
      </c>
      <c r="J174" s="131" t="s">
        <v>2964</v>
      </c>
      <c r="K174" s="178">
        <v>63</v>
      </c>
      <c r="L174" s="114" t="str">
        <f t="shared" si="11"/>
        <v>CO2 emissions</v>
      </c>
      <c r="M174" s="114" t="s">
        <v>4025</v>
      </c>
    </row>
    <row r="175" spans="1:15" x14ac:dyDescent="0.15">
      <c r="A175" s="175" t="str">
        <f t="shared" si="8"/>
        <v>$lang['button_firstenergy']='Primary energy';</v>
      </c>
      <c r="B175" s="176" t="s">
        <v>4416</v>
      </c>
      <c r="D175" s="176" t="s">
        <v>2918</v>
      </c>
      <c r="E175" s="177" t="s">
        <v>4613</v>
      </c>
      <c r="G175" s="114">
        <f t="shared" si="9"/>
        <v>0</v>
      </c>
      <c r="H175" s="194" t="str">
        <f t="shared" si="10"/>
        <v>Primary energy</v>
      </c>
      <c r="I175" s="119" t="s">
        <v>4564</v>
      </c>
      <c r="J175" s="131" t="s">
        <v>2965</v>
      </c>
      <c r="K175" s="178">
        <v>64</v>
      </c>
      <c r="L175" s="114" t="str">
        <f t="shared" si="11"/>
        <v>Primary energy</v>
      </c>
      <c r="M175" s="114" t="s">
        <v>4564</v>
      </c>
      <c r="O175" s="114" t="s">
        <v>4067</v>
      </c>
    </row>
    <row r="176" spans="1:15" x14ac:dyDescent="0.15">
      <c r="A176" s="175" t="str">
        <f t="shared" si="8"/>
        <v>$lang['button_energyfee']='Utility costs';</v>
      </c>
      <c r="B176" s="176" t="s">
        <v>4417</v>
      </c>
      <c r="D176" s="176" t="s">
        <v>2918</v>
      </c>
      <c r="E176" s="177" t="s">
        <v>4613</v>
      </c>
      <c r="G176" s="114">
        <f t="shared" si="9"/>
        <v>0</v>
      </c>
      <c r="H176" s="194" t="str">
        <f t="shared" si="10"/>
        <v>Utility costs</v>
      </c>
      <c r="I176" s="119" t="s">
        <v>4026</v>
      </c>
      <c r="J176" s="131" t="s">
        <v>2966</v>
      </c>
      <c r="K176" s="178">
        <v>65</v>
      </c>
      <c r="L176" s="114" t="str">
        <f t="shared" si="11"/>
        <v>Utility costs</v>
      </c>
      <c r="M176" s="114" t="s">
        <v>4026</v>
      </c>
      <c r="O176" s="114" t="s">
        <v>4576</v>
      </c>
    </row>
    <row r="177" spans="1:15" x14ac:dyDescent="0.15">
      <c r="A177" s="175" t="str">
        <f t="shared" si="8"/>
        <v/>
      </c>
      <c r="G177" s="114">
        <f t="shared" si="9"/>
        <v>0</v>
      </c>
      <c r="H177" s="194" t="str">
        <f t="shared" si="10"/>
        <v/>
      </c>
      <c r="I177" s="119" t="s">
        <v>4827</v>
      </c>
      <c r="J177" s="131"/>
      <c r="L177" s="114" t="str">
        <f t="shared" si="11"/>
        <v/>
      </c>
      <c r="M177" s="114" t="s">
        <v>4827</v>
      </c>
    </row>
    <row r="178" spans="1:15" x14ac:dyDescent="0.15">
      <c r="A178" s="175" t="str">
        <f t="shared" si="8"/>
        <v/>
      </c>
      <c r="G178" s="114">
        <f t="shared" si="9"/>
        <v>0</v>
      </c>
      <c r="H178" s="194" t="str">
        <f t="shared" si="10"/>
        <v/>
      </c>
      <c r="I178" s="119" t="s">
        <v>4827</v>
      </c>
      <c r="J178" s="131"/>
      <c r="L178" s="114" t="str">
        <f t="shared" si="11"/>
        <v/>
      </c>
      <c r="M178" s="114" t="s">
        <v>4827</v>
      </c>
    </row>
    <row r="179" spans="1:15" x14ac:dyDescent="0.15">
      <c r="A179" s="175" t="str">
        <f t="shared" si="8"/>
        <v>//---- 1 button mode -----------</v>
      </c>
      <c r="B179" s="176" t="s">
        <v>4755</v>
      </c>
      <c r="G179" s="114">
        <f t="shared" si="9"/>
        <v>0</v>
      </c>
      <c r="H179" s="194" t="str">
        <f t="shared" si="10"/>
        <v/>
      </c>
      <c r="I179" s="119" t="s">
        <v>4827</v>
      </c>
      <c r="J179" s="131"/>
      <c r="K179" s="178">
        <v>77</v>
      </c>
      <c r="L179" s="114" t="str">
        <f t="shared" si="11"/>
        <v/>
      </c>
      <c r="M179" s="114" t="s">
        <v>4827</v>
      </c>
      <c r="O179" s="114" t="s">
        <v>4577</v>
      </c>
    </row>
    <row r="180" spans="1:15" ht="60" x14ac:dyDescent="0.15">
      <c r="A180" s="175" t="str">
        <f t="shared" si="8"/>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76" t="s">
        <v>4756</v>
      </c>
      <c r="D180" s="176" t="s">
        <v>2918</v>
      </c>
      <c r="E180" s="177" t="s">
        <v>4613</v>
      </c>
      <c r="G180" s="114">
        <f t="shared" si="9"/>
        <v>0</v>
      </c>
      <c r="H180" s="194" t="str">
        <f t="shared" si="10"/>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4447</v>
      </c>
      <c r="J180" s="131" t="s">
        <v>4431</v>
      </c>
      <c r="K180" s="178">
        <v>79</v>
      </c>
      <c r="L180" s="114"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4447</v>
      </c>
      <c r="O180" s="114" t="s">
        <v>4578</v>
      </c>
    </row>
    <row r="181" spans="1:15" ht="24" x14ac:dyDescent="0.15">
      <c r="A181" s="175" t="str">
        <f t="shared" si="8"/>
        <v>$lang['home_button_intro2']='The information you enter can only be viewed by you using this terminal, it will not accumulate on the server.';</v>
      </c>
      <c r="B181" s="176" t="s">
        <v>4757</v>
      </c>
      <c r="D181" s="176" t="s">
        <v>2918</v>
      </c>
      <c r="E181" s="177" t="s">
        <v>4613</v>
      </c>
      <c r="G181" s="114">
        <f t="shared" si="9"/>
        <v>0</v>
      </c>
      <c r="H181" s="194" t="str">
        <f t="shared" si="10"/>
        <v>The information you enter can only be viewed by you using this terminal, it will not accumulate on the server.</v>
      </c>
      <c r="I181" s="119" t="s">
        <v>4448</v>
      </c>
      <c r="J181" s="131" t="s">
        <v>4432</v>
      </c>
      <c r="K181" s="178">
        <v>80</v>
      </c>
      <c r="L181" s="114" t="str">
        <f t="shared" si="11"/>
        <v>The information you enter can only be viewed by you using this terminal, it will not accumulate on the server.</v>
      </c>
      <c r="M181" s="114" t="s">
        <v>4448</v>
      </c>
    </row>
    <row r="182" spans="1:15" x14ac:dyDescent="0.15">
      <c r="A182" s="175" t="str">
        <f t="shared" si="8"/>
        <v>$lang['home_button_startdiagnosis']='Start diagnosis';</v>
      </c>
      <c r="B182" s="176" t="s">
        <v>4758</v>
      </c>
      <c r="D182" s="176" t="s">
        <v>2918</v>
      </c>
      <c r="E182" s="177" t="s">
        <v>4613</v>
      </c>
      <c r="G182" s="114">
        <f t="shared" si="9"/>
        <v>0</v>
      </c>
      <c r="H182" s="194" t="str">
        <f t="shared" si="10"/>
        <v>Start diagnosis</v>
      </c>
      <c r="I182" s="119" t="s">
        <v>4002</v>
      </c>
      <c r="J182" s="131" t="s">
        <v>4433</v>
      </c>
      <c r="K182" s="178">
        <v>81</v>
      </c>
      <c r="L182" s="114" t="str">
        <f t="shared" si="11"/>
        <v>Start diagnosis</v>
      </c>
      <c r="M182" s="114" t="s">
        <v>4002</v>
      </c>
      <c r="O182" s="114" t="s">
        <v>4068</v>
      </c>
    </row>
    <row r="183" spans="1:15" x14ac:dyDescent="0.15">
      <c r="A183" s="175" t="str">
        <f t="shared" si="8"/>
        <v>$lang['home_button_about']='About this diagnosis';</v>
      </c>
      <c r="B183" s="176" t="s">
        <v>4759</v>
      </c>
      <c r="D183" s="176" t="s">
        <v>2918</v>
      </c>
      <c r="E183" s="177" t="s">
        <v>4613</v>
      </c>
      <c r="G183" s="114">
        <f t="shared" si="9"/>
        <v>0</v>
      </c>
      <c r="H183" s="194" t="str">
        <f t="shared" si="10"/>
        <v>About this diagnosis</v>
      </c>
      <c r="I183" s="119" t="s">
        <v>4449</v>
      </c>
      <c r="J183" s="131" t="s">
        <v>4434</v>
      </c>
      <c r="K183" s="178">
        <v>82</v>
      </c>
      <c r="L183" s="114" t="str">
        <f t="shared" si="11"/>
        <v>About this diagnosis</v>
      </c>
      <c r="M183" s="114" t="s">
        <v>4449</v>
      </c>
    </row>
    <row r="184" spans="1:15" x14ac:dyDescent="0.15">
      <c r="A184" s="175" t="str">
        <f t="shared" si="8"/>
        <v>$lang['home_button_result']='View the results';</v>
      </c>
      <c r="B184" s="176" t="s">
        <v>4760</v>
      </c>
      <c r="D184" s="176" t="s">
        <v>2918</v>
      </c>
      <c r="E184" s="177" t="s">
        <v>4613</v>
      </c>
      <c r="G184" s="114">
        <f t="shared" si="9"/>
        <v>0</v>
      </c>
      <c r="H184" s="194" t="str">
        <f t="shared" si="10"/>
        <v>View the results</v>
      </c>
      <c r="I184" s="119" t="s">
        <v>4450</v>
      </c>
      <c r="J184" s="131" t="s">
        <v>4435</v>
      </c>
      <c r="K184" s="178">
        <v>83</v>
      </c>
      <c r="L184" s="114" t="str">
        <f t="shared" si="11"/>
        <v>View the results</v>
      </c>
      <c r="M184" s="114" t="s">
        <v>4450</v>
      </c>
    </row>
    <row r="185" spans="1:15" x14ac:dyDescent="0.15">
      <c r="A185" s="175" t="str">
        <f t="shared" si="8"/>
        <v>$lang['home_button_retry']='Respond again';</v>
      </c>
      <c r="B185" s="176" t="s">
        <v>4761</v>
      </c>
      <c r="D185" s="176" t="s">
        <v>2918</v>
      </c>
      <c r="E185" s="177" t="s">
        <v>4613</v>
      </c>
      <c r="G185" s="114">
        <f t="shared" si="9"/>
        <v>0</v>
      </c>
      <c r="H185" s="194" t="str">
        <f t="shared" si="10"/>
        <v>Respond again</v>
      </c>
      <c r="I185" s="119" t="s">
        <v>4451</v>
      </c>
      <c r="J185" s="131" t="s">
        <v>4436</v>
      </c>
      <c r="K185" s="178">
        <v>84</v>
      </c>
      <c r="L185" s="114" t="str">
        <f t="shared" si="11"/>
        <v>Respond again</v>
      </c>
      <c r="M185" s="114" t="s">
        <v>4451</v>
      </c>
    </row>
    <row r="186" spans="1:15" x14ac:dyDescent="0.15">
      <c r="A186" s="175" t="str">
        <f t="shared" si="8"/>
        <v>$lang['home_button_average']='Average comparison';</v>
      </c>
      <c r="B186" s="176" t="s">
        <v>4762</v>
      </c>
      <c r="D186" s="176" t="s">
        <v>2918</v>
      </c>
      <c r="E186" s="177" t="s">
        <v>4613</v>
      </c>
      <c r="G186" s="114">
        <f t="shared" si="9"/>
        <v>0</v>
      </c>
      <c r="H186" s="194" t="str">
        <f t="shared" si="10"/>
        <v>Average comparison</v>
      </c>
      <c r="I186" s="119" t="s">
        <v>4452</v>
      </c>
      <c r="J186" s="131" t="s">
        <v>4437</v>
      </c>
      <c r="K186" s="178">
        <v>85</v>
      </c>
      <c r="L186" s="114" t="str">
        <f t="shared" si="11"/>
        <v>Average comparison</v>
      </c>
      <c r="M186" s="114" t="s">
        <v>4452</v>
      </c>
      <c r="O186" s="114" t="s">
        <v>4579</v>
      </c>
    </row>
    <row r="187" spans="1:15" x14ac:dyDescent="0.15">
      <c r="A187" s="175" t="str">
        <f t="shared" si="8"/>
        <v>$lang['home_button_monthly']='Monthly change';</v>
      </c>
      <c r="B187" s="176" t="s">
        <v>4763</v>
      </c>
      <c r="D187" s="176" t="s">
        <v>2918</v>
      </c>
      <c r="E187" s="177" t="s">
        <v>4613</v>
      </c>
      <c r="G187" s="114">
        <f t="shared" si="9"/>
        <v>0</v>
      </c>
      <c r="H187" s="194" t="str">
        <f t="shared" si="10"/>
        <v>Monthly change</v>
      </c>
      <c r="I187" s="119" t="s">
        <v>4453</v>
      </c>
      <c r="J187" s="131" t="s">
        <v>4438</v>
      </c>
      <c r="K187" s="178">
        <v>86</v>
      </c>
      <c r="L187" s="114" t="str">
        <f t="shared" si="11"/>
        <v>Monthly change</v>
      </c>
      <c r="M187" s="114" t="s">
        <v>4453</v>
      </c>
      <c r="O187" s="114" t="s">
        <v>4580</v>
      </c>
    </row>
    <row r="188" spans="1:15" x14ac:dyDescent="0.15">
      <c r="A188" s="175" t="str">
        <f t="shared" si="8"/>
        <v>$lang['home_button_measure']='Effective measures';</v>
      </c>
      <c r="B188" s="176" t="s">
        <v>4764</v>
      </c>
      <c r="D188" s="176" t="s">
        <v>2918</v>
      </c>
      <c r="E188" s="177" t="s">
        <v>4613</v>
      </c>
      <c r="G188" s="114">
        <f t="shared" si="9"/>
        <v>0</v>
      </c>
      <c r="H188" s="194" t="str">
        <f t="shared" si="10"/>
        <v>Effective measures</v>
      </c>
      <c r="I188" s="119" t="s">
        <v>4036</v>
      </c>
      <c r="J188" s="131" t="s">
        <v>4439</v>
      </c>
      <c r="K188" s="178">
        <v>87</v>
      </c>
      <c r="L188" s="114" t="str">
        <f t="shared" si="11"/>
        <v>Effective measures</v>
      </c>
      <c r="M188" s="114" t="s">
        <v>4036</v>
      </c>
      <c r="O188" s="114" t="s">
        <v>4581</v>
      </c>
    </row>
    <row r="189" spans="1:15" ht="36" x14ac:dyDescent="0.15">
      <c r="A189" s="175" t="str">
        <f t="shared" si="8"/>
        <v>$lang['home_button_resultmessage']='We compare the average with a graph. The effect when executing \'effective measures\' is displayed in the middle graph.';</v>
      </c>
      <c r="B189" s="176" t="s">
        <v>4765</v>
      </c>
      <c r="D189" s="176" t="s">
        <v>2918</v>
      </c>
      <c r="E189" s="177" t="s">
        <v>4613</v>
      </c>
      <c r="G189" s="114">
        <f t="shared" si="9"/>
        <v>0</v>
      </c>
      <c r="H189" s="194" t="str">
        <f t="shared" si="10"/>
        <v>We compare the average with a graph. The effect when executing \'effective measures\' is displayed in the middle graph.</v>
      </c>
      <c r="I189" s="119" t="s">
        <v>4458</v>
      </c>
      <c r="J189" s="131" t="s">
        <v>4440</v>
      </c>
      <c r="K189" s="178">
        <v>88</v>
      </c>
      <c r="L189" s="114" t="str">
        <f t="shared" si="11"/>
        <v>We compare the average with a graph. The effect when executing 'effective measures' is displayed in the middle graph.</v>
      </c>
      <c r="M189" s="114" t="s">
        <v>4458</v>
      </c>
      <c r="O189" s="114" t="s">
        <v>4578</v>
      </c>
    </row>
    <row r="190" spans="1:15" ht="24" x14ac:dyDescent="0.15">
      <c r="A190" s="175" t="str">
        <f t="shared" si="8"/>
        <v>$lang['home_button_measuremessage']='A list of effective countermeasures. If you select the effect will be displayed in the graph.';</v>
      </c>
      <c r="B190" s="176" t="s">
        <v>4766</v>
      </c>
      <c r="D190" s="176" t="s">
        <v>2918</v>
      </c>
      <c r="E190" s="177" t="s">
        <v>4668</v>
      </c>
      <c r="G190" s="114">
        <f t="shared" si="9"/>
        <v>0</v>
      </c>
      <c r="H190" s="194" t="str">
        <f t="shared" si="10"/>
        <v>A list of effective countermeasures. If you select the effect will be displayed in the graph.</v>
      </c>
      <c r="I190" s="119" t="s">
        <v>4878</v>
      </c>
      <c r="J190" s="131" t="s">
        <v>4767</v>
      </c>
      <c r="K190" s="178">
        <v>89</v>
      </c>
      <c r="L190" s="114" t="str">
        <f t="shared" si="11"/>
        <v>A list of effective countermeasures. If you select 'Select', the effect will be displayed in the graph.</v>
      </c>
      <c r="M190" s="114" t="s">
        <v>4459</v>
      </c>
    </row>
    <row r="191" spans="1:15" ht="24" x14ac:dyDescent="0.15">
      <c r="A191" s="175" t="str">
        <f t="shared" si="8"/>
        <v>$lang['home_button_pagemessage']='You can respond in detail by specifying the field. You can add rooms and equipment with Add.';</v>
      </c>
      <c r="B191" s="176" t="s">
        <v>4768</v>
      </c>
      <c r="D191" s="176" t="s">
        <v>2918</v>
      </c>
      <c r="E191" s="177" t="s">
        <v>4673</v>
      </c>
      <c r="G191" s="114">
        <f t="shared" si="9"/>
        <v>0</v>
      </c>
      <c r="H191" s="194" t="str">
        <f t="shared" si="10"/>
        <v>You can respond in detail by specifying the field. You can add rooms and equipment with Add.</v>
      </c>
      <c r="I191" s="119" t="s">
        <v>4879</v>
      </c>
      <c r="J191" s="131" t="s">
        <v>4445</v>
      </c>
      <c r="K191" s="178">
        <v>94</v>
      </c>
      <c r="L191" s="114" t="str">
        <f t="shared" si="11"/>
        <v>You can respond in detail by specifying the field. You can add rooms and equipment with 'Add'.</v>
      </c>
      <c r="M191" s="114" t="s">
        <v>4460</v>
      </c>
    </row>
    <row r="192" spans="1:15" x14ac:dyDescent="0.15">
      <c r="A192" s="175" t="str">
        <f t="shared" si="8"/>
        <v/>
      </c>
      <c r="G192" s="114">
        <f t="shared" si="9"/>
        <v>0</v>
      </c>
      <c r="H192" s="194" t="str">
        <f t="shared" si="10"/>
        <v/>
      </c>
      <c r="I192" s="119"/>
      <c r="J192" s="131"/>
      <c r="L192" s="114" t="str">
        <f t="shared" si="11"/>
        <v/>
      </c>
      <c r="M192" s="114" t="s">
        <v>4827</v>
      </c>
      <c r="O192" s="114" t="s">
        <v>4582</v>
      </c>
    </row>
    <row r="193" spans="1:15" x14ac:dyDescent="0.15">
      <c r="A193" s="175" t="str">
        <f t="shared" si="8"/>
        <v/>
      </c>
      <c r="G193" s="114">
        <f t="shared" si="9"/>
        <v>0</v>
      </c>
      <c r="H193" s="194" t="str">
        <f t="shared" si="10"/>
        <v/>
      </c>
      <c r="I193" s="119"/>
      <c r="J193" s="131"/>
      <c r="L193" s="114" t="str">
        <f t="shared" si="11"/>
        <v/>
      </c>
      <c r="M193" s="114" t="s">
        <v>4827</v>
      </c>
      <c r="O193" s="114" t="s">
        <v>4583</v>
      </c>
    </row>
    <row r="194" spans="1:15" x14ac:dyDescent="0.15">
      <c r="A194" s="175" t="str">
        <f t="shared" ref="A194:A257" si="12">IF(E194="param",CLEAN(B194&amp;"'function("&amp;H194&amp;") {return "&amp;H195&amp;"};';"),IF(E194="template","",CLEAN(B194&amp;IF(D194="",IF(OR(CLEAN(B194)="",LEFT(B194,2)="//"),"","'';"),"'"&amp;H194&amp;"'"&amp;D194))))</f>
        <v/>
      </c>
      <c r="G194" s="114">
        <f t="shared" si="9"/>
        <v>0</v>
      </c>
      <c r="H194" s="194" t="str">
        <f t="shared" si="10"/>
        <v/>
      </c>
      <c r="I194" s="119"/>
      <c r="J194" s="131"/>
      <c r="L194" s="114" t="str">
        <f t="shared" si="11"/>
        <v/>
      </c>
      <c r="M194" s="114" t="s">
        <v>4827</v>
      </c>
      <c r="O194" s="114" t="s">
        <v>4584</v>
      </c>
    </row>
    <row r="195" spans="1:15" ht="24" x14ac:dyDescent="0.15">
      <c r="A195" s="175" t="str">
        <f t="shared" si="12"/>
        <v>//---------- 2 focus mode page -----------------------------------------------</v>
      </c>
      <c r="B195" s="176" t="s">
        <v>4769</v>
      </c>
      <c r="E195" s="177" t="s">
        <v>4770</v>
      </c>
      <c r="G195" s="114">
        <f t="shared" si="9"/>
        <v>0</v>
      </c>
      <c r="H195" s="194" t="str">
        <f t="shared" si="10"/>
        <v/>
      </c>
      <c r="I195" s="119"/>
      <c r="J195" s="131"/>
      <c r="K195" s="178">
        <v>41</v>
      </c>
      <c r="L195" s="114" t="str">
        <f t="shared" si="11"/>
        <v/>
      </c>
      <c r="M195" s="114" t="s">
        <v>4827</v>
      </c>
      <c r="O195" s="114" t="s">
        <v>4578</v>
      </c>
    </row>
    <row r="196" spans="1:15" x14ac:dyDescent="0.15">
      <c r="A196" s="175" t="str">
        <f t="shared" si="12"/>
        <v>$lang['home_focus_title_after']='List mode';</v>
      </c>
      <c r="B196" s="176" t="s">
        <v>4771</v>
      </c>
      <c r="D196" s="176" t="s">
        <v>2918</v>
      </c>
      <c r="E196" s="177" t="s">
        <v>4613</v>
      </c>
      <c r="G196" s="114">
        <f t="shared" si="9"/>
        <v>0</v>
      </c>
      <c r="H196" s="194" t="str">
        <f t="shared" si="10"/>
        <v>List mode</v>
      </c>
      <c r="I196" s="119" t="s">
        <v>4017</v>
      </c>
      <c r="J196" s="131" t="s">
        <v>2946</v>
      </c>
      <c r="K196" s="178">
        <v>42</v>
      </c>
      <c r="L196" s="114" t="str">
        <f t="shared" si="11"/>
        <v>List mode</v>
      </c>
      <c r="M196" s="114" t="s">
        <v>4017</v>
      </c>
    </row>
    <row r="197" spans="1:15" x14ac:dyDescent="0.15">
      <c r="A197" s="175" t="str">
        <f t="shared" si="12"/>
        <v/>
      </c>
      <c r="E197" s="177" t="s">
        <v>4613</v>
      </c>
      <c r="G197" s="114">
        <f t="shared" ref="G197:G258" si="13">IF(MOD(LEN(H197) - LEN(SUBSTITUTE(H197, """", "")),2) = 1,1,0)</f>
        <v>0</v>
      </c>
      <c r="H197" s="194" t="str">
        <f t="shared" si="10"/>
        <v/>
      </c>
      <c r="I197" s="119" t="s">
        <v>4827</v>
      </c>
      <c r="J197" s="131"/>
      <c r="K197" s="178">
        <v>68</v>
      </c>
      <c r="L197" s="114" t="str">
        <f t="shared" si="11"/>
        <v/>
      </c>
      <c r="M197" s="114" t="s">
        <v>4827</v>
      </c>
      <c r="O197" s="114" t="s">
        <v>4069</v>
      </c>
    </row>
    <row r="198" spans="1:15" ht="36" x14ac:dyDescent="0.15">
      <c r="A198" s="175" t="str">
        <f t="shared" si="12"/>
        <v>$lang['intro1']='Welcome to new energy saving diagnosis software (D6). By inputting how to use energy now, you can calculate and propose effective energy saving measures.';</v>
      </c>
      <c r="B198" s="176" t="s">
        <v>4418</v>
      </c>
      <c r="D198" s="176" t="s">
        <v>2918</v>
      </c>
      <c r="E198" s="177" t="s">
        <v>4613</v>
      </c>
      <c r="G198" s="114">
        <f t="shared" si="13"/>
        <v>0</v>
      </c>
      <c r="H198" s="194" t="str">
        <f t="shared" ref="H198:H270" si="14">SUBSTITUTE(I198, "'", "\'")</f>
        <v>Welcome to new energy saving diagnosis software (D6). By inputting how to use energy now, you can calculate and propose effective energy saving measures.</v>
      </c>
      <c r="I198" s="119" t="s">
        <v>4027</v>
      </c>
      <c r="J198" s="131" t="s">
        <v>2967</v>
      </c>
      <c r="K198" s="178">
        <v>69</v>
      </c>
      <c r="L198" s="114" t="str">
        <f t="shared" ref="L198:L270" si="15">IF(OR(K198="",INDEX(O$1:O$301,INT(K198))=""),"",INDEX(O$1:O$301,INT(K198)))</f>
        <v>Welcome to new energy saving diagnosis software (D6). By inputting how to use energy now, you can calculate and propose effective energy saving measures.</v>
      </c>
      <c r="M198" s="114" t="s">
        <v>4027</v>
      </c>
    </row>
    <row r="199" spans="1:15" ht="36" x14ac:dyDescent="0.15">
      <c r="A199" s="175" t="str">
        <f t="shared" si="12"/>
        <v>$lang['intro2']='As far as you can understand, please choose how to use the current energy. I do not mind if I do not care about it, skip the question I do not understand.';</v>
      </c>
      <c r="B199" s="176" t="s">
        <v>4419</v>
      </c>
      <c r="D199" s="176" t="s">
        <v>2918</v>
      </c>
      <c r="E199" s="177" t="s">
        <v>4770</v>
      </c>
      <c r="G199" s="114">
        <f t="shared" si="13"/>
        <v>0</v>
      </c>
      <c r="H199" s="194" t="str">
        <f t="shared" si="14"/>
        <v>As far as you can understand, please choose how to use the current energy. I do not mind if I do not care about it, skip the question I do not understand.</v>
      </c>
      <c r="I199" s="119" t="s">
        <v>4028</v>
      </c>
      <c r="J199" s="131" t="s">
        <v>2968</v>
      </c>
      <c r="K199" s="178">
        <v>70</v>
      </c>
      <c r="L199" s="114" t="str">
        <f t="shared" si="15"/>
        <v>As far as you can understand, please choose how to use the current energy. I do not mind if I do not care about it, skip the question I do not understand.</v>
      </c>
      <c r="M199" s="114" t="s">
        <v>4028</v>
      </c>
      <c r="O199" s="114" t="s">
        <v>4585</v>
      </c>
    </row>
    <row r="200" spans="1:15" x14ac:dyDescent="0.15">
      <c r="A200" s="175" t="str">
        <f t="shared" si="12"/>
        <v>$lang['intro3']='Analysis results according to input are displayed at any time.';</v>
      </c>
      <c r="B200" s="176" t="s">
        <v>4420</v>
      </c>
      <c r="D200" s="176" t="s">
        <v>2918</v>
      </c>
      <c r="E200" s="177" t="s">
        <v>4613</v>
      </c>
      <c r="G200" s="114">
        <f t="shared" si="13"/>
        <v>0</v>
      </c>
      <c r="H200" s="194" t="str">
        <f t="shared" si="14"/>
        <v>Analysis results according to input are displayed at any time.</v>
      </c>
      <c r="I200" s="119" t="s">
        <v>4029</v>
      </c>
      <c r="J200" s="131" t="s">
        <v>2969</v>
      </c>
      <c r="K200" s="178">
        <v>71</v>
      </c>
      <c r="L200" s="114" t="str">
        <f t="shared" si="15"/>
        <v>Analysis results according to input are displayed at any time.</v>
      </c>
      <c r="M200" s="114" t="s">
        <v>4029</v>
      </c>
      <c r="O200" s="114" t="s">
        <v>4586</v>
      </c>
    </row>
    <row r="201" spans="1:15" ht="48" x14ac:dyDescent="0.15">
      <c r="A201" s="175" t="str">
        <f t="shared" si="12"/>
        <v>$lang['intro4']='It is an estimation result that analyzed CO2 emissions by purpose. The left is your current situation. The right shows a similar family (business operator) as a comparison. The center shows reduction results when measures are selected.';</v>
      </c>
      <c r="B201" s="176" t="s">
        <v>4421</v>
      </c>
      <c r="D201" s="176" t="s">
        <v>2918</v>
      </c>
      <c r="E201" s="177" t="s">
        <v>4613</v>
      </c>
      <c r="G201" s="114">
        <f t="shared" si="13"/>
        <v>0</v>
      </c>
      <c r="H201" s="194" t="str">
        <f t="shared" si="14"/>
        <v>It is an estimation result that analyzed CO2 emissions by purpose. The left is your current situation. The right shows a similar family (business operator) as a comparison. The center shows reduction results when measures are selected.</v>
      </c>
      <c r="I201" s="119" t="s">
        <v>4030</v>
      </c>
      <c r="J201" s="131" t="s">
        <v>2970</v>
      </c>
      <c r="K201" s="178">
        <v>72</v>
      </c>
      <c r="L201" s="114" t="str">
        <f t="shared" si="15"/>
        <v>It is an estimation result that analyzed CO2 emissions by purpose. The left is your current situation. The right shows a similar family (business operator) as a comparison. The center shows reduction results when measures are selected.</v>
      </c>
      <c r="M201" s="114" t="s">
        <v>4030</v>
      </c>
    </row>
    <row r="202" spans="1:15" x14ac:dyDescent="0.15">
      <c r="A202" s="175" t="str">
        <f t="shared" si="12"/>
        <v>$lang['intro5']='I am charting the utility bill by month.';</v>
      </c>
      <c r="B202" s="176" t="s">
        <v>4422</v>
      </c>
      <c r="D202" s="176" t="s">
        <v>2918</v>
      </c>
      <c r="E202" s="177" t="s">
        <v>4613</v>
      </c>
      <c r="G202" s="114">
        <f t="shared" si="13"/>
        <v>0</v>
      </c>
      <c r="H202" s="194" t="str">
        <f t="shared" si="14"/>
        <v>I am charting the utility bill by month.</v>
      </c>
      <c r="I202" s="119" t="s">
        <v>4031</v>
      </c>
      <c r="J202" s="131" t="s">
        <v>2971</v>
      </c>
      <c r="K202" s="178">
        <v>73</v>
      </c>
      <c r="L202" s="114" t="str">
        <f t="shared" si="15"/>
        <v>I am charting the utility bill by month.</v>
      </c>
      <c r="M202" s="114" t="s">
        <v>4031</v>
      </c>
    </row>
    <row r="203" spans="1:15" ht="72" x14ac:dyDescent="0.15">
      <c r="A203" s="175" t="str">
        <f t="shared" si="12"/>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76" t="s">
        <v>4423</v>
      </c>
      <c r="D203" s="176" t="s">
        <v>2918</v>
      </c>
      <c r="E203" s="177" t="s">
        <v>4770</v>
      </c>
      <c r="G203" s="114">
        <f t="shared" si="13"/>
        <v>0</v>
      </c>
      <c r="H203" s="194" t="str">
        <f t="shared" si="14"/>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4032</v>
      </c>
      <c r="J203" s="131" t="s">
        <v>2972</v>
      </c>
      <c r="K203" s="178">
        <v>74</v>
      </c>
      <c r="L203" s="114" t="str">
        <f t="shared" si="15"/>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4032</v>
      </c>
      <c r="O203" s="114" t="s">
        <v>4587</v>
      </c>
    </row>
    <row r="204" spans="1:15" x14ac:dyDescent="0.15">
      <c r="A204" s="175" t="str">
        <f t="shared" si="12"/>
        <v>$lang['intro7']='You can save the input information in the browser.';</v>
      </c>
      <c r="B204" s="176" t="s">
        <v>4424</v>
      </c>
      <c r="D204" s="176" t="s">
        <v>2918</v>
      </c>
      <c r="E204" s="177" t="s">
        <v>4613</v>
      </c>
      <c r="G204" s="114">
        <f t="shared" si="13"/>
        <v>0</v>
      </c>
      <c r="H204" s="194" t="str">
        <f t="shared" si="14"/>
        <v>You can save the input information in the browser.</v>
      </c>
      <c r="I204" s="119" t="s">
        <v>4033</v>
      </c>
      <c r="J204" s="131" t="s">
        <v>2973</v>
      </c>
      <c r="K204" s="178">
        <v>75</v>
      </c>
      <c r="L204" s="114" t="str">
        <f t="shared" si="15"/>
        <v>You can save the input information in the browser.</v>
      </c>
      <c r="M204" s="114" t="s">
        <v>4033</v>
      </c>
      <c r="O204" s="114" t="s">
        <v>4588</v>
      </c>
    </row>
    <row r="205" spans="1:15" ht="36" x14ac:dyDescent="0.15">
      <c r="A205" s="175" t="str">
        <f t="shared" si="12"/>
        <v>$lang['intro8']='This screen is limited to about 20 items, but you can also do a detailed diagnosis. Then press [Done] immediately and start diagnosis.';</v>
      </c>
      <c r="B205" s="176" t="s">
        <v>4425</v>
      </c>
      <c r="D205" s="176" t="s">
        <v>2918</v>
      </c>
      <c r="E205" s="177" t="s">
        <v>4613</v>
      </c>
      <c r="G205" s="114">
        <f t="shared" si="13"/>
        <v>0</v>
      </c>
      <c r="H205" s="194" t="str">
        <f t="shared" si="14"/>
        <v>This screen is limited to about 20 items, but you can also do a detailed diagnosis. Then press [Done] immediately and start diagnosis.</v>
      </c>
      <c r="I205" s="119" t="s">
        <v>4034</v>
      </c>
      <c r="J205" s="131" t="s">
        <v>2974</v>
      </c>
      <c r="K205" s="178">
        <v>76</v>
      </c>
      <c r="L205" s="114" t="str">
        <f t="shared" si="15"/>
        <v>This screen is limited to about 20 items, but you can also do a detailed diagnosis. Then press [Done] immediately and start diagnosis.</v>
      </c>
      <c r="M205" s="114" t="s">
        <v>4034</v>
      </c>
    </row>
    <row r="206" spans="1:15" x14ac:dyDescent="0.15">
      <c r="A206" s="175" t="str">
        <f t="shared" si="12"/>
        <v/>
      </c>
      <c r="G206" s="114">
        <f t="shared" si="13"/>
        <v>0</v>
      </c>
      <c r="H206" s="194" t="str">
        <f t="shared" si="14"/>
        <v/>
      </c>
      <c r="I206" s="119" t="s">
        <v>4827</v>
      </c>
      <c r="J206" s="131"/>
      <c r="L206" s="114" t="str">
        <f t="shared" si="15"/>
        <v/>
      </c>
      <c r="M206" s="114" t="s">
        <v>4827</v>
      </c>
      <c r="O206" s="114" t="s">
        <v>4589</v>
      </c>
    </row>
    <row r="207" spans="1:15" ht="24" x14ac:dyDescent="0.15">
      <c r="A207" s="175" t="str">
        <f t="shared" si="12"/>
        <v>//---------- 3 easy mode page -----------------------------------------------</v>
      </c>
      <c r="B207" s="176" t="s">
        <v>4772</v>
      </c>
      <c r="E207" s="177" t="s">
        <v>4613</v>
      </c>
      <c r="G207" s="114">
        <f t="shared" si="13"/>
        <v>0</v>
      </c>
      <c r="H207" s="194" t="str">
        <f t="shared" si="14"/>
        <v/>
      </c>
      <c r="I207" s="119" t="s">
        <v>4827</v>
      </c>
      <c r="J207" s="131"/>
      <c r="K207" s="178">
        <v>9</v>
      </c>
      <c r="L207" s="114" t="str">
        <f t="shared" si="15"/>
        <v/>
      </c>
      <c r="M207" s="114" t="s">
        <v>4827</v>
      </c>
    </row>
    <row r="208" spans="1:15" x14ac:dyDescent="0.15">
      <c r="A208" s="175" t="str">
        <f t="shared" si="12"/>
        <v>$lang['home_easy_title']='Eco-check easy for comfortable living';</v>
      </c>
      <c r="B208" s="176" t="s">
        <v>4375</v>
      </c>
      <c r="D208" s="176" t="s">
        <v>2918</v>
      </c>
      <c r="E208" s="177" t="s">
        <v>4613</v>
      </c>
      <c r="G208" s="114">
        <f t="shared" si="13"/>
        <v>0</v>
      </c>
      <c r="H208" s="194" t="str">
        <f t="shared" si="14"/>
        <v>Eco-check easy for comfortable living</v>
      </c>
      <c r="I208" s="119" t="s">
        <v>3993</v>
      </c>
      <c r="J208" s="131" t="s">
        <v>2924</v>
      </c>
      <c r="K208" s="178">
        <v>10</v>
      </c>
      <c r="L208" s="114" t="str">
        <f t="shared" si="15"/>
        <v>Eco-check easy for comfortable living</v>
      </c>
      <c r="M208" s="114" t="s">
        <v>3993</v>
      </c>
      <c r="O208" s="114" t="s">
        <v>4590</v>
      </c>
    </row>
    <row r="209" spans="1:15" x14ac:dyDescent="0.15">
      <c r="A209" s="175" t="str">
        <f t="shared" si="12"/>
        <v>$lang['home_easy_step1']='A question';</v>
      </c>
      <c r="B209" s="176" t="s">
        <v>4376</v>
      </c>
      <c r="D209" s="176" t="s">
        <v>2918</v>
      </c>
      <c r="E209" s="177" t="s">
        <v>4613</v>
      </c>
      <c r="G209" s="114">
        <f t="shared" si="13"/>
        <v>0</v>
      </c>
      <c r="H209" s="194" t="str">
        <f t="shared" si="14"/>
        <v>A question</v>
      </c>
      <c r="I209" s="119" t="s">
        <v>3994</v>
      </c>
      <c r="J209" s="131" t="s">
        <v>2925</v>
      </c>
      <c r="K209" s="178">
        <v>11</v>
      </c>
      <c r="L209" s="114" t="str">
        <f t="shared" si="15"/>
        <v>A question</v>
      </c>
      <c r="M209" s="114" t="s">
        <v>3994</v>
      </c>
      <c r="O209" s="114" t="s">
        <v>4591</v>
      </c>
    </row>
    <row r="210" spans="1:15" x14ac:dyDescent="0.15">
      <c r="A210" s="175" t="str">
        <f t="shared" si="12"/>
        <v>$lang['home_easy_step2']='Comparison';</v>
      </c>
      <c r="B210" s="176" t="s">
        <v>4377</v>
      </c>
      <c r="D210" s="176" t="s">
        <v>2918</v>
      </c>
      <c r="E210" s="177" t="s">
        <v>4773</v>
      </c>
      <c r="G210" s="114">
        <f t="shared" si="13"/>
        <v>0</v>
      </c>
      <c r="H210" s="194" t="str">
        <f t="shared" si="14"/>
        <v>Comparison</v>
      </c>
      <c r="I210" s="119" t="s">
        <v>3995</v>
      </c>
      <c r="J210" s="131" t="s">
        <v>2926</v>
      </c>
      <c r="K210" s="178">
        <v>12</v>
      </c>
      <c r="L210" s="114" t="str">
        <f t="shared" si="15"/>
        <v>Comparison</v>
      </c>
      <c r="M210" s="114" t="s">
        <v>3995</v>
      </c>
    </row>
    <row r="211" spans="1:15" x14ac:dyDescent="0.15">
      <c r="A211" s="175" t="str">
        <f t="shared" si="12"/>
        <v>$lang['home_easy_step3']='Characteristic';</v>
      </c>
      <c r="B211" s="176" t="s">
        <v>4378</v>
      </c>
      <c r="D211" s="176" t="s">
        <v>2918</v>
      </c>
      <c r="E211" s="177" t="s">
        <v>4613</v>
      </c>
      <c r="G211" s="114">
        <f t="shared" si="13"/>
        <v>0</v>
      </c>
      <c r="H211" s="194" t="str">
        <f t="shared" si="14"/>
        <v>Characteristic</v>
      </c>
      <c r="I211" s="119" t="s">
        <v>3996</v>
      </c>
      <c r="J211" s="131" t="s">
        <v>2927</v>
      </c>
      <c r="K211" s="178">
        <v>13</v>
      </c>
      <c r="L211" s="114" t="str">
        <f t="shared" si="15"/>
        <v>Characteristic</v>
      </c>
      <c r="M211" s="114" t="s">
        <v>3996</v>
      </c>
    </row>
    <row r="212" spans="1:15" x14ac:dyDescent="0.15">
      <c r="A212" s="175" t="str">
        <f t="shared" si="12"/>
        <v>$lang['home_easy_step4']='Measures';</v>
      </c>
      <c r="B212" s="176" t="s">
        <v>4379</v>
      </c>
      <c r="D212" s="176" t="s">
        <v>2918</v>
      </c>
      <c r="E212" s="177" t="s">
        <v>4770</v>
      </c>
      <c r="G212" s="114">
        <f t="shared" si="13"/>
        <v>0</v>
      </c>
      <c r="H212" s="194" t="str">
        <f t="shared" si="14"/>
        <v>Measures</v>
      </c>
      <c r="I212" s="119" t="s">
        <v>3997</v>
      </c>
      <c r="J212" s="131" t="s">
        <v>2928</v>
      </c>
      <c r="K212" s="178">
        <v>14</v>
      </c>
      <c r="L212" s="114" t="str">
        <f t="shared" si="15"/>
        <v>Measures</v>
      </c>
      <c r="M212" s="114" t="s">
        <v>3997</v>
      </c>
    </row>
    <row r="213" spans="1:15" x14ac:dyDescent="0.15">
      <c r="A213" s="175" t="str">
        <f t="shared" si="12"/>
        <v>$lang['home_easy_toptitle']='Why do not you try to lower the houses utility bill?';</v>
      </c>
      <c r="B213" s="176" t="s">
        <v>4380</v>
      </c>
      <c r="D213" s="176" t="s">
        <v>2918</v>
      </c>
      <c r="E213" s="177" t="s">
        <v>4613</v>
      </c>
      <c r="G213" s="114">
        <f t="shared" si="13"/>
        <v>0</v>
      </c>
      <c r="H213" s="194" t="str">
        <f t="shared" si="14"/>
        <v>Why do not you try to lower the houses utility bill?</v>
      </c>
      <c r="I213" s="119" t="s">
        <v>4880</v>
      </c>
      <c r="J213" s="131" t="s">
        <v>2929</v>
      </c>
      <c r="K213" s="178">
        <v>15</v>
      </c>
      <c r="L213" s="114" t="str">
        <f t="shared" si="15"/>
        <v>Why do not you try to lower the house's utility bill?</v>
      </c>
      <c r="M213" s="114" t="s">
        <v>3998</v>
      </c>
    </row>
    <row r="214" spans="1:15" ht="48" x14ac:dyDescent="0.15">
      <c r="A214" s="175" t="str">
        <f t="shared" si="12"/>
        <v>$lang['home_easy_top1']=' \'Energy saving\' is misunderstood in Japan. It is not something to \'endure\' but to enrich your life. Costs for light and heat are cheap, life becomes comfortable, and it will also be for the future children.';</v>
      </c>
      <c r="B214" s="176" t="s">
        <v>4381</v>
      </c>
      <c r="D214" s="176" t="s">
        <v>2918</v>
      </c>
      <c r="E214" s="177" t="s">
        <v>4613</v>
      </c>
      <c r="G214" s="114">
        <f t="shared" si="13"/>
        <v>0</v>
      </c>
      <c r="H214" s="194" t="str">
        <f t="shared" si="14"/>
        <v xml:space="preserve"> \'Energy saving\' is misunderstood in Japan. It is not something to \'endure\' but to enrich your life. Costs for light and heat are cheap, life becomes comfortable, and it will also be for the future children.</v>
      </c>
      <c r="I214" s="182" t="s">
        <v>4877</v>
      </c>
      <c r="J214" s="131" t="s">
        <v>2930</v>
      </c>
      <c r="K214" s="178">
        <v>16</v>
      </c>
      <c r="L214" s="114" t="str">
        <f t="shared" si="15"/>
        <v>"Energy saving" is misunderstood in Japan. It is not something to "endure" but to enrich your life. Costs for light and heat are cheap, life becomes comfortable, and it will also be for the future children.</v>
      </c>
      <c r="M214" s="114" t="s">
        <v>3999</v>
      </c>
      <c r="O214" s="114" t="s">
        <v>4592</v>
      </c>
    </row>
    <row r="215" spans="1:15" ht="24" x14ac:dyDescent="0.15">
      <c r="A215" s="175" t="str">
        <f t="shared" si="12"/>
        <v>$lang['home_easy_top2']='Six questions will tell you what measures were right for your life. Please try eco-check in 3 minutes.';</v>
      </c>
      <c r="B215" s="176" t="s">
        <v>4382</v>
      </c>
      <c r="D215" s="176" t="s">
        <v>2918</v>
      </c>
      <c r="E215" s="177" t="s">
        <v>4613</v>
      </c>
      <c r="G215" s="114">
        <f t="shared" si="13"/>
        <v>0</v>
      </c>
      <c r="H215" s="194" t="str">
        <f t="shared" si="14"/>
        <v>Six questions will tell you what measures were right for your life. Please try eco-check in 3 minutes.</v>
      </c>
      <c r="I215" s="119" t="s">
        <v>4000</v>
      </c>
      <c r="J215" s="131" t="s">
        <v>4774</v>
      </c>
      <c r="K215" s="178">
        <v>17</v>
      </c>
      <c r="L215" s="114" t="str">
        <f t="shared" si="15"/>
        <v>Six questions will tell you what measures were right for your life. Please try eco-check in 3 minutes.</v>
      </c>
      <c r="M215" s="114" t="s">
        <v>4000</v>
      </c>
      <c r="O215" s="114" t="s">
        <v>4593</v>
      </c>
    </row>
    <row r="216" spans="1:15" ht="24" x14ac:dyDescent="0.15">
      <c r="A216" s="175" t="str">
        <f t="shared" si="12"/>
        <v>$lang['home_easy_top3sm']='※ It is completely free. You do not need to enter information to identify you, such as name or email address.';</v>
      </c>
      <c r="B216" s="176" t="s">
        <v>4383</v>
      </c>
      <c r="D216" s="176" t="s">
        <v>2918</v>
      </c>
      <c r="E216" s="177" t="s">
        <v>1715</v>
      </c>
      <c r="G216" s="114">
        <f t="shared" si="13"/>
        <v>0</v>
      </c>
      <c r="H216" s="194" t="str">
        <f t="shared" si="14"/>
        <v>※ It is completely free. You do not need to enter information to identify you, such as name or email address.</v>
      </c>
      <c r="I216" s="119" t="s">
        <v>4001</v>
      </c>
      <c r="J216" s="131" t="s">
        <v>2931</v>
      </c>
      <c r="K216" s="178">
        <v>18</v>
      </c>
      <c r="L216" s="114" t="str">
        <f t="shared" si="15"/>
        <v>※ It is completely free. You do not need to enter information to identify you, such as name or email address.</v>
      </c>
      <c r="M216" s="114" t="s">
        <v>4001</v>
      </c>
    </row>
    <row r="217" spans="1:15" x14ac:dyDescent="0.15">
      <c r="A217" s="175" t="str">
        <f t="shared" si="12"/>
        <v>$lang['home_easy_top_button_start']='Start diagnosis';</v>
      </c>
      <c r="B217" s="176" t="s">
        <v>4384</v>
      </c>
      <c r="D217" s="176" t="s">
        <v>2918</v>
      </c>
      <c r="E217" s="177" t="s">
        <v>4613</v>
      </c>
      <c r="G217" s="114">
        <f t="shared" si="13"/>
        <v>0</v>
      </c>
      <c r="H217" s="194" t="str">
        <f t="shared" si="14"/>
        <v>Start diagnosis</v>
      </c>
      <c r="I217" s="119" t="s">
        <v>4002</v>
      </c>
      <c r="J217" s="131" t="s">
        <v>2932</v>
      </c>
      <c r="K217" s="178">
        <v>19</v>
      </c>
      <c r="L217" s="114" t="str">
        <f t="shared" si="15"/>
        <v>Start diagnosis</v>
      </c>
      <c r="M217" s="114" t="s">
        <v>4002</v>
      </c>
    </row>
    <row r="218" spans="1:15" x14ac:dyDescent="0.15">
      <c r="A218" s="175" t="str">
        <f t="shared" si="12"/>
        <v>$lang['home_easy_top_button_about']='Commentary';</v>
      </c>
      <c r="B218" s="176" t="s">
        <v>4385</v>
      </c>
      <c r="D218" s="176" t="s">
        <v>2918</v>
      </c>
      <c r="E218" s="177" t="s">
        <v>4613</v>
      </c>
      <c r="G218" s="114">
        <f t="shared" si="13"/>
        <v>0</v>
      </c>
      <c r="H218" s="194" t="str">
        <f t="shared" si="14"/>
        <v>Commentary</v>
      </c>
      <c r="I218" s="119" t="s">
        <v>4003</v>
      </c>
      <c r="J218" s="131" t="s">
        <v>2933</v>
      </c>
      <c r="K218" s="178">
        <v>20</v>
      </c>
      <c r="L218" s="114" t="str">
        <f t="shared" si="15"/>
        <v>Commentary</v>
      </c>
      <c r="M218" s="114" t="s">
        <v>4003</v>
      </c>
    </row>
    <row r="219" spans="1:15" x14ac:dyDescent="0.15">
      <c r="A219" s="175" t="str">
        <f t="shared" si="12"/>
        <v/>
      </c>
      <c r="B219" s="176" t="s">
        <v>2922</v>
      </c>
      <c r="E219" s="177" t="s">
        <v>4613</v>
      </c>
      <c r="G219" s="114">
        <f t="shared" si="13"/>
        <v>0</v>
      </c>
      <c r="H219" s="194" t="str">
        <f t="shared" si="14"/>
        <v/>
      </c>
      <c r="I219" s="119" t="s">
        <v>4827</v>
      </c>
      <c r="J219" s="131"/>
      <c r="K219" s="178">
        <v>21</v>
      </c>
      <c r="L219" s="114" t="str">
        <f t="shared" si="15"/>
        <v/>
      </c>
      <c r="M219" s="114" t="s">
        <v>4827</v>
      </c>
      <c r="O219" s="114" t="s">
        <v>4594</v>
      </c>
    </row>
    <row r="220" spans="1:15" x14ac:dyDescent="0.15">
      <c r="A220" s="175" t="str">
        <f t="shared" si="12"/>
        <v>$lang['home_easy_p5title']='Please answer this questions';</v>
      </c>
      <c r="B220" s="176" t="s">
        <v>4386</v>
      </c>
      <c r="D220" s="176" t="s">
        <v>2918</v>
      </c>
      <c r="E220" s="177" t="s">
        <v>4773</v>
      </c>
      <c r="G220" s="114">
        <f t="shared" si="13"/>
        <v>0</v>
      </c>
      <c r="H220" s="194" t="str">
        <f t="shared" si="14"/>
        <v>Please answer this questions</v>
      </c>
      <c r="I220" s="119" t="s">
        <v>4902</v>
      </c>
      <c r="J220" s="131" t="s">
        <v>4775</v>
      </c>
      <c r="K220" s="178">
        <v>22</v>
      </c>
      <c r="L220" s="114" t="str">
        <f t="shared" si="15"/>
        <v>Please answer 6 questions</v>
      </c>
      <c r="M220" s="114" t="s">
        <v>4004</v>
      </c>
      <c r="O220" s="114" t="s">
        <v>4595</v>
      </c>
    </row>
    <row r="221" spans="1:15" ht="24" x14ac:dyDescent="0.15">
      <c r="A221" s="175" t="str">
        <f t="shared" si="12"/>
        <v>$lang['home_easy_p5_1']='Please choose the option that roughly applies. If you do not understand, you do not have to answer.';</v>
      </c>
      <c r="B221" s="176" t="s">
        <v>4387</v>
      </c>
      <c r="D221" s="176" t="s">
        <v>2918</v>
      </c>
      <c r="E221" s="177" t="s">
        <v>4613</v>
      </c>
      <c r="G221" s="114">
        <f t="shared" si="13"/>
        <v>0</v>
      </c>
      <c r="H221" s="194" t="str">
        <f t="shared" si="14"/>
        <v>Please choose the option that roughly applies. If you do not understand, you do not have to answer.</v>
      </c>
      <c r="I221" s="119" t="s">
        <v>4005</v>
      </c>
      <c r="J221" s="131" t="s">
        <v>2934</v>
      </c>
      <c r="K221" s="178">
        <v>23</v>
      </c>
      <c r="L221" s="114" t="str">
        <f t="shared" si="15"/>
        <v>Please choose the option that roughly applies. If you do not understand, you do not have to answer.</v>
      </c>
      <c r="M221" s="114" t="s">
        <v>4005</v>
      </c>
    </row>
    <row r="222" spans="1:15" x14ac:dyDescent="0.15">
      <c r="A222" s="175" t="str">
        <f t="shared" si="12"/>
        <v>$lang['home_easy_p5_button_next']='View results';</v>
      </c>
      <c r="B222" s="176" t="s">
        <v>4388</v>
      </c>
      <c r="D222" s="176" t="s">
        <v>2918</v>
      </c>
      <c r="E222" s="177" t="s">
        <v>4613</v>
      </c>
      <c r="G222" s="114">
        <f t="shared" si="13"/>
        <v>0</v>
      </c>
      <c r="H222" s="194" t="str">
        <f t="shared" si="14"/>
        <v>View results</v>
      </c>
      <c r="I222" s="119" t="s">
        <v>4006</v>
      </c>
      <c r="J222" s="131" t="s">
        <v>2935</v>
      </c>
      <c r="K222" s="178">
        <v>24</v>
      </c>
      <c r="L222" s="114" t="str">
        <f t="shared" si="15"/>
        <v>View results</v>
      </c>
      <c r="M222" s="114" t="s">
        <v>4006</v>
      </c>
      <c r="O222" s="114" t="s">
        <v>4070</v>
      </c>
    </row>
    <row r="223" spans="1:15" x14ac:dyDescent="0.15">
      <c r="A223" s="175" t="str">
        <f t="shared" si="12"/>
        <v/>
      </c>
      <c r="B223" s="176" t="s">
        <v>2922</v>
      </c>
      <c r="E223" s="177" t="s">
        <v>4613</v>
      </c>
      <c r="G223" s="114">
        <f t="shared" si="13"/>
        <v>0</v>
      </c>
      <c r="H223" s="194" t="str">
        <f t="shared" si="14"/>
        <v/>
      </c>
      <c r="I223" s="119" t="s">
        <v>4827</v>
      </c>
      <c r="J223" s="131"/>
      <c r="K223" s="178">
        <v>25</v>
      </c>
      <c r="L223" s="114" t="str">
        <f t="shared" si="15"/>
        <v/>
      </c>
      <c r="M223" s="114" t="s">
        <v>4827</v>
      </c>
      <c r="O223" s="114" t="s">
        <v>4071</v>
      </c>
    </row>
    <row r="224" spans="1:15" x14ac:dyDescent="0.15">
      <c r="A224" s="175" t="str">
        <f t="shared" si="12"/>
        <v>$lang['home_easy_p2title']='Compared to average households';</v>
      </c>
      <c r="B224" s="176" t="s">
        <v>4389</v>
      </c>
      <c r="D224" s="176" t="s">
        <v>2918</v>
      </c>
      <c r="E224" s="177" t="s">
        <v>4613</v>
      </c>
      <c r="G224" s="114">
        <f t="shared" si="13"/>
        <v>0</v>
      </c>
      <c r="H224" s="194" t="str">
        <f t="shared" si="14"/>
        <v>Compared to average households</v>
      </c>
      <c r="I224" s="119" t="s">
        <v>4007</v>
      </c>
      <c r="J224" s="131" t="s">
        <v>2936</v>
      </c>
      <c r="K224" s="178">
        <v>26</v>
      </c>
      <c r="L224" s="114" t="str">
        <f t="shared" si="15"/>
        <v>Compared to average households</v>
      </c>
      <c r="M224" s="114" t="s">
        <v>4007</v>
      </c>
      <c r="O224" s="114" t="s">
        <v>4072</v>
      </c>
    </row>
    <row r="225" spans="1:15" x14ac:dyDescent="0.15">
      <c r="A225" s="175" t="str">
        <f t="shared" si="12"/>
        <v>$lang['home_easy_p2_button_next']='I will clarify the big cause';</v>
      </c>
      <c r="B225" s="176" t="s">
        <v>4390</v>
      </c>
      <c r="D225" s="176" t="s">
        <v>2918</v>
      </c>
      <c r="E225" s="177" t="s">
        <v>4613</v>
      </c>
      <c r="G225" s="114">
        <f t="shared" si="13"/>
        <v>0</v>
      </c>
      <c r="H225" s="194" t="str">
        <f t="shared" si="14"/>
        <v>I will clarify the big cause</v>
      </c>
      <c r="I225" s="119" t="s">
        <v>4008</v>
      </c>
      <c r="J225" s="131" t="s">
        <v>2937</v>
      </c>
      <c r="K225" s="178">
        <v>27</v>
      </c>
      <c r="L225" s="114" t="str">
        <f t="shared" si="15"/>
        <v>I will clarify the big cause</v>
      </c>
      <c r="M225" s="114" t="s">
        <v>4008</v>
      </c>
      <c r="O225" s="114" t="s">
        <v>4073</v>
      </c>
    </row>
    <row r="226" spans="1:15" x14ac:dyDescent="0.15">
      <c r="A226" s="175" t="str">
        <f t="shared" si="12"/>
        <v/>
      </c>
      <c r="B226" s="176" t="s">
        <v>2922</v>
      </c>
      <c r="E226" s="177" t="s">
        <v>4613</v>
      </c>
      <c r="G226" s="114">
        <f t="shared" si="13"/>
        <v>0</v>
      </c>
      <c r="H226" s="194" t="str">
        <f t="shared" si="14"/>
        <v/>
      </c>
      <c r="I226" s="119" t="s">
        <v>4827</v>
      </c>
      <c r="J226" s="131"/>
      <c r="K226" s="178">
        <v>28</v>
      </c>
      <c r="L226" s="114" t="str">
        <f t="shared" si="15"/>
        <v/>
      </c>
      <c r="M226" s="114" t="s">
        <v>4827</v>
      </c>
      <c r="O226" s="114" t="s">
        <v>4074</v>
      </c>
    </row>
    <row r="227" spans="1:15" x14ac:dyDescent="0.15">
      <c r="A227" s="175" t="str">
        <f t="shared" si="12"/>
        <v>$lang['home_easy_p3title']='Characteristics of your life';</v>
      </c>
      <c r="B227" s="176" t="s">
        <v>4391</v>
      </c>
      <c r="D227" s="176" t="s">
        <v>2918</v>
      </c>
      <c r="E227" s="177" t="s">
        <v>4613</v>
      </c>
      <c r="G227" s="114">
        <f t="shared" si="13"/>
        <v>0</v>
      </c>
      <c r="H227" s="194" t="str">
        <f t="shared" si="14"/>
        <v>Characteristics of your life</v>
      </c>
      <c r="I227" s="119" t="s">
        <v>4009</v>
      </c>
      <c r="J227" s="131" t="s">
        <v>2938</v>
      </c>
      <c r="K227" s="178">
        <v>29</v>
      </c>
      <c r="L227" s="114" t="str">
        <f t="shared" si="15"/>
        <v>Characteristics of your life</v>
      </c>
      <c r="M227" s="114" t="s">
        <v>4009</v>
      </c>
    </row>
    <row r="228" spans="1:15" ht="36" x14ac:dyDescent="0.15">
      <c r="A228" s="175" t="str">
        <f t="shared" si="12"/>
        <v>$lang['home_easy_p3_1']='It is the result of analyzing where CO2 comes out. The left shows your house , the right shows the standard value of the home whose condition resembles you.';</v>
      </c>
      <c r="B228" s="176" t="s">
        <v>4392</v>
      </c>
      <c r="D228" s="176" t="s">
        <v>2918</v>
      </c>
      <c r="E228" s="177" t="s">
        <v>4613</v>
      </c>
      <c r="G228" s="114">
        <f t="shared" si="13"/>
        <v>0</v>
      </c>
      <c r="H228" s="194" t="str">
        <f t="shared" si="14"/>
        <v>It is the result of analyzing where CO2 comes out. The left shows your house , the right shows the standard value of the home whose condition resembles you.</v>
      </c>
      <c r="I228" s="119" t="s">
        <v>4555</v>
      </c>
      <c r="J228" s="131" t="s">
        <v>2939</v>
      </c>
      <c r="K228" s="178">
        <v>30</v>
      </c>
      <c r="L228" s="114" t="str">
        <f t="shared" si="15"/>
        <v>It is the result of analyzing where CO2 comes out. The left shows your house , the right shows the standard value of the home whose condition resembles you.</v>
      </c>
      <c r="M228" s="114" t="s">
        <v>4555</v>
      </c>
      <c r="O228" s="114" t="s">
        <v>4596</v>
      </c>
    </row>
    <row r="229" spans="1:15" x14ac:dyDescent="0.15">
      <c r="A229" s="175" t="str">
        <f t="shared" si="12"/>
        <v>$lang['home_easy_p3_button_next']='Recommended measures here';</v>
      </c>
      <c r="B229" s="176" t="s">
        <v>4393</v>
      </c>
      <c r="D229" s="176" t="s">
        <v>2918</v>
      </c>
      <c r="E229" s="177" t="s">
        <v>4613</v>
      </c>
      <c r="G229" s="114">
        <f t="shared" si="13"/>
        <v>0</v>
      </c>
      <c r="H229" s="194" t="str">
        <f t="shared" si="14"/>
        <v>Recommended measures here</v>
      </c>
      <c r="I229" s="119" t="s">
        <v>4010</v>
      </c>
      <c r="J229" s="131" t="s">
        <v>2940</v>
      </c>
      <c r="K229" s="178">
        <v>31</v>
      </c>
      <c r="L229" s="114" t="str">
        <f t="shared" si="15"/>
        <v>Recommended measures here</v>
      </c>
      <c r="M229" s="114" t="s">
        <v>4010</v>
      </c>
    </row>
    <row r="230" spans="1:15" x14ac:dyDescent="0.15">
      <c r="A230" s="175" t="str">
        <f t="shared" si="12"/>
        <v>$lang['home_easy_p4title_pre']='';</v>
      </c>
      <c r="B230" s="176" t="s">
        <v>4776</v>
      </c>
      <c r="D230" s="176" t="s">
        <v>4615</v>
      </c>
      <c r="E230" s="177" t="s">
        <v>1715</v>
      </c>
      <c r="G230" s="114">
        <f t="shared" si="13"/>
        <v>0</v>
      </c>
      <c r="H230" s="194" t="str">
        <f t="shared" si="14"/>
        <v/>
      </c>
      <c r="I230" s="119" t="s">
        <v>4827</v>
      </c>
      <c r="J230" s="131"/>
      <c r="K230" s="178">
        <v>32</v>
      </c>
      <c r="L230" s="114" t="str">
        <f t="shared" si="15"/>
        <v/>
      </c>
      <c r="M230" s="114" t="s">
        <v>4827</v>
      </c>
      <c r="O230" s="114" t="s">
        <v>4597</v>
      </c>
    </row>
    <row r="231" spans="1:15" x14ac:dyDescent="0.15">
      <c r="A231" s="175" t="str">
        <f t="shared" si="12"/>
        <v>$lang['home_easy_p4title_after']=' Recommended Measures';</v>
      </c>
      <c r="B231" s="176" t="s">
        <v>4777</v>
      </c>
      <c r="D231" s="176" t="s">
        <v>2918</v>
      </c>
      <c r="E231" s="177" t="s">
        <v>4613</v>
      </c>
      <c r="G231" s="114">
        <f t="shared" si="13"/>
        <v>0</v>
      </c>
      <c r="H231" s="194" t="str">
        <f t="shared" si="14"/>
        <v xml:space="preserve"> Recommended Measures</v>
      </c>
      <c r="I231" s="119" t="s">
        <v>4901</v>
      </c>
      <c r="J231" s="131" t="s">
        <v>4778</v>
      </c>
      <c r="K231" s="178">
        <v>33</v>
      </c>
      <c r="L231" s="114" t="str">
        <f t="shared" si="15"/>
        <v>7 Recommended Measures</v>
      </c>
      <c r="M231" s="114" t="s">
        <v>4011</v>
      </c>
    </row>
    <row r="232" spans="1:15" x14ac:dyDescent="0.15">
      <c r="A232" s="175" t="str">
        <f t="shared" si="12"/>
        <v>$lang['home_easy_p4_button_next']='The most recommended measures';</v>
      </c>
      <c r="B232" s="176" t="s">
        <v>4394</v>
      </c>
      <c r="D232" s="176" t="s">
        <v>2918</v>
      </c>
      <c r="E232" s="177" t="s">
        <v>4613</v>
      </c>
      <c r="G232" s="114">
        <f t="shared" si="13"/>
        <v>0</v>
      </c>
      <c r="H232" s="194" t="str">
        <f t="shared" si="14"/>
        <v>The most recommended measures</v>
      </c>
      <c r="I232" s="119" t="s">
        <v>4012</v>
      </c>
      <c r="J232" s="131" t="s">
        <v>2941</v>
      </c>
      <c r="K232" s="178">
        <v>34</v>
      </c>
      <c r="L232" s="114" t="str">
        <f t="shared" si="15"/>
        <v>The most recommended measures</v>
      </c>
      <c r="M232" s="114" t="s">
        <v>4012</v>
      </c>
    </row>
    <row r="233" spans="1:15" ht="48" x14ac:dyDescent="0.15">
      <c r="A233" s="175" t="str">
        <f t="shared" si="12"/>
        <v>$lang['home_easy_p4_1']='It is a recommended energy saving measure tailored to your home. Click on the title to explain in detail. The ★ mark of profit is a measure that can take the original even if there is purchase cost.';</v>
      </c>
      <c r="B233" s="176" t="s">
        <v>4779</v>
      </c>
      <c r="D233" s="176" t="s">
        <v>2918</v>
      </c>
      <c r="E233" s="177" t="s">
        <v>4613</v>
      </c>
      <c r="G233" s="114">
        <f t="shared" si="13"/>
        <v>0</v>
      </c>
      <c r="H233" s="194" t="str">
        <f t="shared" si="14"/>
        <v>It is a recommended energy saving measure tailored to your home. Click on the title to explain in detail. The ★ mark of profit is a measure that can take the original even if there is purchase cost.</v>
      </c>
      <c r="I233" s="119" t="s">
        <v>4013</v>
      </c>
      <c r="J233" s="131" t="s">
        <v>2942</v>
      </c>
      <c r="K233" s="178">
        <v>35</v>
      </c>
      <c r="L233" s="114" t="str">
        <f t="shared" si="15"/>
        <v>It is a recommended energy saving measure tailored to your home. Click on the title to explain in detail. The ★ mark of profit is a measure that can take the original even if there is purchase cost.</v>
      </c>
      <c r="M233" s="114" t="s">
        <v>4013</v>
      </c>
    </row>
    <row r="234" spans="1:15" ht="24" x14ac:dyDescent="0.15">
      <c r="A234" s="175" t="str">
        <f t="shared" si="12"/>
        <v>$lang['home_easy_p4_2']='This is rough estimate. With detailed diagnosis, you can make suggestions that more suited you.';</v>
      </c>
      <c r="B234" s="176" t="s">
        <v>4395</v>
      </c>
      <c r="D234" s="176" t="s">
        <v>2918</v>
      </c>
      <c r="E234" s="177" t="s">
        <v>4613</v>
      </c>
      <c r="G234" s="114">
        <f t="shared" si="13"/>
        <v>0</v>
      </c>
      <c r="H234" s="194" t="str">
        <f t="shared" si="14"/>
        <v>This is rough estimate. With detailed diagnosis, you can make suggestions that more suited you.</v>
      </c>
      <c r="I234" s="119" t="s">
        <v>4014</v>
      </c>
      <c r="J234" s="131" t="s">
        <v>2943</v>
      </c>
      <c r="K234" s="178">
        <v>36</v>
      </c>
      <c r="L234" s="114" t="str">
        <f t="shared" si="15"/>
        <v>This is rough estimate. With detailed diagnosis, you can make suggestions that more suited you.</v>
      </c>
      <c r="M234" s="114" t="s">
        <v>4014</v>
      </c>
    </row>
    <row r="235" spans="1:15" ht="24" x14ac:dyDescent="0.15">
      <c r="A235" s="175" t="str">
        <f t="shared" si="12"/>
        <v>$lang['home_easy_p4_button_next2']='More detailed diagnosis can be done from here';</v>
      </c>
      <c r="B235" s="176" t="s">
        <v>4396</v>
      </c>
      <c r="D235" s="176" t="s">
        <v>2918</v>
      </c>
      <c r="E235" s="177" t="s">
        <v>4613</v>
      </c>
      <c r="G235" s="114">
        <f t="shared" si="13"/>
        <v>0</v>
      </c>
      <c r="H235" s="194" t="str">
        <f t="shared" si="14"/>
        <v>More detailed diagnosis can be done from here</v>
      </c>
      <c r="I235" s="119" t="s">
        <v>4015</v>
      </c>
      <c r="J235" s="131" t="s">
        <v>2944</v>
      </c>
      <c r="K235" s="178">
        <v>37</v>
      </c>
      <c r="L235" s="114" t="str">
        <f t="shared" si="15"/>
        <v>More detailed diagnosis can be done from here</v>
      </c>
      <c r="M235" s="114" t="s">
        <v>4015</v>
      </c>
      <c r="O235" s="114" t="s">
        <v>4075</v>
      </c>
    </row>
    <row r="236" spans="1:15" x14ac:dyDescent="0.15">
      <c r="A236" s="175" t="str">
        <f t="shared" si="12"/>
        <v>$lang['home_easy_p4_button_next3']='Thinking of replacing home appliances';</v>
      </c>
      <c r="B236" s="176" t="s">
        <v>4397</v>
      </c>
      <c r="D236" s="176" t="s">
        <v>2918</v>
      </c>
      <c r="E236" s="177" t="s">
        <v>4613</v>
      </c>
      <c r="G236" s="114">
        <f t="shared" si="13"/>
        <v>0</v>
      </c>
      <c r="H236" s="194" t="str">
        <f t="shared" si="14"/>
        <v>Thinking of replacing home appliances</v>
      </c>
      <c r="I236" s="119" t="s">
        <v>4016</v>
      </c>
      <c r="J236" s="131" t="s">
        <v>2945</v>
      </c>
      <c r="K236" s="178">
        <v>38</v>
      </c>
      <c r="L236" s="114" t="str">
        <f t="shared" si="15"/>
        <v>Thinking of replacing home appliances</v>
      </c>
      <c r="M236" s="114" t="s">
        <v>4016</v>
      </c>
      <c r="O236" s="114" t="s">
        <v>4076</v>
      </c>
    </row>
    <row r="237" spans="1:15" ht="24" x14ac:dyDescent="0.15">
      <c r="A237" s="175" t="str">
        <f t="shared" si="12"/>
        <v>$lang['home_easy_measure_show']= 'function(num) {return "Show recommendations at "+ num + "th"};';</v>
      </c>
      <c r="B237" s="176" t="s">
        <v>4780</v>
      </c>
      <c r="D237" s="176" t="s">
        <v>2918</v>
      </c>
      <c r="E237" s="177" t="s">
        <v>4648</v>
      </c>
      <c r="G237" s="114">
        <f t="shared" si="13"/>
        <v>0</v>
      </c>
      <c r="H237" s="194" t="str">
        <f t="shared" si="14"/>
        <v>num</v>
      </c>
      <c r="I237" s="119" t="s">
        <v>4781</v>
      </c>
      <c r="J237" s="131"/>
      <c r="K237" s="178">
        <v>111</v>
      </c>
      <c r="L237" s="114" t="str">
        <f t="shared" si="15"/>
        <v>Show recommendations at</v>
      </c>
      <c r="M237" s="114" t="s">
        <v>4872</v>
      </c>
      <c r="O237" s="114" t="s">
        <v>4077</v>
      </c>
    </row>
    <row r="238" spans="1:15" x14ac:dyDescent="0.15">
      <c r="A238" s="175" t="str">
        <f t="shared" si="12"/>
        <v/>
      </c>
      <c r="E238" s="177" t="s">
        <v>4694</v>
      </c>
      <c r="G238" s="114">
        <f t="shared" si="13"/>
        <v>0</v>
      </c>
      <c r="H238" s="194" t="str">
        <f t="shared" si="14"/>
        <v>"Show recommendations at "+ num + "th"</v>
      </c>
      <c r="I238" s="119" t="s">
        <v>4881</v>
      </c>
      <c r="J238" s="131"/>
      <c r="K238" s="178">
        <v>112</v>
      </c>
      <c r="L238" s="114" t="str">
        <f t="shared" si="15"/>
        <v>th</v>
      </c>
      <c r="M238" s="114" t="s">
        <v>4568</v>
      </c>
      <c r="O238" s="114" t="s">
        <v>4078</v>
      </c>
    </row>
    <row r="239" spans="1:15" x14ac:dyDescent="0.15">
      <c r="A239" s="175" t="str">
        <f t="shared" si="12"/>
        <v/>
      </c>
      <c r="B239" s="176" t="s">
        <v>2922</v>
      </c>
      <c r="E239" s="177" t="s">
        <v>4613</v>
      </c>
      <c r="G239" s="114">
        <f t="shared" si="13"/>
        <v>0</v>
      </c>
      <c r="H239" s="194" t="str">
        <f t="shared" si="14"/>
        <v/>
      </c>
      <c r="I239" s="119"/>
      <c r="J239" s="131"/>
      <c r="K239" s="178">
        <v>39</v>
      </c>
      <c r="L239" s="114" t="str">
        <f t="shared" si="15"/>
        <v/>
      </c>
      <c r="M239" s="114" t="s">
        <v>4827</v>
      </c>
      <c r="O239" s="114" t="s">
        <v>4079</v>
      </c>
    </row>
    <row r="240" spans="1:15" s="195" customFormat="1" x14ac:dyDescent="0.15">
      <c r="A240" s="175" t="str">
        <f t="shared" si="12"/>
        <v>//--5 maintenance page-----------------</v>
      </c>
      <c r="B240" s="176" t="s">
        <v>4904</v>
      </c>
      <c r="C240" s="176"/>
      <c r="D240" s="176"/>
      <c r="E240" s="177"/>
      <c r="F240" s="177"/>
      <c r="G240" s="114">
        <f t="shared" si="13"/>
        <v>0</v>
      </c>
      <c r="H240" s="194" t="str">
        <f t="shared" si="14"/>
        <v/>
      </c>
      <c r="I240" s="119"/>
      <c r="J240" s="131"/>
      <c r="K240" s="178"/>
    </row>
    <row r="241" spans="1:15" s="195" customFormat="1" ht="24" x14ac:dyDescent="0.15">
      <c r="A241" s="175" t="str">
        <f t="shared" si="12"/>
        <v>$lang['home_maintenance_message']='The measures you have selected are as follows. Are you working on it?';</v>
      </c>
      <c r="B241" s="176" t="s">
        <v>4905</v>
      </c>
      <c r="C241" s="176"/>
      <c r="D241" s="176" t="s">
        <v>2918</v>
      </c>
      <c r="E241" s="177"/>
      <c r="F241" s="177"/>
      <c r="G241" s="114">
        <f t="shared" si="13"/>
        <v>0</v>
      </c>
      <c r="H241" s="194" t="str">
        <f t="shared" si="14"/>
        <v>The measures you have selected are as follows. Are you working on it?</v>
      </c>
      <c r="I241" s="119" t="s">
        <v>4911</v>
      </c>
      <c r="J241" s="131" t="s">
        <v>4906</v>
      </c>
      <c r="K241" s="178"/>
    </row>
    <row r="242" spans="1:15" s="195" customFormat="1" x14ac:dyDescent="0.15">
      <c r="A242" s="175" t="str">
        <f t="shared" si="12"/>
        <v>$lang['home_maintenance_list']='Selected measures';</v>
      </c>
      <c r="B242" s="176" t="s">
        <v>4907</v>
      </c>
      <c r="C242" s="176"/>
      <c r="D242" s="176" t="s">
        <v>2918</v>
      </c>
      <c r="E242" s="177"/>
      <c r="F242" s="177"/>
      <c r="G242" s="114">
        <f t="shared" si="13"/>
        <v>0</v>
      </c>
      <c r="H242" s="194" t="str">
        <f t="shared" si="14"/>
        <v>Selected measures</v>
      </c>
      <c r="I242" s="119" t="s">
        <v>4912</v>
      </c>
      <c r="J242" s="131" t="s">
        <v>4908</v>
      </c>
      <c r="K242" s="178"/>
    </row>
    <row r="243" spans="1:15" s="195" customFormat="1" x14ac:dyDescent="0.15">
      <c r="A243" s="175" t="str">
        <f t="shared" si="12"/>
        <v>$lang['home_maintenance_selected']='I have selected this countermeasure';</v>
      </c>
      <c r="B243" s="176" t="s">
        <v>4909</v>
      </c>
      <c r="C243" s="176"/>
      <c r="D243" s="176" t="s">
        <v>2918</v>
      </c>
      <c r="E243" s="177"/>
      <c r="F243" s="177"/>
      <c r="G243" s="114">
        <f t="shared" si="13"/>
        <v>0</v>
      </c>
      <c r="H243" s="194" t="str">
        <f t="shared" si="14"/>
        <v>I have selected this countermeasure</v>
      </c>
      <c r="I243" s="119" t="s">
        <v>4913</v>
      </c>
      <c r="J243" s="131" t="s">
        <v>4910</v>
      </c>
      <c r="K243" s="178"/>
    </row>
    <row r="244" spans="1:15" x14ac:dyDescent="0.15">
      <c r="A244" s="175" t="str">
        <f t="shared" si="12"/>
        <v/>
      </c>
      <c r="B244" s="176" t="s">
        <v>2922</v>
      </c>
      <c r="E244" s="177" t="s">
        <v>4613</v>
      </c>
      <c r="G244" s="114">
        <f t="shared" si="13"/>
        <v>0</v>
      </c>
      <c r="H244" s="194" t="str">
        <f t="shared" si="14"/>
        <v/>
      </c>
      <c r="I244" s="119"/>
      <c r="J244" s="131"/>
      <c r="K244" s="178">
        <v>40</v>
      </c>
      <c r="L244" s="114" t="str">
        <f t="shared" si="15"/>
        <v/>
      </c>
      <c r="M244" s="114" t="s">
        <v>4827</v>
      </c>
      <c r="O244" s="114" t="s">
        <v>4080</v>
      </c>
    </row>
    <row r="245" spans="1:15" x14ac:dyDescent="0.15">
      <c r="A245" s="175" t="str">
        <f t="shared" si="12"/>
        <v>//-- 6 action page-----------------</v>
      </c>
      <c r="B245" s="176" t="s">
        <v>4782</v>
      </c>
      <c r="G245" s="114">
        <f t="shared" si="13"/>
        <v>0</v>
      </c>
      <c r="H245" s="194" t="str">
        <f t="shared" si="14"/>
        <v/>
      </c>
      <c r="I245" s="119"/>
      <c r="J245" s="131"/>
      <c r="L245" s="114" t="str">
        <f t="shared" si="15"/>
        <v/>
      </c>
      <c r="M245" s="114" t="s">
        <v>4827</v>
      </c>
      <c r="O245" s="114" t="s">
        <v>4081</v>
      </c>
    </row>
    <row r="246" spans="1:15" x14ac:dyDescent="0.15">
      <c r="A246" s="175" t="str">
        <f t="shared" si="12"/>
        <v>$lang['home_action_title']='Easy Check for Low Carbon House';</v>
      </c>
      <c r="B246" s="176" t="s">
        <v>4783</v>
      </c>
      <c r="D246" s="176" t="s">
        <v>2918</v>
      </c>
      <c r="G246" s="114">
        <f t="shared" si="13"/>
        <v>0</v>
      </c>
      <c r="H246" s="194" t="str">
        <f t="shared" si="14"/>
        <v>Easy Check for Low Carbon House</v>
      </c>
      <c r="I246" s="119" t="s">
        <v>4887</v>
      </c>
      <c r="J246" s="131" t="s">
        <v>4784</v>
      </c>
      <c r="L246" s="114" t="str">
        <f t="shared" si="15"/>
        <v/>
      </c>
      <c r="M246" s="114" t="s">
        <v>4827</v>
      </c>
      <c r="O246" s="114" t="s">
        <v>4598</v>
      </c>
    </row>
    <row r="247" spans="1:15" x14ac:dyDescent="0.15">
      <c r="A247" s="175" t="str">
        <f t="shared" si="12"/>
        <v>$lang['home_action_step1']='Questions';</v>
      </c>
      <c r="B247" s="176" t="s">
        <v>4785</v>
      </c>
      <c r="D247" s="176" t="s">
        <v>2918</v>
      </c>
      <c r="G247" s="114">
        <f t="shared" si="13"/>
        <v>0</v>
      </c>
      <c r="H247" s="194" t="str">
        <f t="shared" si="14"/>
        <v>Questions</v>
      </c>
      <c r="I247" s="119" t="s">
        <v>4888</v>
      </c>
      <c r="J247" s="131" t="s">
        <v>2925</v>
      </c>
      <c r="L247" s="114" t="str">
        <f t="shared" si="15"/>
        <v/>
      </c>
      <c r="M247" s="114" t="s">
        <v>4827</v>
      </c>
      <c r="O247" s="114" t="s">
        <v>4599</v>
      </c>
    </row>
    <row r="248" spans="1:15" x14ac:dyDescent="0.15">
      <c r="A248" s="175" t="str">
        <f t="shared" si="12"/>
        <v>$lang['home_action_step2']='Evaluation';</v>
      </c>
      <c r="B248" s="176" t="s">
        <v>4786</v>
      </c>
      <c r="D248" s="176" t="s">
        <v>2918</v>
      </c>
      <c r="G248" s="114">
        <f t="shared" si="13"/>
        <v>0</v>
      </c>
      <c r="H248" s="194" t="str">
        <f t="shared" si="14"/>
        <v>Evaluation</v>
      </c>
      <c r="I248" s="119" t="s">
        <v>4889</v>
      </c>
      <c r="J248" s="131" t="s">
        <v>4787</v>
      </c>
      <c r="L248" s="114" t="str">
        <f t="shared" si="15"/>
        <v/>
      </c>
      <c r="M248" s="114" t="s">
        <v>4827</v>
      </c>
      <c r="O248" s="114" t="s">
        <v>3833</v>
      </c>
    </row>
    <row r="249" spans="1:15" x14ac:dyDescent="0.15">
      <c r="A249" s="175" t="str">
        <f t="shared" si="12"/>
        <v>$lang['home_action_step3']='Measures';</v>
      </c>
      <c r="B249" s="176" t="s">
        <v>4788</v>
      </c>
      <c r="D249" s="176" t="s">
        <v>2918</v>
      </c>
      <c r="G249" s="114">
        <f t="shared" si="13"/>
        <v>0</v>
      </c>
      <c r="H249" s="194" t="str">
        <f t="shared" si="14"/>
        <v>Measures</v>
      </c>
      <c r="I249" s="119" t="s">
        <v>4890</v>
      </c>
      <c r="J249" s="131" t="s">
        <v>2928</v>
      </c>
      <c r="L249" s="114" t="str">
        <f t="shared" si="15"/>
        <v/>
      </c>
      <c r="M249" s="114" t="s">
        <v>4827</v>
      </c>
      <c r="O249" s="114" t="s">
        <v>4082</v>
      </c>
    </row>
    <row r="250" spans="1:15" x14ac:dyDescent="0.15">
      <c r="A250" s="175" t="str">
        <f t="shared" si="12"/>
        <v>$lang['home_action_toptitle']='Let\'s Change to Low Carbon House';</v>
      </c>
      <c r="B250" s="176" t="s">
        <v>4789</v>
      </c>
      <c r="D250" s="176" t="s">
        <v>2918</v>
      </c>
      <c r="G250" s="114">
        <f t="shared" si="13"/>
        <v>0</v>
      </c>
      <c r="H250" s="194" t="str">
        <f t="shared" si="14"/>
        <v>Let\'s Change to Low Carbon House</v>
      </c>
      <c r="I250" s="119" t="s">
        <v>4886</v>
      </c>
      <c r="J250" s="131" t="s">
        <v>4790</v>
      </c>
      <c r="L250" s="114" t="str">
        <f t="shared" si="15"/>
        <v/>
      </c>
      <c r="M250" s="114" t="s">
        <v>4827</v>
      </c>
      <c r="O250" s="114" t="s">
        <v>3722</v>
      </c>
    </row>
    <row r="251" spans="1:15" ht="24" x14ac:dyDescent="0.15">
      <c r="A251" s="175" t="str">
        <f t="shared" si="12"/>
        <v>$lang['home_action_top1']='You can easily find confortable ideas to be low carbon.';</v>
      </c>
      <c r="B251" s="176" t="s">
        <v>4791</v>
      </c>
      <c r="D251" s="176" t="s">
        <v>2918</v>
      </c>
      <c r="G251" s="114">
        <f t="shared" si="13"/>
        <v>0</v>
      </c>
      <c r="H251" s="194" t="str">
        <f t="shared" si="14"/>
        <v>You can easily find confortable ideas to be low carbon.</v>
      </c>
      <c r="I251" s="119" t="s">
        <v>4891</v>
      </c>
      <c r="J251" s="131" t="s">
        <v>4792</v>
      </c>
      <c r="L251" s="114" t="str">
        <f t="shared" si="15"/>
        <v/>
      </c>
      <c r="M251" s="114" t="s">
        <v>4827</v>
      </c>
      <c r="O251" s="114" t="s">
        <v>4084</v>
      </c>
    </row>
    <row r="252" spans="1:15" x14ac:dyDescent="0.15">
      <c r="A252" s="175" t="str">
        <f t="shared" si="12"/>
        <v>$lang['home_action_top2']='';</v>
      </c>
      <c r="B252" s="176" t="s">
        <v>4793</v>
      </c>
      <c r="D252" s="176" t="s">
        <v>2918</v>
      </c>
      <c r="G252" s="114">
        <f t="shared" si="13"/>
        <v>0</v>
      </c>
      <c r="H252" s="194" t="str">
        <f t="shared" si="14"/>
        <v/>
      </c>
      <c r="I252" s="119"/>
      <c r="J252" s="131" t="s">
        <v>4794</v>
      </c>
      <c r="L252" s="114" t="str">
        <f t="shared" si="15"/>
        <v/>
      </c>
      <c r="M252" s="114" t="s">
        <v>4827</v>
      </c>
      <c r="O252" s="114" t="s">
        <v>4600</v>
      </c>
    </row>
    <row r="253" spans="1:15" x14ac:dyDescent="0.15">
      <c r="A253" s="175" t="str">
        <f t="shared" si="12"/>
        <v>$lang['home_action_axis1']='Sustainability';</v>
      </c>
      <c r="B253" s="176" t="s">
        <v>4795</v>
      </c>
      <c r="D253" s="176" t="s">
        <v>2918</v>
      </c>
      <c r="G253" s="114">
        <f t="shared" si="13"/>
        <v>0</v>
      </c>
      <c r="H253" s="194" t="str">
        <f t="shared" si="14"/>
        <v>Sustainability</v>
      </c>
      <c r="I253" s="119" t="s">
        <v>4885</v>
      </c>
      <c r="J253" s="131" t="s">
        <v>4796</v>
      </c>
      <c r="L253" s="114" t="str">
        <f t="shared" si="15"/>
        <v/>
      </c>
      <c r="M253" s="114" t="s">
        <v>4827</v>
      </c>
      <c r="O253" s="114" t="s">
        <v>4083</v>
      </c>
    </row>
    <row r="254" spans="1:15" ht="13.5" x14ac:dyDescent="0.15">
      <c r="A254" s="175" t="str">
        <f t="shared" si="12"/>
        <v>$lang['home_action_axis2']='Energy Efficiency';</v>
      </c>
      <c r="B254" s="176" t="s">
        <v>4797</v>
      </c>
      <c r="D254" s="176" t="s">
        <v>2918</v>
      </c>
      <c r="G254" s="114">
        <f t="shared" si="13"/>
        <v>0</v>
      </c>
      <c r="H254" s="194" t="str">
        <f t="shared" si="14"/>
        <v>Energy Efficiency</v>
      </c>
      <c r="I254" s="119" t="s">
        <v>4884</v>
      </c>
      <c r="J254" s="131" t="s">
        <v>4798</v>
      </c>
      <c r="L254" s="114" t="str">
        <f t="shared" si="15"/>
        <v/>
      </c>
      <c r="M254" s="150" t="s">
        <v>4827</v>
      </c>
      <c r="O254" s="114" t="s">
        <v>3997</v>
      </c>
    </row>
    <row r="255" spans="1:15" ht="13.5" x14ac:dyDescent="0.15">
      <c r="A255" s="175" t="str">
        <f t="shared" si="12"/>
        <v>$lang['home_action_axis3']='Saving Energy';</v>
      </c>
      <c r="B255" s="176" t="s">
        <v>4799</v>
      </c>
      <c r="D255" s="176" t="s">
        <v>2918</v>
      </c>
      <c r="G255" s="114">
        <f t="shared" si="13"/>
        <v>0</v>
      </c>
      <c r="H255" s="194" t="str">
        <f t="shared" si="14"/>
        <v>Saving Energy</v>
      </c>
      <c r="I255" s="119" t="s">
        <v>4883</v>
      </c>
      <c r="J255" s="131" t="s">
        <v>4800</v>
      </c>
      <c r="L255" s="114" t="str">
        <f t="shared" si="15"/>
        <v/>
      </c>
      <c r="M255" s="150" t="s">
        <v>4827</v>
      </c>
      <c r="O255" s="114" t="s">
        <v>4085</v>
      </c>
    </row>
    <row r="256" spans="1:15" ht="13.5" x14ac:dyDescent="0.15">
      <c r="A256" s="175" t="str">
        <f t="shared" si="12"/>
        <v>$lang['home_action_label1']='Excellent';</v>
      </c>
      <c r="B256" s="176" t="s">
        <v>4801</v>
      </c>
      <c r="D256" s="176" t="s">
        <v>2918</v>
      </c>
      <c r="G256" s="114">
        <f t="shared" si="13"/>
        <v>0</v>
      </c>
      <c r="H256" s="194" t="str">
        <f t="shared" si="14"/>
        <v>Excellent</v>
      </c>
      <c r="I256" s="119" t="s">
        <v>4873</v>
      </c>
      <c r="J256" s="131" t="s">
        <v>4802</v>
      </c>
      <c r="L256" s="114" t="str">
        <f t="shared" si="15"/>
        <v/>
      </c>
      <c r="M256" s="150" t="s">
        <v>4827</v>
      </c>
      <c r="O256" s="114" t="s">
        <v>4086</v>
      </c>
    </row>
    <row r="257" spans="1:15" x14ac:dyDescent="0.15">
      <c r="A257" s="175" t="str">
        <f t="shared" si="12"/>
        <v>$lang['home_action_label2']='Good';</v>
      </c>
      <c r="B257" s="176" t="s">
        <v>4803</v>
      </c>
      <c r="D257" s="176" t="s">
        <v>2918</v>
      </c>
      <c r="G257" s="114">
        <f t="shared" si="13"/>
        <v>0</v>
      </c>
      <c r="H257" s="194" t="str">
        <f t="shared" si="14"/>
        <v>Good</v>
      </c>
      <c r="I257" s="119" t="s">
        <v>4874</v>
      </c>
      <c r="J257" s="131" t="s">
        <v>4804</v>
      </c>
      <c r="L257" s="114" t="str">
        <f t="shared" si="15"/>
        <v/>
      </c>
      <c r="M257" s="114" t="s">
        <v>4827</v>
      </c>
    </row>
    <row r="258" spans="1:15" x14ac:dyDescent="0.15">
      <c r="A258" s="175" t="str">
        <f t="shared" ref="A258:A292" si="16">IF(E258="param",CLEAN(B258&amp;"'function("&amp;H258&amp;") {return "&amp;H259&amp;"};';"),IF(E258="template","",CLEAN(B258&amp;IF(D258="",IF(OR(CLEAN(B258)="",LEFT(B258,2)="//"),"","'';"),"'"&amp;H258&amp;"'"&amp;D258))))</f>
        <v>$lang['home_action_label3']='Bad';</v>
      </c>
      <c r="B258" s="176" t="s">
        <v>4805</v>
      </c>
      <c r="D258" s="176" t="s">
        <v>2918</v>
      </c>
      <c r="G258" s="114">
        <f t="shared" si="13"/>
        <v>0</v>
      </c>
      <c r="H258" s="194" t="str">
        <f t="shared" si="14"/>
        <v>Bad</v>
      </c>
      <c r="I258" s="119" t="s">
        <v>4882</v>
      </c>
      <c r="J258" s="131" t="s">
        <v>4806</v>
      </c>
      <c r="L258" s="114" t="str">
        <f t="shared" si="15"/>
        <v/>
      </c>
      <c r="M258" s="114" t="s">
        <v>4827</v>
      </c>
      <c r="O258" s="114" t="s">
        <v>4601</v>
      </c>
    </row>
    <row r="259" spans="1:15" s="195" customFormat="1" x14ac:dyDescent="0.15">
      <c r="A259" s="175" t="str">
        <f t="shared" si="16"/>
        <v>$lang['home_action_good_point']='Good Point';</v>
      </c>
      <c r="B259" s="176" t="s">
        <v>4895</v>
      </c>
      <c r="C259" s="176"/>
      <c r="D259" s="176" t="s">
        <v>2918</v>
      </c>
      <c r="E259" s="177"/>
      <c r="F259" s="177"/>
      <c r="G259" s="114">
        <f t="shared" ref="G259:G260" si="17">IF(MOD(LEN(H259) - LEN(SUBSTITUTE(H259, """", "")),2) = 1,1,0)</f>
        <v>0</v>
      </c>
      <c r="H259" s="194" t="str">
        <f t="shared" si="14"/>
        <v>Good Point</v>
      </c>
      <c r="I259" s="119" t="s">
        <v>4899</v>
      </c>
      <c r="J259" s="131" t="s">
        <v>4896</v>
      </c>
      <c r="K259" s="178"/>
    </row>
    <row r="260" spans="1:15" s="195" customFormat="1" x14ac:dyDescent="0.15">
      <c r="A260" s="175" t="str">
        <f t="shared" si="16"/>
        <v>$lang['home_action_bad_point']='Bad Point';</v>
      </c>
      <c r="B260" s="176" t="s">
        <v>4897</v>
      </c>
      <c r="C260" s="176"/>
      <c r="D260" s="176" t="s">
        <v>2918</v>
      </c>
      <c r="E260" s="177"/>
      <c r="F260" s="177"/>
      <c r="G260" s="114">
        <f t="shared" si="17"/>
        <v>0</v>
      </c>
      <c r="H260" s="194" t="str">
        <f t="shared" si="14"/>
        <v>Bad Point</v>
      </c>
      <c r="I260" s="119" t="s">
        <v>4900</v>
      </c>
      <c r="J260" s="131" t="s">
        <v>4898</v>
      </c>
      <c r="K260" s="178"/>
    </row>
    <row r="261" spans="1:15" x14ac:dyDescent="0.15">
      <c r="A261" s="175" t="str">
        <f t="shared" si="16"/>
        <v/>
      </c>
      <c r="G261" s="114">
        <f t="shared" ref="G261:G292" si="18">IF(MOD(LEN(H261) - LEN(SUBSTITUTE(H261, """", "")),2) = 1,1,0)</f>
        <v>0</v>
      </c>
      <c r="H261" s="194" t="str">
        <f t="shared" si="14"/>
        <v/>
      </c>
      <c r="I261" s="119"/>
      <c r="J261" s="131"/>
      <c r="L261" s="114" t="str">
        <f t="shared" si="15"/>
        <v/>
      </c>
      <c r="M261" s="114" t="s">
        <v>4827</v>
      </c>
      <c r="O261" s="114" t="s">
        <v>4602</v>
      </c>
    </row>
    <row r="262" spans="1:15" s="195" customFormat="1" x14ac:dyDescent="0.15">
      <c r="A262" s="175" t="str">
        <f t="shared" si="16"/>
        <v>//--99 list page-----------------</v>
      </c>
      <c r="B262" s="176" t="s">
        <v>4914</v>
      </c>
      <c r="C262" s="176"/>
      <c r="D262" s="176"/>
      <c r="E262" s="177"/>
      <c r="F262" s="177"/>
      <c r="G262" s="114">
        <f t="shared" si="18"/>
        <v>0</v>
      </c>
      <c r="H262" s="194" t="str">
        <f>SUBSTITUTE(I262, "'", "\'")</f>
        <v/>
      </c>
      <c r="I262" s="119"/>
      <c r="J262" s="131"/>
      <c r="K262" s="178"/>
    </row>
    <row r="263" spans="1:15" s="195" customFormat="1" ht="24" x14ac:dyDescent="0.15">
      <c r="A263" s="175" t="str">
        <f t="shared" si="16"/>
        <v>$lang['home_list_message']='Choose the countermeasure suitable for you from among these';</v>
      </c>
      <c r="B263" s="176" t="s">
        <v>4915</v>
      </c>
      <c r="C263" s="176"/>
      <c r="D263" s="176" t="s">
        <v>2918</v>
      </c>
      <c r="E263" s="177"/>
      <c r="F263" s="177"/>
      <c r="G263" s="114">
        <f t="shared" si="18"/>
        <v>0</v>
      </c>
      <c r="H263" s="194" t="str">
        <f>SUBSTITUTE(I263, "'", "\'")</f>
        <v>Choose the countermeasure suitable for you from among these</v>
      </c>
      <c r="I263" s="119" t="s">
        <v>4917</v>
      </c>
      <c r="J263" s="131" t="s">
        <v>4916</v>
      </c>
      <c r="K263" s="178"/>
    </row>
    <row r="264" spans="1:15" s="195" customFormat="1" x14ac:dyDescent="0.15">
      <c r="A264" s="175" t="str">
        <f t="shared" si="16"/>
        <v/>
      </c>
      <c r="B264" s="176"/>
      <c r="C264" s="176"/>
      <c r="D264" s="176"/>
      <c r="E264" s="177"/>
      <c r="F264" s="177"/>
      <c r="G264" s="114">
        <f t="shared" si="18"/>
        <v>0</v>
      </c>
      <c r="H264" s="194" t="str">
        <f>SUBSTITUTE(I264, "'", "\'")</f>
        <v/>
      </c>
      <c r="I264" s="119"/>
      <c r="J264" s="131"/>
      <c r="K264" s="178"/>
    </row>
    <row r="265" spans="1:15" x14ac:dyDescent="0.15">
      <c r="A265" s="175" t="str">
        <f t="shared" si="16"/>
        <v>//--createpage-----------------</v>
      </c>
      <c r="B265" s="176" t="s">
        <v>4427</v>
      </c>
      <c r="E265" s="177" t="s">
        <v>4613</v>
      </c>
      <c r="G265" s="114">
        <f t="shared" si="18"/>
        <v>0</v>
      </c>
      <c r="H265" s="194" t="str">
        <f t="shared" si="14"/>
        <v/>
      </c>
      <c r="I265" s="119"/>
      <c r="J265" s="131"/>
      <c r="K265" s="178">
        <v>125</v>
      </c>
      <c r="L265" s="114" t="str">
        <f t="shared" si="15"/>
        <v/>
      </c>
      <c r="M265" s="114" t="s">
        <v>4827</v>
      </c>
    </row>
    <row r="266" spans="1:15" x14ac:dyDescent="0.15">
      <c r="A266" s="175" t="str">
        <f t="shared" si="16"/>
        <v/>
      </c>
      <c r="B266" s="176" t="s">
        <v>2922</v>
      </c>
      <c r="E266" s="177" t="s">
        <v>4613</v>
      </c>
      <c r="G266" s="114">
        <f t="shared" si="18"/>
        <v>0</v>
      </c>
      <c r="H266" s="194" t="str">
        <f t="shared" si="14"/>
        <v/>
      </c>
      <c r="I266" s="119"/>
      <c r="J266" s="131"/>
      <c r="K266" s="178">
        <v>140</v>
      </c>
      <c r="L266" s="114" t="str">
        <f t="shared" si="15"/>
        <v/>
      </c>
      <c r="M266" s="114" t="s">
        <v>4827</v>
      </c>
    </row>
    <row r="267" spans="1:15" x14ac:dyDescent="0.15">
      <c r="A267" s="175" t="str">
        <f t="shared" si="16"/>
        <v>$lang["younow"]='Current status';</v>
      </c>
      <c r="B267" s="176" t="s">
        <v>4807</v>
      </c>
      <c r="D267" s="176" t="s">
        <v>2918</v>
      </c>
      <c r="E267" s="177" t="s">
        <v>4613</v>
      </c>
      <c r="G267" s="114">
        <f t="shared" si="18"/>
        <v>0</v>
      </c>
      <c r="H267" s="194" t="str">
        <f t="shared" si="14"/>
        <v>Current status</v>
      </c>
      <c r="I267" s="119" t="s">
        <v>4050</v>
      </c>
      <c r="J267" s="131" t="s">
        <v>2993</v>
      </c>
      <c r="K267" s="178">
        <v>141</v>
      </c>
      <c r="L267" s="114" t="str">
        <f t="shared" si="15"/>
        <v>Current status</v>
      </c>
      <c r="M267" s="114" t="s">
        <v>4050</v>
      </c>
    </row>
    <row r="268" spans="1:15" x14ac:dyDescent="0.15">
      <c r="A268" s="175" t="str">
        <f t="shared" si="16"/>
        <v>$lang["youafter"]='After measures';</v>
      </c>
      <c r="B268" s="176" t="s">
        <v>4808</v>
      </c>
      <c r="D268" s="176" t="s">
        <v>2918</v>
      </c>
      <c r="E268" s="177" t="s">
        <v>1715</v>
      </c>
      <c r="G268" s="114">
        <f t="shared" si="18"/>
        <v>0</v>
      </c>
      <c r="H268" s="194" t="str">
        <f t="shared" si="14"/>
        <v>After measures</v>
      </c>
      <c r="I268" s="119" t="s">
        <v>4051</v>
      </c>
      <c r="J268" s="131" t="s">
        <v>2994</v>
      </c>
      <c r="K268" s="178">
        <v>143</v>
      </c>
      <c r="L268" s="114" t="str">
        <f t="shared" si="15"/>
        <v>After measures</v>
      </c>
      <c r="M268" s="114" t="s">
        <v>4051</v>
      </c>
      <c r="O268" s="114" t="s">
        <v>4087</v>
      </c>
    </row>
    <row r="269" spans="1:15" x14ac:dyDescent="0.15">
      <c r="A269" s="175" t="str">
        <f t="shared" si="16"/>
        <v>$lang["average"]='average';</v>
      </c>
      <c r="B269" s="176" t="s">
        <v>4809</v>
      </c>
      <c r="D269" s="176" t="s">
        <v>2918</v>
      </c>
      <c r="E269" s="177" t="s">
        <v>4613</v>
      </c>
      <c r="G269" s="114">
        <f t="shared" si="18"/>
        <v>0</v>
      </c>
      <c r="H269" s="194" t="str">
        <f t="shared" si="14"/>
        <v>average</v>
      </c>
      <c r="I269" s="119" t="s">
        <v>4052</v>
      </c>
      <c r="J269" s="131" t="s">
        <v>2995</v>
      </c>
      <c r="K269" s="178">
        <v>144</v>
      </c>
      <c r="L269" s="114" t="str">
        <f t="shared" si="15"/>
        <v>average</v>
      </c>
      <c r="M269" s="114" t="s">
        <v>4052</v>
      </c>
      <c r="O269" s="114" t="s">
        <v>4088</v>
      </c>
    </row>
    <row r="270" spans="1:15" x14ac:dyDescent="0.15">
      <c r="A270" s="175" t="str">
        <f t="shared" si="16"/>
        <v>$lang["compare"]='Comparison';</v>
      </c>
      <c r="B270" s="176" t="s">
        <v>4810</v>
      </c>
      <c r="D270" s="176" t="s">
        <v>2918</v>
      </c>
      <c r="E270" s="177" t="s">
        <v>4613</v>
      </c>
      <c r="G270" s="114">
        <f t="shared" si="18"/>
        <v>0</v>
      </c>
      <c r="H270" s="194" t="str">
        <f t="shared" si="14"/>
        <v>Comparison</v>
      </c>
      <c r="I270" s="119" t="s">
        <v>3995</v>
      </c>
      <c r="J270" s="131" t="s">
        <v>2926</v>
      </c>
      <c r="K270" s="178">
        <v>145</v>
      </c>
      <c r="L270" s="114" t="str">
        <f t="shared" si="15"/>
        <v>Comparison</v>
      </c>
      <c r="M270" s="114" t="s">
        <v>3995</v>
      </c>
      <c r="O270" s="114" t="s">
        <v>4089</v>
      </c>
    </row>
    <row r="271" spans="1:15" x14ac:dyDescent="0.15">
      <c r="A271" s="175" t="str">
        <f t="shared" si="16"/>
        <v>$lang["comparetoaverage"]='';</v>
      </c>
      <c r="B271" s="176" t="s">
        <v>4811</v>
      </c>
      <c r="E271" s="177" t="s">
        <v>4613</v>
      </c>
      <c r="G271" s="114">
        <f t="shared" si="18"/>
        <v>0</v>
      </c>
      <c r="H271" s="194" t="str">
        <f t="shared" ref="H271:H292" si="19">SUBSTITUTE(I271, "'", "\'")</f>
        <v/>
      </c>
      <c r="I271" s="119" t="s">
        <v>4827</v>
      </c>
      <c r="J271" s="131"/>
      <c r="K271" s="178">
        <v>146</v>
      </c>
      <c r="L271" s="114" t="str">
        <f t="shared" ref="L271:L294" si="20">IF(OR(K271="",INDEX(O$1:O$301,INT(K271))=""),"",INDEX(O$1:O$301,INT(K271)))</f>
        <v/>
      </c>
      <c r="M271" s="114" t="s">
        <v>4827</v>
      </c>
    </row>
    <row r="272" spans="1:15" x14ac:dyDescent="0.15">
      <c r="A272" s="175" t="str">
        <f t="shared" si="16"/>
        <v>$lang["co2emission"]='CO2 emissions';</v>
      </c>
      <c r="B272" s="176" t="s">
        <v>4812</v>
      </c>
      <c r="D272" s="176" t="s">
        <v>2918</v>
      </c>
      <c r="E272" s="177" t="s">
        <v>4613</v>
      </c>
      <c r="G272" s="114">
        <f t="shared" si="18"/>
        <v>0</v>
      </c>
      <c r="H272" s="194" t="str">
        <f t="shared" si="19"/>
        <v>CO2 emissions</v>
      </c>
      <c r="I272" s="119" t="s">
        <v>4025</v>
      </c>
      <c r="J272" s="131" t="s">
        <v>2964</v>
      </c>
      <c r="K272" s="178">
        <v>147</v>
      </c>
      <c r="L272" s="114" t="str">
        <f t="shared" si="20"/>
        <v>CO2 emissions</v>
      </c>
      <c r="M272" s="114" t="s">
        <v>4025</v>
      </c>
    </row>
    <row r="273" spans="1:15" x14ac:dyDescent="0.15">
      <c r="A273" s="175" t="str">
        <f t="shared" si="16"/>
        <v>$lang["co2reductiontitle"]='CO2 reduction effect';</v>
      </c>
      <c r="B273" s="176" t="s">
        <v>4813</v>
      </c>
      <c r="D273" s="176" t="s">
        <v>2918</v>
      </c>
      <c r="E273" s="177" t="s">
        <v>4613</v>
      </c>
      <c r="G273" s="114">
        <f t="shared" si="18"/>
        <v>0</v>
      </c>
      <c r="H273" s="194" t="str">
        <f t="shared" si="19"/>
        <v>CO2 reduction effect</v>
      </c>
      <c r="I273" s="119" t="s">
        <v>4053</v>
      </c>
      <c r="J273" s="131" t="s">
        <v>2996</v>
      </c>
      <c r="K273" s="178">
        <v>148</v>
      </c>
      <c r="L273" s="114" t="str">
        <f t="shared" si="20"/>
        <v>CO2 reduction effect</v>
      </c>
      <c r="M273" s="114" t="s">
        <v>4053</v>
      </c>
    </row>
    <row r="274" spans="1:15" x14ac:dyDescent="0.15">
      <c r="A274" s="175" t="str">
        <f t="shared" si="16"/>
        <v>$lang["fee"]='Utility costs';</v>
      </c>
      <c r="B274" s="176" t="s">
        <v>4814</v>
      </c>
      <c r="D274" s="176" t="s">
        <v>2918</v>
      </c>
      <c r="E274" s="177" t="s">
        <v>4613</v>
      </c>
      <c r="G274" s="114">
        <f t="shared" si="18"/>
        <v>0</v>
      </c>
      <c r="H274" s="194" t="str">
        <f t="shared" si="19"/>
        <v>Utility costs</v>
      </c>
      <c r="I274" s="119" t="s">
        <v>4026</v>
      </c>
      <c r="J274" s="131" t="s">
        <v>2966</v>
      </c>
      <c r="K274" s="178">
        <v>151</v>
      </c>
      <c r="L274" s="114" t="str">
        <f t="shared" si="20"/>
        <v>Utility costs</v>
      </c>
      <c r="M274" s="114" t="s">
        <v>4026</v>
      </c>
      <c r="O274" s="114" t="s">
        <v>4603</v>
      </c>
    </row>
    <row r="275" spans="1:15" x14ac:dyDescent="0.15">
      <c r="A275" s="175" t="str">
        <f t="shared" si="16"/>
        <v>$lang["feereductiontitle"]='Reduction of utility cost';</v>
      </c>
      <c r="B275" s="176" t="s">
        <v>4815</v>
      </c>
      <c r="D275" s="176" t="s">
        <v>2918</v>
      </c>
      <c r="E275" s="177" t="s">
        <v>4613</v>
      </c>
      <c r="G275" s="114">
        <f t="shared" si="18"/>
        <v>0</v>
      </c>
      <c r="H275" s="194" t="str">
        <f t="shared" si="19"/>
        <v>Reduction of utility cost</v>
      </c>
      <c r="I275" s="119" t="s">
        <v>4056</v>
      </c>
      <c r="J275" s="131" t="s">
        <v>2997</v>
      </c>
      <c r="K275" s="178">
        <v>152</v>
      </c>
      <c r="L275" s="114" t="str">
        <f t="shared" si="20"/>
        <v>Reduction of utility cost</v>
      </c>
      <c r="M275" s="114" t="s">
        <v>4056</v>
      </c>
    </row>
    <row r="276" spans="1:15" x14ac:dyDescent="0.15">
      <c r="A276" s="175" t="str">
        <f t="shared" si="16"/>
        <v>$lang["initialcosttitle"]='Initial investment amount';</v>
      </c>
      <c r="B276" s="176" t="s">
        <v>4816</v>
      </c>
      <c r="D276" s="176" t="s">
        <v>2918</v>
      </c>
      <c r="E276" s="177" t="s">
        <v>4613</v>
      </c>
      <c r="G276" s="114">
        <f t="shared" si="18"/>
        <v>0</v>
      </c>
      <c r="H276" s="194" t="str">
        <f t="shared" si="19"/>
        <v>Initial investment amount</v>
      </c>
      <c r="I276" s="119" t="s">
        <v>4059</v>
      </c>
      <c r="J276" s="131" t="s">
        <v>2998</v>
      </c>
      <c r="K276" s="178">
        <v>155</v>
      </c>
      <c r="L276" s="114" t="str">
        <f t="shared" si="20"/>
        <v>Initial investment amount</v>
      </c>
      <c r="M276" s="114" t="s">
        <v>4059</v>
      </c>
    </row>
    <row r="277" spans="1:15" x14ac:dyDescent="0.15">
      <c r="A277" s="175" t="str">
        <f t="shared" si="16"/>
        <v>$lang["loadperyear"]='Annual burden amount';</v>
      </c>
      <c r="B277" s="176" t="s">
        <v>4817</v>
      </c>
      <c r="D277" s="176" t="s">
        <v>2918</v>
      </c>
      <c r="E277" s="177" t="s">
        <v>4613</v>
      </c>
      <c r="G277" s="114">
        <f t="shared" si="18"/>
        <v>0</v>
      </c>
      <c r="H277" s="194" t="str">
        <f t="shared" si="19"/>
        <v>Annual burden amount</v>
      </c>
      <c r="I277" s="119" t="s">
        <v>4061</v>
      </c>
      <c r="J277" s="131" t="s">
        <v>2999</v>
      </c>
      <c r="K277" s="178">
        <v>157</v>
      </c>
      <c r="L277" s="114" t="str">
        <f t="shared" si="20"/>
        <v>Annual burden amount</v>
      </c>
      <c r="M277" s="114" t="s">
        <v>4061</v>
      </c>
    </row>
    <row r="278" spans="1:15" x14ac:dyDescent="0.15">
      <c r="A278" s="175" t="str">
        <f t="shared" si="16"/>
        <v>$lang["primaryenergy"]='Primary energy consumption';</v>
      </c>
      <c r="B278" s="176" t="s">
        <v>4818</v>
      </c>
      <c r="D278" s="176" t="s">
        <v>2918</v>
      </c>
      <c r="E278" s="177" t="s">
        <v>4613</v>
      </c>
      <c r="G278" s="114">
        <f t="shared" si="18"/>
        <v>0</v>
      </c>
      <c r="H278" s="194" t="str">
        <f t="shared" si="19"/>
        <v>Primary energy consumption</v>
      </c>
      <c r="I278" s="119" t="s">
        <v>4062</v>
      </c>
      <c r="J278" s="131" t="s">
        <v>3000</v>
      </c>
      <c r="K278" s="178">
        <v>158</v>
      </c>
      <c r="L278" s="114" t="str">
        <f t="shared" si="20"/>
        <v>Primary energy consumption</v>
      </c>
      <c r="M278" s="114" t="s">
        <v>4062</v>
      </c>
    </row>
    <row r="279" spans="1:15" x14ac:dyDescent="0.15">
      <c r="A279" s="175" t="str">
        <f t="shared" si="16"/>
        <v>$lang["ohter"]='Other';</v>
      </c>
      <c r="B279" s="176" t="s">
        <v>4819</v>
      </c>
      <c r="D279" s="176" t="s">
        <v>2918</v>
      </c>
      <c r="E279" s="177" t="s">
        <v>4613</v>
      </c>
      <c r="G279" s="114">
        <f t="shared" si="18"/>
        <v>0</v>
      </c>
      <c r="H279" s="194" t="str">
        <f t="shared" si="19"/>
        <v>Other</v>
      </c>
      <c r="I279" s="119" t="s">
        <v>3637</v>
      </c>
      <c r="J279" s="131" t="s">
        <v>1375</v>
      </c>
      <c r="K279" s="178">
        <v>161</v>
      </c>
      <c r="L279" s="114" t="str">
        <f t="shared" si="20"/>
        <v>Other</v>
      </c>
      <c r="M279" s="114" t="s">
        <v>3637</v>
      </c>
    </row>
    <row r="280" spans="1:15" x14ac:dyDescent="0.15">
      <c r="A280" s="175" t="str">
        <f t="shared" si="16"/>
        <v/>
      </c>
      <c r="B280" s="176" t="s">
        <v>2922</v>
      </c>
      <c r="E280" s="177" t="s">
        <v>4613</v>
      </c>
      <c r="G280" s="114">
        <f t="shared" si="18"/>
        <v>0</v>
      </c>
      <c r="H280" s="194" t="str">
        <f t="shared" si="19"/>
        <v/>
      </c>
      <c r="I280" s="119" t="s">
        <v>4827</v>
      </c>
      <c r="J280" s="131"/>
      <c r="K280" s="178">
        <v>162</v>
      </c>
      <c r="L280" s="114" t="str">
        <f t="shared" si="20"/>
        <v/>
      </c>
      <c r="M280" s="114" t="s">
        <v>4827</v>
      </c>
    </row>
    <row r="281" spans="1:15" x14ac:dyDescent="0.15">
      <c r="A281" s="175" t="str">
        <f t="shared" si="16"/>
        <v/>
      </c>
      <c r="B281" s="176" t="s">
        <v>2922</v>
      </c>
      <c r="E281" s="177" t="s">
        <v>4613</v>
      </c>
      <c r="G281" s="114">
        <f t="shared" si="18"/>
        <v>0</v>
      </c>
      <c r="H281" s="194" t="str">
        <f t="shared" si="19"/>
        <v/>
      </c>
      <c r="I281" s="119" t="s">
        <v>4827</v>
      </c>
      <c r="J281" s="131"/>
      <c r="K281" s="178">
        <v>211</v>
      </c>
      <c r="L281" s="114" t="str">
        <f t="shared" si="20"/>
        <v/>
      </c>
      <c r="M281" s="114" t="s">
        <v>4827</v>
      </c>
    </row>
    <row r="282" spans="1:15" x14ac:dyDescent="0.15">
      <c r="A282" s="175" t="str">
        <f t="shared" si="16"/>
        <v/>
      </c>
      <c r="G282" s="114">
        <f t="shared" si="18"/>
        <v>0</v>
      </c>
      <c r="H282" s="194" t="str">
        <f t="shared" si="19"/>
        <v/>
      </c>
      <c r="I282" s="119" t="s">
        <v>4827</v>
      </c>
      <c r="J282" s="131"/>
      <c r="K282" s="178">
        <v>263</v>
      </c>
      <c r="L282" s="114" t="str">
        <f t="shared" si="20"/>
        <v/>
      </c>
      <c r="M282" s="114" t="s">
        <v>4827</v>
      </c>
    </row>
    <row r="283" spans="1:15" ht="24" x14ac:dyDescent="0.15">
      <c r="A283" s="175" t="str">
        <f t="shared" si="16"/>
        <v>//----------for office -----------------------------------------------</v>
      </c>
      <c r="B283" s="176" t="s">
        <v>4820</v>
      </c>
      <c r="G283" s="114">
        <f t="shared" si="18"/>
        <v>0</v>
      </c>
      <c r="H283" s="194" t="str">
        <f t="shared" si="19"/>
        <v/>
      </c>
      <c r="I283" s="119" t="s">
        <v>4827</v>
      </c>
      <c r="J283" s="131"/>
      <c r="L283" s="114" t="str">
        <f t="shared" si="20"/>
        <v/>
      </c>
      <c r="M283" s="114" t="s">
        <v>4827</v>
      </c>
    </row>
    <row r="284" spans="1:15" x14ac:dyDescent="0.15">
      <c r="A284" s="175" t="str">
        <f t="shared" si="16"/>
        <v>$lang['office_title']='Easy energy saving diagnosis at business establishments';</v>
      </c>
      <c r="B284" s="176" t="s">
        <v>4374</v>
      </c>
      <c r="D284" s="176" t="s">
        <v>2918</v>
      </c>
      <c r="E284" s="177" t="s">
        <v>4613</v>
      </c>
      <c r="G284" s="114">
        <f t="shared" si="18"/>
        <v>0</v>
      </c>
      <c r="H284" s="194" t="str">
        <f t="shared" si="19"/>
        <v>Easy energy saving diagnosis at business establishments</v>
      </c>
      <c r="I284" s="119" t="s">
        <v>3991</v>
      </c>
      <c r="J284" s="131" t="s">
        <v>2921</v>
      </c>
      <c r="K284" s="178">
        <v>5</v>
      </c>
      <c r="L284" s="114" t="str">
        <f t="shared" si="20"/>
        <v>Easy energy saving diagnosis at business establishments</v>
      </c>
      <c r="M284" s="114" t="s">
        <v>3991</v>
      </c>
    </row>
    <row r="285" spans="1:15" x14ac:dyDescent="0.15">
      <c r="A285" s="175" t="str">
        <f t="shared" si="16"/>
        <v>$lang["officecall"]='Your company';</v>
      </c>
      <c r="B285" s="176" t="s">
        <v>4821</v>
      </c>
      <c r="D285" s="176" t="s">
        <v>2918</v>
      </c>
      <c r="E285" s="177" t="s">
        <v>1715</v>
      </c>
      <c r="G285" s="114">
        <f t="shared" si="18"/>
        <v>0</v>
      </c>
      <c r="H285" s="194" t="str">
        <f t="shared" si="19"/>
        <v>Your company</v>
      </c>
      <c r="I285" s="119" t="s">
        <v>4043</v>
      </c>
      <c r="J285" s="131" t="s">
        <v>2988</v>
      </c>
      <c r="K285" s="178">
        <v>129</v>
      </c>
      <c r="L285" s="114" t="str">
        <f t="shared" si="20"/>
        <v>Your company</v>
      </c>
      <c r="M285" s="114" t="s">
        <v>4043</v>
      </c>
    </row>
    <row r="286" spans="1:15" x14ac:dyDescent="0.15">
      <c r="A286" s="175" t="str">
        <f t="shared" si="16"/>
        <v>$lang["officecount"]='Office';</v>
      </c>
      <c r="B286" s="176" t="s">
        <v>4822</v>
      </c>
      <c r="D286" s="176" t="s">
        <v>2918</v>
      </c>
      <c r="E286" s="177" t="s">
        <v>1715</v>
      </c>
      <c r="G286" s="114">
        <f t="shared" si="18"/>
        <v>0</v>
      </c>
      <c r="H286" s="194" t="str">
        <f t="shared" si="19"/>
        <v>Office</v>
      </c>
      <c r="I286" s="119" t="s">
        <v>4044</v>
      </c>
      <c r="J286" s="131" t="s">
        <v>2989</v>
      </c>
      <c r="K286" s="178">
        <v>130</v>
      </c>
      <c r="L286" s="114" t="str">
        <f t="shared" si="20"/>
        <v>Office</v>
      </c>
      <c r="M286" s="114" t="s">
        <v>4044</v>
      </c>
    </row>
    <row r="287" spans="1:15" x14ac:dyDescent="0.15">
      <c r="A287" s="175" t="str">
        <f t="shared" si="16"/>
        <v>$lang["totaloffice"]='Whole establishment';</v>
      </c>
      <c r="B287" s="176" t="s">
        <v>4823</v>
      </c>
      <c r="D287" s="176" t="s">
        <v>2918</v>
      </c>
      <c r="E287" s="177" t="s">
        <v>4613</v>
      </c>
      <c r="G287" s="114">
        <f t="shared" si="18"/>
        <v>0</v>
      </c>
      <c r="H287" s="194" t="str">
        <f t="shared" si="19"/>
        <v>Whole establishment</v>
      </c>
      <c r="I287" s="119" t="s">
        <v>4046</v>
      </c>
      <c r="J287" s="131" t="s">
        <v>2991</v>
      </c>
      <c r="K287" s="178">
        <v>132</v>
      </c>
      <c r="L287" s="114" t="str">
        <f t="shared" si="20"/>
        <v>Whole establishment</v>
      </c>
      <c r="M287" s="114" t="s">
        <v>4046</v>
      </c>
    </row>
    <row r="288" spans="1:15" x14ac:dyDescent="0.15">
      <c r="A288" s="175" t="str">
        <f t="shared" si="16"/>
        <v>$lang["officenow"]='Current status';</v>
      </c>
      <c r="B288" s="176" t="s">
        <v>4824</v>
      </c>
      <c r="D288" s="176" t="s">
        <v>2918</v>
      </c>
      <c r="E288" s="177" t="s">
        <v>4613</v>
      </c>
      <c r="G288" s="114">
        <f t="shared" si="18"/>
        <v>0</v>
      </c>
      <c r="H288" s="194" t="str">
        <f t="shared" si="19"/>
        <v>Current status</v>
      </c>
      <c r="I288" s="119" t="s">
        <v>4050</v>
      </c>
      <c r="J288" s="131" t="s">
        <v>2993</v>
      </c>
      <c r="K288" s="178">
        <v>142</v>
      </c>
      <c r="L288" s="114" t="str">
        <f t="shared" si="20"/>
        <v>Current status</v>
      </c>
      <c r="M288" s="114" t="s">
        <v>4050</v>
      </c>
    </row>
    <row r="289" spans="1:13" x14ac:dyDescent="0.15">
      <c r="A289" s="175" t="str">
        <f t="shared" si="16"/>
        <v>$lang["compareoffice"]='function(target) {return "On the same scale" + target};';</v>
      </c>
      <c r="B289" s="176" t="s">
        <v>4825</v>
      </c>
      <c r="E289" s="177" t="s">
        <v>4826</v>
      </c>
      <c r="G289" s="114">
        <f t="shared" si="18"/>
        <v>0</v>
      </c>
      <c r="H289" s="194" t="str">
        <f t="shared" si="19"/>
        <v>target</v>
      </c>
      <c r="I289" s="119" t="s">
        <v>4690</v>
      </c>
      <c r="J289" s="131"/>
      <c r="K289" s="178">
        <v>137</v>
      </c>
      <c r="L289" s="114" t="str">
        <f t="shared" si="20"/>
        <v/>
      </c>
      <c r="M289" s="114" t="s">
        <v>4827</v>
      </c>
    </row>
    <row r="290" spans="1:13" x14ac:dyDescent="0.15">
      <c r="A290" s="175" t="str">
        <f t="shared" si="16"/>
        <v/>
      </c>
      <c r="E290" s="177" t="s">
        <v>4694</v>
      </c>
      <c r="G290" s="114">
        <f t="shared" si="18"/>
        <v>0</v>
      </c>
      <c r="H290" s="194" t="str">
        <f t="shared" si="19"/>
        <v>"On the same scale" + target</v>
      </c>
      <c r="I290" s="119" t="s">
        <v>4876</v>
      </c>
      <c r="J290" s="131" t="s">
        <v>2992</v>
      </c>
      <c r="K290" s="178">
        <v>138</v>
      </c>
      <c r="L290" s="114" t="str">
        <f t="shared" si="20"/>
        <v>On the same scale</v>
      </c>
      <c r="M290" s="114" t="s">
        <v>4875</v>
      </c>
    </row>
    <row r="291" spans="1:13" x14ac:dyDescent="0.15">
      <c r="A291" s="175" t="str">
        <f t="shared" si="16"/>
        <v/>
      </c>
      <c r="E291" s="177" t="s">
        <v>4752</v>
      </c>
      <c r="G291" s="114">
        <f t="shared" si="18"/>
        <v>0</v>
      </c>
      <c r="H291" s="194" t="str">
        <f t="shared" si="19"/>
        <v/>
      </c>
      <c r="I291" s="119"/>
      <c r="J291" s="131"/>
      <c r="K291" s="178">
        <v>139</v>
      </c>
      <c r="L291" s="114" t="str">
        <f t="shared" si="20"/>
        <v/>
      </c>
      <c r="M291" s="114" t="s">
        <v>4827</v>
      </c>
    </row>
    <row r="292" spans="1:13" x14ac:dyDescent="0.15">
      <c r="A292" s="175" t="str">
        <f t="shared" si="16"/>
        <v>$lang['button_demand']='Demand';</v>
      </c>
      <c r="B292" s="176" t="s">
        <v>4414</v>
      </c>
      <c r="D292" s="176" t="s">
        <v>2918</v>
      </c>
      <c r="E292" s="177" t="s">
        <v>4613</v>
      </c>
      <c r="G292" s="114">
        <f t="shared" si="18"/>
        <v>0</v>
      </c>
      <c r="H292" s="194" t="str">
        <f t="shared" si="19"/>
        <v>Demand</v>
      </c>
      <c r="I292" s="119" t="s">
        <v>4563</v>
      </c>
      <c r="J292" s="131" t="s">
        <v>2963</v>
      </c>
      <c r="K292" s="178">
        <v>61</v>
      </c>
      <c r="L292" s="114" t="str">
        <f t="shared" si="20"/>
        <v>Demand</v>
      </c>
      <c r="M292" s="114" t="s">
        <v>4563</v>
      </c>
    </row>
    <row r="293" spans="1:13" x14ac:dyDescent="0.15">
      <c r="A293" s="175"/>
      <c r="H293" s="120"/>
      <c r="I293" s="119"/>
      <c r="J293" s="131"/>
      <c r="L293" s="114" t="str">
        <f t="shared" si="20"/>
        <v/>
      </c>
      <c r="M293" s="114" t="s">
        <v>4827</v>
      </c>
    </row>
    <row r="294" spans="1:13" x14ac:dyDescent="0.15">
      <c r="A294" s="175"/>
      <c r="H294" s="120"/>
      <c r="I294" s="119"/>
      <c r="J294" s="131"/>
      <c r="L294" s="114" t="str">
        <f t="shared" si="20"/>
        <v/>
      </c>
      <c r="M294" s="114" t="s">
        <v>4827</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2018-04-16T13:07:52Z</dcterms:modified>
</cp:coreProperties>
</file>