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3735" yWindow="-105" windowWidth="13290" windowHeight="8235" tabRatio="598" firstSheet="5" activeTab="7"/>
  </bookViews>
  <sheets>
    <sheet name="考え方" sheetId="42" state="hidden" r:id="rId1"/>
    <sheet name="readme" sheetId="57" r:id="rId2"/>
    <sheet name="Field" sheetId="12" r:id="rId3"/>
    <sheet name="クラス" sheetId="46" state="hidden" r:id="rId4"/>
    <sheet name="消費量クラス" sheetId="38" state="hidden" r:id="rId5"/>
    <sheet name="Items" sheetId="56" r:id="rId6"/>
    <sheet name="Measures" sheetId="3" r:id="rId7"/>
    <sheet name="Input" sheetId="48" r:id="rId8"/>
    <sheet name="Sheet1" sheetId="54" state="hidden" r:id="rId9"/>
    <sheet name="Language" sheetId="53" r:id="rId10"/>
    <sheet name="area" sheetId="55" r:id="rId11"/>
    <sheet name="matrix-Measure" sheetId="52" r:id="rId12"/>
    <sheet name="matrix-Input" sheetId="50" r:id="rId13"/>
    <sheet name="consMap" sheetId="39" r:id="rId14"/>
    <sheet name="eqCode機器のサイズ" sheetId="43" state="hidden" r:id="rId15"/>
    <sheet name="D6function" sheetId="51" r:id="rId16"/>
    <sheet name="pics" sheetId="22" r:id="rId17"/>
    <sheet name="electricity" sheetId="35" r:id="rId18"/>
    <sheet name="prefecture" sheetId="34" r:id="rId19"/>
    <sheet name="うちエコ入力値" sheetId="8" state="hidden" r:id="rId20"/>
    <sheet name="うちエコ関数タイミング" sheetId="21" state="hidden" r:id="rId21"/>
    <sheet name="うちエコ関数返り値" sheetId="19" state="hidden" r:id="rId22"/>
    <sheet name="部屋名" sheetId="4" state="hidden" r:id="rId23"/>
    <sheet name="クラス関連" sheetId="26" state="hidden" r:id="rId24"/>
    <sheet name="互換性レポート" sheetId="49" state="hidden" r:id="rId25"/>
  </sheets>
  <definedNames>
    <definedName name="_xlnm._FilterDatabase" localSheetId="7" hidden="1">Input!$A$3:$CI$3</definedName>
    <definedName name="_ftn1" localSheetId="7">Input!#REF!</definedName>
    <definedName name="_ftn1" localSheetId="19">うちエコ入力値!$C$304</definedName>
    <definedName name="_ftnref1" localSheetId="7">Input!#REF!</definedName>
    <definedName name="_ftnref1" localSheetId="19">うちエコ入力値!$C$294</definedName>
    <definedName name="_xlnm.Print_Titles" localSheetId="7">Input!#REF!</definedName>
    <definedName name="_xlnm.Print_Titles" localSheetId="19">うちエコ入力値!$6:$7</definedName>
  </definedNames>
  <calcPr calcId="152511"/>
</workbook>
</file>

<file path=xl/calcChain.xml><?xml version="1.0" encoding="utf-8"?>
<calcChain xmlns="http://schemas.openxmlformats.org/spreadsheetml/2006/main">
  <c r="A47" i="53" l="1"/>
  <c r="A46" i="53"/>
  <c r="A45" i="53"/>
  <c r="A44" i="53"/>
  <c r="A43" i="53"/>
  <c r="A42" i="53"/>
  <c r="A41" i="53"/>
  <c r="A324" i="53"/>
  <c r="A323" i="53"/>
  <c r="A322" i="53"/>
  <c r="A321" i="53"/>
  <c r="A320" i="53"/>
  <c r="A319" i="53"/>
  <c r="A315" i="53"/>
  <c r="A314" i="53"/>
  <c r="A313" i="53"/>
  <c r="A312" i="53"/>
  <c r="A311" i="53"/>
  <c r="A310" i="53"/>
  <c r="A309" i="53"/>
  <c r="A308" i="53"/>
  <c r="A307" i="53"/>
  <c r="A306" i="53"/>
  <c r="A305" i="53"/>
  <c r="A304" i="53"/>
  <c r="A303" i="53"/>
  <c r="A302" i="53"/>
  <c r="A301" i="53"/>
  <c r="A300" i="53"/>
  <c r="A299" i="53"/>
  <c r="A298" i="53"/>
  <c r="A297" i="53"/>
  <c r="A296" i="53"/>
  <c r="A295" i="53"/>
  <c r="A294" i="53"/>
  <c r="A293" i="53"/>
  <c r="H327" i="53"/>
  <c r="G327" i="53"/>
  <c r="H326" i="53"/>
  <c r="G326" i="53"/>
  <c r="H325" i="53"/>
  <c r="G325" i="53"/>
  <c r="H324" i="53"/>
  <c r="G324" i="53"/>
  <c r="H323" i="53"/>
  <c r="G323" i="53"/>
  <c r="H322" i="53"/>
  <c r="G322" i="53"/>
  <c r="H321" i="53"/>
  <c r="G321" i="53"/>
  <c r="H320" i="53"/>
  <c r="G320" i="53"/>
  <c r="H319" i="53"/>
  <c r="G319" i="53"/>
  <c r="H318" i="53"/>
  <c r="A318" i="53"/>
  <c r="H317" i="53"/>
  <c r="A317" i="53"/>
  <c r="H316" i="53"/>
  <c r="G316" i="53"/>
  <c r="H315" i="53"/>
  <c r="G315" i="53"/>
  <c r="H314" i="53"/>
  <c r="G314" i="53"/>
  <c r="H313" i="53"/>
  <c r="G313" i="53"/>
  <c r="H312" i="53"/>
  <c r="G312" i="53"/>
  <c r="H311" i="53"/>
  <c r="G311" i="53"/>
  <c r="H310" i="53"/>
  <c r="G310" i="53"/>
  <c r="H309" i="53"/>
  <c r="G309" i="53"/>
  <c r="H308" i="53"/>
  <c r="G308" i="53"/>
  <c r="H307" i="53"/>
  <c r="G307" i="53"/>
  <c r="H306" i="53"/>
  <c r="G306" i="53"/>
  <c r="H305" i="53"/>
  <c r="G305" i="53"/>
  <c r="H304" i="53"/>
  <c r="G304" i="53"/>
  <c r="H303" i="53"/>
  <c r="G303" i="53"/>
  <c r="H302" i="53"/>
  <c r="G302" i="53"/>
  <c r="H301" i="53"/>
  <c r="G301" i="53"/>
  <c r="H300" i="53"/>
  <c r="G300" i="53"/>
  <c r="H299" i="53"/>
  <c r="G299" i="53"/>
  <c r="H298" i="53"/>
  <c r="G298" i="53"/>
  <c r="H297" i="53"/>
  <c r="G297" i="53"/>
  <c r="H296" i="53"/>
  <c r="G296" i="53"/>
  <c r="H295" i="53"/>
  <c r="G295" i="53"/>
  <c r="H294" i="53"/>
  <c r="G294" i="53"/>
  <c r="H293" i="53"/>
  <c r="G293" i="53"/>
  <c r="H292" i="53"/>
  <c r="G292" i="53"/>
  <c r="H291" i="53"/>
  <c r="G291" i="53"/>
  <c r="H290" i="53"/>
  <c r="G290" i="53"/>
  <c r="H289" i="53"/>
  <c r="G289" i="53"/>
  <c r="H288" i="53"/>
  <c r="G288" i="53"/>
  <c r="H287" i="53"/>
  <c r="G287" i="53"/>
  <c r="H286" i="53"/>
  <c r="G286" i="53"/>
  <c r="H285" i="53"/>
  <c r="G285" i="53"/>
  <c r="H284" i="53"/>
  <c r="G284" i="53"/>
  <c r="H283" i="53"/>
  <c r="G283" i="53"/>
  <c r="H282" i="53"/>
  <c r="G282" i="53"/>
  <c r="H281" i="53"/>
  <c r="G281" i="53"/>
  <c r="H280" i="53"/>
  <c r="G280" i="53"/>
  <c r="H279" i="53"/>
  <c r="G279" i="53"/>
  <c r="H278" i="53"/>
  <c r="G278" i="53"/>
  <c r="H277" i="53"/>
  <c r="G277" i="53"/>
  <c r="H276" i="53"/>
  <c r="G276" i="53"/>
  <c r="H275" i="53"/>
  <c r="G275" i="53"/>
  <c r="H274" i="53"/>
  <c r="G274" i="53"/>
  <c r="H273" i="53"/>
  <c r="G273" i="53"/>
  <c r="H272" i="53"/>
  <c r="G272" i="53"/>
  <c r="H271" i="53"/>
  <c r="G271" i="53"/>
  <c r="H270" i="53"/>
  <c r="G270" i="53"/>
  <c r="H269" i="53"/>
  <c r="G269" i="53"/>
  <c r="H268" i="53"/>
  <c r="G268" i="53"/>
  <c r="H267" i="53"/>
  <c r="G267" i="53"/>
  <c r="H266" i="53"/>
  <c r="G266" i="53"/>
  <c r="H265" i="53"/>
  <c r="G265" i="53"/>
  <c r="H264" i="53"/>
  <c r="G264" i="53"/>
  <c r="H263" i="53"/>
  <c r="G263" i="53"/>
  <c r="H262" i="53"/>
  <c r="G262" i="53"/>
  <c r="H261" i="53"/>
  <c r="G261" i="53"/>
  <c r="H260" i="53"/>
  <c r="G260" i="53"/>
  <c r="H259" i="53"/>
  <c r="G259" i="53"/>
  <c r="H258" i="53"/>
  <c r="G258" i="53"/>
  <c r="H257" i="53"/>
  <c r="G257" i="53"/>
  <c r="H256" i="53"/>
  <c r="G256" i="53"/>
  <c r="H255" i="53"/>
  <c r="G255" i="53"/>
  <c r="H254" i="53"/>
  <c r="G254" i="53"/>
  <c r="H253" i="53"/>
  <c r="G253" i="53"/>
  <c r="H252" i="53"/>
  <c r="G252" i="53"/>
  <c r="H251" i="53"/>
  <c r="G251" i="53"/>
  <c r="H250" i="53"/>
  <c r="G250" i="53"/>
  <c r="H249" i="53"/>
  <c r="G249" i="53"/>
  <c r="H248" i="53"/>
  <c r="G248" i="53"/>
  <c r="H247" i="53"/>
  <c r="G247" i="53"/>
  <c r="H246" i="53"/>
  <c r="G246" i="53"/>
  <c r="H245" i="53"/>
  <c r="G245" i="53"/>
  <c r="H244" i="53"/>
  <c r="G244" i="53"/>
  <c r="H243" i="53"/>
  <c r="G243" i="53"/>
  <c r="H242" i="53"/>
  <c r="G242" i="53"/>
  <c r="H241" i="53"/>
  <c r="G241" i="53"/>
  <c r="H240" i="53"/>
  <c r="G240" i="53"/>
  <c r="H239" i="53"/>
  <c r="G239" i="53"/>
  <c r="H238" i="53"/>
  <c r="G238" i="53"/>
  <c r="H237" i="53"/>
  <c r="G237" i="53"/>
  <c r="H236" i="53"/>
  <c r="G236" i="53"/>
  <c r="H235" i="53"/>
  <c r="G235" i="53"/>
  <c r="H234" i="53"/>
  <c r="G234" i="53"/>
  <c r="H233" i="53"/>
  <c r="G233" i="53"/>
  <c r="H232" i="53"/>
  <c r="G232" i="53"/>
  <c r="H231" i="53"/>
  <c r="G231" i="53"/>
  <c r="H230" i="53"/>
  <c r="G230" i="53"/>
  <c r="H229" i="53"/>
  <c r="G229" i="53"/>
  <c r="H228" i="53"/>
  <c r="G228" i="53"/>
  <c r="H227" i="53"/>
  <c r="G227" i="53"/>
  <c r="H226" i="53"/>
  <c r="G226" i="53"/>
  <c r="H225" i="53"/>
  <c r="G225" i="53"/>
  <c r="H224" i="53"/>
  <c r="G224" i="53"/>
  <c r="H223" i="53"/>
  <c r="G223" i="53"/>
  <c r="H222" i="53"/>
  <c r="G222" i="53"/>
  <c r="H221" i="53"/>
  <c r="G221" i="53"/>
  <c r="H220" i="53"/>
  <c r="G220" i="53"/>
  <c r="H219" i="53"/>
  <c r="G219" i="53"/>
  <c r="H218" i="53"/>
  <c r="G218" i="53"/>
  <c r="H217" i="53"/>
  <c r="G217" i="53"/>
  <c r="H216" i="53"/>
  <c r="G216" i="53"/>
  <c r="H215" i="53"/>
  <c r="G215" i="53"/>
  <c r="H214" i="53"/>
  <c r="G214" i="53"/>
  <c r="H213" i="53"/>
  <c r="G213" i="53"/>
  <c r="H212" i="53"/>
  <c r="G212" i="53"/>
  <c r="H211" i="53"/>
  <c r="G211" i="53"/>
  <c r="H210" i="53"/>
  <c r="G210" i="53"/>
  <c r="H209" i="53"/>
  <c r="G209" i="53"/>
  <c r="H208" i="53"/>
  <c r="G208" i="53"/>
  <c r="H207" i="53"/>
  <c r="G207" i="53"/>
  <c r="H206" i="53"/>
  <c r="G206" i="53"/>
  <c r="H205" i="53"/>
  <c r="G205" i="53"/>
  <c r="H204" i="53"/>
  <c r="G204" i="53"/>
  <c r="H203" i="53"/>
  <c r="G203" i="53"/>
  <c r="H202" i="53"/>
  <c r="G202" i="53"/>
  <c r="H201" i="53"/>
  <c r="G201" i="53"/>
  <c r="H200" i="53"/>
  <c r="G200" i="53"/>
  <c r="H199" i="53"/>
  <c r="G199" i="53"/>
  <c r="H198" i="53"/>
  <c r="G198" i="53"/>
  <c r="H197" i="53"/>
  <c r="G197" i="53"/>
  <c r="H196" i="53"/>
  <c r="G196" i="53"/>
  <c r="H195" i="53"/>
  <c r="G195" i="53"/>
  <c r="H194" i="53"/>
  <c r="G194" i="53"/>
  <c r="H193" i="53"/>
  <c r="G193" i="53"/>
  <c r="H192" i="53"/>
  <c r="G192" i="53"/>
  <c r="H191" i="53"/>
  <c r="G191" i="53"/>
  <c r="H190" i="53"/>
  <c r="G190" i="53"/>
  <c r="H189" i="53"/>
  <c r="G189" i="53"/>
  <c r="H188" i="53"/>
  <c r="G188" i="53"/>
  <c r="H187" i="53"/>
  <c r="G187" i="53"/>
  <c r="H186" i="53"/>
  <c r="G186" i="53"/>
  <c r="H185" i="53"/>
  <c r="G185" i="53"/>
  <c r="H184" i="53"/>
  <c r="G184" i="53"/>
  <c r="H183" i="53"/>
  <c r="G183" i="53"/>
  <c r="H182" i="53"/>
  <c r="G182" i="53"/>
  <c r="H181" i="53"/>
  <c r="G181" i="53"/>
  <c r="H180" i="53"/>
  <c r="G180" i="53"/>
  <c r="H179" i="53"/>
  <c r="G179" i="53"/>
  <c r="H178" i="53"/>
  <c r="G178" i="53"/>
  <c r="H177" i="53"/>
  <c r="G177" i="53"/>
  <c r="H176" i="53"/>
  <c r="G176" i="53"/>
  <c r="H175" i="53"/>
  <c r="G175" i="53"/>
  <c r="H174" i="53"/>
  <c r="G174" i="53"/>
  <c r="H173" i="53"/>
  <c r="G173" i="53"/>
  <c r="H172" i="53"/>
  <c r="G172" i="53"/>
  <c r="H171" i="53"/>
  <c r="G171" i="53"/>
  <c r="H170" i="53"/>
  <c r="G170" i="53"/>
  <c r="H169" i="53"/>
  <c r="G169" i="53"/>
  <c r="H168" i="53"/>
  <c r="G168" i="53"/>
  <c r="H167" i="53"/>
  <c r="G167" i="53"/>
  <c r="H166" i="53"/>
  <c r="G166" i="53"/>
  <c r="H165" i="53"/>
  <c r="G165" i="53"/>
  <c r="H164" i="53"/>
  <c r="G164" i="53"/>
  <c r="H163" i="53"/>
  <c r="G163" i="53"/>
  <c r="H162" i="53"/>
  <c r="G162" i="53"/>
  <c r="H161" i="53"/>
  <c r="G161" i="53"/>
  <c r="H160" i="53"/>
  <c r="G160" i="53"/>
  <c r="H159" i="53"/>
  <c r="G159" i="53"/>
  <c r="H158" i="53"/>
  <c r="G158" i="53"/>
  <c r="H157" i="53"/>
  <c r="G157" i="53"/>
  <c r="H156" i="53"/>
  <c r="G156" i="53"/>
  <c r="H155" i="53"/>
  <c r="G155" i="53"/>
  <c r="H154" i="53"/>
  <c r="G154" i="53"/>
  <c r="H153" i="53"/>
  <c r="G153" i="53"/>
  <c r="H152" i="53"/>
  <c r="G152" i="53"/>
  <c r="H151" i="53"/>
  <c r="G151" i="53"/>
  <c r="H150" i="53"/>
  <c r="G150" i="53"/>
  <c r="H149" i="53"/>
  <c r="G149" i="53"/>
  <c r="H148" i="53"/>
  <c r="G148" i="53"/>
  <c r="H147" i="53"/>
  <c r="G147" i="53"/>
  <c r="H146" i="53"/>
  <c r="G146" i="53"/>
  <c r="H145" i="53"/>
  <c r="G145" i="53"/>
  <c r="H144" i="53"/>
  <c r="G144" i="53"/>
  <c r="H143" i="53"/>
  <c r="G143" i="53"/>
  <c r="H142" i="53"/>
  <c r="G142" i="53"/>
  <c r="H141" i="53"/>
  <c r="G141" i="53"/>
  <c r="H140" i="53"/>
  <c r="G140" i="53"/>
  <c r="H139" i="53"/>
  <c r="G139" i="53"/>
  <c r="H138" i="53"/>
  <c r="G138" i="53"/>
  <c r="H137" i="53"/>
  <c r="G137" i="53"/>
  <c r="H136" i="53"/>
  <c r="G136" i="53"/>
  <c r="H135" i="53"/>
  <c r="G135" i="53"/>
  <c r="H134" i="53"/>
  <c r="G134" i="53"/>
  <c r="H133" i="53"/>
  <c r="G133" i="53"/>
  <c r="H132" i="53"/>
  <c r="G132" i="53"/>
  <c r="H131" i="53"/>
  <c r="G131" i="53"/>
  <c r="H130" i="53"/>
  <c r="G130" i="53"/>
  <c r="H129" i="53"/>
  <c r="G129" i="53"/>
  <c r="H128" i="53"/>
  <c r="G128" i="53"/>
  <c r="H127" i="53"/>
  <c r="G127" i="53"/>
  <c r="H126" i="53"/>
  <c r="G126" i="53"/>
  <c r="H125" i="53"/>
  <c r="G125" i="53"/>
  <c r="H124" i="53"/>
  <c r="G124" i="53"/>
  <c r="H123" i="53"/>
  <c r="G123" i="53"/>
  <c r="H122" i="53"/>
  <c r="G122" i="53"/>
  <c r="H121" i="53"/>
  <c r="G121" i="53"/>
  <c r="H120" i="53"/>
  <c r="G120" i="53"/>
  <c r="H119" i="53"/>
  <c r="G119" i="53"/>
  <c r="H118" i="53"/>
  <c r="G118" i="53"/>
  <c r="H117" i="53"/>
  <c r="G117" i="53"/>
  <c r="H116" i="53"/>
  <c r="G116" i="53"/>
  <c r="H115" i="53"/>
  <c r="G115" i="53"/>
  <c r="H114" i="53"/>
  <c r="G114" i="53"/>
  <c r="H113" i="53"/>
  <c r="G113" i="53"/>
  <c r="H112" i="53"/>
  <c r="G112" i="53"/>
  <c r="H111" i="53"/>
  <c r="G111" i="53"/>
  <c r="H110" i="53"/>
  <c r="G110" i="53"/>
  <c r="H109" i="53"/>
  <c r="G109" i="53"/>
  <c r="H108" i="53"/>
  <c r="G108" i="53"/>
  <c r="H107" i="53"/>
  <c r="G107" i="53"/>
  <c r="H106" i="53"/>
  <c r="G106" i="53"/>
  <c r="H105" i="53"/>
  <c r="G105" i="53"/>
  <c r="H104" i="53"/>
  <c r="G104" i="53"/>
  <c r="H103" i="53"/>
  <c r="G103" i="53"/>
  <c r="H102" i="53"/>
  <c r="G102" i="53"/>
  <c r="H101" i="53"/>
  <c r="G101" i="53"/>
  <c r="H100" i="53"/>
  <c r="G100" i="53"/>
  <c r="H99" i="53"/>
  <c r="G99" i="53"/>
  <c r="H98" i="53"/>
  <c r="G98" i="53"/>
  <c r="H97" i="53"/>
  <c r="G97" i="53"/>
  <c r="H96" i="53"/>
  <c r="G96" i="53"/>
  <c r="H95" i="53"/>
  <c r="G95" i="53"/>
  <c r="H94" i="53"/>
  <c r="G94" i="53"/>
  <c r="H93" i="53"/>
  <c r="G93" i="53"/>
  <c r="H92" i="53"/>
  <c r="G92" i="53"/>
  <c r="H91" i="53"/>
  <c r="G91" i="53"/>
  <c r="H90" i="53"/>
  <c r="G90" i="53"/>
  <c r="H89" i="53"/>
  <c r="G89" i="53"/>
  <c r="H88" i="53"/>
  <c r="G88" i="53"/>
  <c r="H87" i="53"/>
  <c r="G87" i="53"/>
  <c r="H86" i="53"/>
  <c r="G86" i="53"/>
  <c r="H85" i="53"/>
  <c r="G85" i="53"/>
  <c r="H84" i="53"/>
  <c r="G84" i="53"/>
  <c r="H83" i="53"/>
  <c r="G83" i="53"/>
  <c r="H82" i="53"/>
  <c r="G82" i="53"/>
  <c r="H81" i="53"/>
  <c r="G81" i="53"/>
  <c r="H80" i="53"/>
  <c r="G80" i="53"/>
  <c r="H79" i="53"/>
  <c r="G79" i="53"/>
  <c r="H78" i="53"/>
  <c r="G78" i="53"/>
  <c r="H77" i="53"/>
  <c r="G77" i="53"/>
  <c r="H76" i="53"/>
  <c r="G76" i="53"/>
  <c r="H75" i="53"/>
  <c r="G75" i="53"/>
  <c r="H74" i="53"/>
  <c r="G74" i="53"/>
  <c r="H73" i="53"/>
  <c r="G73" i="53"/>
  <c r="H72" i="53"/>
  <c r="G72" i="53"/>
  <c r="H71" i="53"/>
  <c r="G71" i="53"/>
  <c r="H70" i="53"/>
  <c r="G70" i="53"/>
  <c r="H69" i="53"/>
  <c r="G69" i="53"/>
  <c r="H68" i="53"/>
  <c r="G68" i="53"/>
  <c r="H67" i="53"/>
  <c r="G67" i="53"/>
  <c r="H66" i="53"/>
  <c r="G66" i="53"/>
  <c r="H65" i="53"/>
  <c r="G65" i="53"/>
  <c r="H64" i="53"/>
  <c r="G64" i="53"/>
  <c r="H63" i="53"/>
  <c r="G63" i="53"/>
  <c r="H62" i="53"/>
  <c r="G62" i="53"/>
  <c r="H61" i="53"/>
  <c r="G61" i="53"/>
  <c r="H60" i="53"/>
  <c r="G60" i="53"/>
  <c r="H59" i="53"/>
  <c r="G59" i="53"/>
  <c r="H58" i="53"/>
  <c r="G58" i="53"/>
  <c r="H57" i="53"/>
  <c r="G57" i="53"/>
  <c r="H56" i="53"/>
  <c r="G56" i="53"/>
  <c r="H55" i="53"/>
  <c r="G55" i="53"/>
  <c r="H54" i="53"/>
  <c r="G54" i="53"/>
  <c r="H53" i="53"/>
  <c r="G53" i="53"/>
  <c r="H52" i="53"/>
  <c r="G52" i="53"/>
  <c r="H51" i="53"/>
  <c r="G51" i="53"/>
  <c r="H50" i="53"/>
  <c r="G50" i="53"/>
  <c r="H49" i="53"/>
  <c r="G49" i="53"/>
  <c r="H48" i="53"/>
  <c r="G48" i="53"/>
  <c r="H47" i="53"/>
  <c r="G47" i="53"/>
  <c r="H46" i="53"/>
  <c r="G46" i="53"/>
  <c r="H45" i="53"/>
  <c r="G45" i="53"/>
  <c r="H44" i="53"/>
  <c r="G44" i="53"/>
  <c r="H43" i="53"/>
  <c r="G43" i="53"/>
  <c r="H42" i="53"/>
  <c r="G42" i="53"/>
  <c r="H41" i="53"/>
  <c r="G41" i="53"/>
  <c r="H40" i="53"/>
  <c r="G40" i="53"/>
  <c r="H39" i="53"/>
  <c r="G39" i="53"/>
  <c r="H38" i="53"/>
  <c r="G38" i="53"/>
  <c r="H37" i="53"/>
  <c r="G37" i="53"/>
  <c r="H36" i="53"/>
  <c r="G36" i="53"/>
  <c r="H35" i="53"/>
  <c r="G35" i="53"/>
  <c r="H34" i="53"/>
  <c r="G34" i="53"/>
  <c r="H33" i="53"/>
  <c r="G33" i="53"/>
  <c r="H32" i="53"/>
  <c r="G32" i="53"/>
  <c r="H31" i="53"/>
  <c r="G31" i="53"/>
  <c r="H30" i="53"/>
  <c r="G30" i="53"/>
  <c r="H29" i="53"/>
  <c r="G29" i="53"/>
  <c r="H28" i="53"/>
  <c r="G28" i="53"/>
  <c r="H27" i="53"/>
  <c r="G27" i="53"/>
  <c r="H26" i="53"/>
  <c r="G26" i="53"/>
  <c r="H25" i="53"/>
  <c r="G25" i="53"/>
  <c r="H24" i="53"/>
  <c r="G24" i="53"/>
  <c r="H23" i="53"/>
  <c r="G23" i="53"/>
  <c r="H22" i="53"/>
  <c r="G22" i="53"/>
  <c r="H21" i="53"/>
  <c r="G21" i="53"/>
  <c r="H20" i="53"/>
  <c r="G20" i="53"/>
  <c r="H19" i="53"/>
  <c r="G19" i="53"/>
  <c r="H18" i="53"/>
  <c r="G18" i="53"/>
  <c r="H17" i="53"/>
  <c r="G17" i="53"/>
  <c r="H16" i="53"/>
  <c r="G16" i="53"/>
  <c r="H15" i="53"/>
  <c r="G15" i="53"/>
  <c r="H14" i="53"/>
  <c r="G14" i="53"/>
  <c r="H13" i="53"/>
  <c r="G13" i="53"/>
  <c r="H12" i="53"/>
  <c r="G12" i="53"/>
  <c r="H11" i="53"/>
  <c r="G11" i="53"/>
  <c r="H10" i="53"/>
  <c r="G10" i="53"/>
  <c r="H9" i="53"/>
  <c r="G9" i="53"/>
  <c r="H8" i="53"/>
  <c r="G8" i="53"/>
  <c r="H7" i="53"/>
  <c r="G7" i="53"/>
  <c r="H6" i="53"/>
  <c r="G6" i="53"/>
  <c r="H5" i="53"/>
  <c r="G5" i="53"/>
  <c r="H1" i="53"/>
  <c r="A316" i="53"/>
  <c r="G317" i="53"/>
  <c r="G318" i="53"/>
  <c r="DT177" i="48"/>
  <c r="DQ177" i="48"/>
  <c r="DN177" i="48"/>
  <c r="DT176" i="48"/>
  <c r="DQ176" i="48"/>
  <c r="DN176" i="48"/>
  <c r="DT175" i="48"/>
  <c r="DQ175" i="48"/>
  <c r="DN175" i="48"/>
  <c r="DT174" i="48"/>
  <c r="DQ174" i="48"/>
  <c r="DN174" i="48"/>
  <c r="DT173" i="48"/>
  <c r="DQ173" i="48"/>
  <c r="DN173" i="48"/>
  <c r="DT172" i="48"/>
  <c r="DQ172" i="48"/>
  <c r="DN172" i="48"/>
  <c r="DT171" i="48"/>
  <c r="DQ171" i="48"/>
  <c r="DN171" i="48"/>
  <c r="DT170" i="48"/>
  <c r="DQ170" i="48"/>
  <c r="DN170" i="48"/>
  <c r="DT169" i="48"/>
  <c r="DQ169" i="48"/>
  <c r="DN169" i="48"/>
  <c r="DT168" i="48"/>
  <c r="DQ168" i="48"/>
  <c r="DN168" i="48"/>
  <c r="DT167" i="48"/>
  <c r="DQ167" i="48"/>
  <c r="DN167" i="48"/>
  <c r="DT166" i="48"/>
  <c r="DQ166" i="48"/>
  <c r="DN166" i="48"/>
  <c r="DT165" i="48"/>
  <c r="DQ165" i="48"/>
  <c r="DN165" i="48"/>
  <c r="DT164" i="48"/>
  <c r="DQ164" i="48"/>
  <c r="DN164" i="48"/>
  <c r="DT163" i="48"/>
  <c r="DQ163" i="48"/>
  <c r="DN163" i="48"/>
  <c r="DT162" i="48"/>
  <c r="DQ162" i="48"/>
  <c r="DN162" i="48"/>
  <c r="DT161" i="48"/>
  <c r="DQ161" i="48"/>
  <c r="DN161" i="48"/>
  <c r="DT160" i="48"/>
  <c r="DQ160" i="48"/>
  <c r="DN160" i="48"/>
  <c r="DT159" i="48"/>
  <c r="DQ159" i="48"/>
  <c r="DN159" i="48"/>
  <c r="DT158" i="48"/>
  <c r="DQ158" i="48"/>
  <c r="DN158" i="48"/>
  <c r="DT157" i="48"/>
  <c r="DQ157" i="48"/>
  <c r="DN157" i="48"/>
  <c r="DT156" i="48"/>
  <c r="DQ156" i="48"/>
  <c r="DN156" i="48"/>
  <c r="DT155" i="48"/>
  <c r="DQ155" i="48"/>
  <c r="DN155" i="48"/>
  <c r="DT154" i="48"/>
  <c r="DQ154" i="48"/>
  <c r="DN154" i="48"/>
  <c r="DT153" i="48"/>
  <c r="DQ153" i="48"/>
  <c r="DN153" i="48"/>
  <c r="DT152" i="48"/>
  <c r="DQ152" i="48"/>
  <c r="DN152" i="48"/>
  <c r="DT151" i="48"/>
  <c r="DQ151" i="48"/>
  <c r="DN151" i="48"/>
  <c r="DT150" i="48"/>
  <c r="DQ150" i="48"/>
  <c r="DN150" i="48"/>
  <c r="DT149" i="48"/>
  <c r="DQ149" i="48"/>
  <c r="DN149" i="48"/>
  <c r="DT148" i="48"/>
  <c r="DQ148" i="48"/>
  <c r="DN148" i="48"/>
  <c r="DT147" i="48"/>
  <c r="DQ147" i="48"/>
  <c r="DN147" i="48"/>
  <c r="DT146" i="48"/>
  <c r="DQ146" i="48"/>
  <c r="DN146" i="48"/>
  <c r="DT145" i="48"/>
  <c r="DQ145" i="48"/>
  <c r="DN145" i="48"/>
  <c r="DT144" i="48"/>
  <c r="DQ144" i="48"/>
  <c r="DN144" i="48"/>
  <c r="DT143" i="48"/>
  <c r="DQ143" i="48"/>
  <c r="DN143" i="48"/>
  <c r="DT142" i="48"/>
  <c r="DQ142" i="48"/>
  <c r="DN142" i="48"/>
  <c r="DT141" i="48"/>
  <c r="DQ141" i="48"/>
  <c r="DN141" i="48"/>
  <c r="DT140" i="48"/>
  <c r="DQ140" i="48"/>
  <c r="DN140" i="48"/>
  <c r="DT139" i="48"/>
  <c r="DQ139" i="48"/>
  <c r="DN139" i="48"/>
  <c r="DT138" i="48"/>
  <c r="DQ138" i="48"/>
  <c r="DN138" i="48"/>
  <c r="DT137" i="48"/>
  <c r="DQ137" i="48"/>
  <c r="DN137" i="48"/>
  <c r="DT136" i="48"/>
  <c r="DQ136" i="48"/>
  <c r="DN136" i="48"/>
  <c r="DT135" i="48"/>
  <c r="DQ135" i="48"/>
  <c r="DN135" i="48"/>
  <c r="DT134" i="48"/>
  <c r="DQ134" i="48"/>
  <c r="DN134" i="48"/>
  <c r="DT133" i="48"/>
  <c r="DQ133" i="48"/>
  <c r="DN133" i="48"/>
  <c r="DT132" i="48"/>
  <c r="DQ132" i="48"/>
  <c r="DN132" i="48"/>
  <c r="DT131" i="48"/>
  <c r="DQ131" i="48"/>
  <c r="DN131" i="48"/>
  <c r="DT130" i="48"/>
  <c r="DQ130" i="48"/>
  <c r="DN130" i="48"/>
  <c r="DT129" i="48"/>
  <c r="DQ129" i="48"/>
  <c r="DN129" i="48"/>
  <c r="DT128" i="48"/>
  <c r="DQ128" i="48"/>
  <c r="DN128" i="48"/>
  <c r="DT127" i="48"/>
  <c r="DQ127" i="48"/>
  <c r="DN127" i="48"/>
  <c r="DT126" i="48"/>
  <c r="DQ126" i="48"/>
  <c r="DN126" i="48"/>
  <c r="DT125" i="48"/>
  <c r="DQ125" i="48"/>
  <c r="DN125" i="48"/>
  <c r="DT124" i="48"/>
  <c r="DQ124" i="48"/>
  <c r="DN124" i="48"/>
  <c r="DT123" i="48"/>
  <c r="DQ123" i="48"/>
  <c r="DN123" i="48"/>
  <c r="DT122" i="48"/>
  <c r="DQ122" i="48"/>
  <c r="DN122" i="48"/>
  <c r="DT121" i="48"/>
  <c r="DQ121" i="48"/>
  <c r="DN121" i="48"/>
  <c r="DT120" i="48"/>
  <c r="DQ120" i="48"/>
  <c r="DN120" i="48"/>
  <c r="DT119" i="48"/>
  <c r="DQ119" i="48"/>
  <c r="DN119" i="48"/>
  <c r="DT118" i="48"/>
  <c r="DQ118" i="48"/>
  <c r="DN118" i="48"/>
  <c r="DT117" i="48"/>
  <c r="DQ117" i="48"/>
  <c r="DN117" i="48"/>
  <c r="DT116" i="48"/>
  <c r="DQ116" i="48"/>
  <c r="DN116" i="48"/>
  <c r="DT115" i="48"/>
  <c r="DQ115" i="48"/>
  <c r="DN115" i="48"/>
  <c r="DT114" i="48"/>
  <c r="DQ114" i="48"/>
  <c r="DN114" i="48"/>
  <c r="DT113" i="48"/>
  <c r="DQ113" i="48"/>
  <c r="DN113" i="48"/>
  <c r="DT112" i="48"/>
  <c r="DQ112" i="48"/>
  <c r="DN112" i="48"/>
  <c r="DT111" i="48"/>
  <c r="DQ111" i="48"/>
  <c r="DN111" i="48"/>
  <c r="DT110" i="48"/>
  <c r="DQ110" i="48"/>
  <c r="DN110" i="48"/>
  <c r="DT109" i="48"/>
  <c r="DQ109" i="48"/>
  <c r="DN109" i="48"/>
  <c r="DT108" i="48"/>
  <c r="DQ108" i="48"/>
  <c r="DN108" i="48"/>
  <c r="DT107" i="48"/>
  <c r="DQ107" i="48"/>
  <c r="DN107" i="48"/>
  <c r="DT106" i="48"/>
  <c r="DQ106" i="48"/>
  <c r="DN106" i="48"/>
  <c r="DT105" i="48"/>
  <c r="DQ105" i="48"/>
  <c r="DN105" i="48"/>
  <c r="DT104" i="48"/>
  <c r="DQ104" i="48"/>
  <c r="DN104" i="48"/>
  <c r="DT103" i="48"/>
  <c r="DQ103" i="48"/>
  <c r="DN103" i="48"/>
  <c r="DT102" i="48"/>
  <c r="DQ102" i="48"/>
  <c r="DN102" i="48"/>
  <c r="DT101" i="48"/>
  <c r="DQ101" i="48"/>
  <c r="DN101" i="48"/>
  <c r="DT100" i="48"/>
  <c r="DQ100" i="48"/>
  <c r="DN100" i="48"/>
  <c r="DT99" i="48"/>
  <c r="DQ99" i="48"/>
  <c r="DN99" i="48"/>
  <c r="DT98" i="48"/>
  <c r="DQ98" i="48"/>
  <c r="DN98" i="48"/>
  <c r="DT97" i="48"/>
  <c r="DQ97" i="48"/>
  <c r="DN97" i="48"/>
  <c r="DT96" i="48"/>
  <c r="DQ96" i="48"/>
  <c r="DN96" i="48"/>
  <c r="DT95" i="48"/>
  <c r="DQ95" i="48"/>
  <c r="DN95" i="48"/>
  <c r="DT94" i="48"/>
  <c r="DQ94" i="48"/>
  <c r="DN94" i="48"/>
  <c r="DT93" i="48"/>
  <c r="DQ93" i="48"/>
  <c r="DN93" i="48"/>
  <c r="DT92" i="48"/>
  <c r="DQ92" i="48"/>
  <c r="DN92" i="48"/>
  <c r="DT91" i="48"/>
  <c r="DQ91" i="48"/>
  <c r="DN91" i="48"/>
  <c r="DT90" i="48"/>
  <c r="DQ90" i="48"/>
  <c r="DN90" i="48"/>
  <c r="DT89" i="48"/>
  <c r="DQ89" i="48"/>
  <c r="DN89" i="48"/>
  <c r="DT88" i="48"/>
  <c r="DQ88" i="48"/>
  <c r="DN88" i="48"/>
  <c r="DT87" i="48"/>
  <c r="DQ87" i="48"/>
  <c r="DN87" i="48"/>
  <c r="DT86" i="48"/>
  <c r="DQ86" i="48"/>
  <c r="DN86" i="48"/>
  <c r="DT85" i="48"/>
  <c r="DQ85" i="48"/>
  <c r="DN85" i="48"/>
  <c r="DT84" i="48"/>
  <c r="DQ84" i="48"/>
  <c r="DN84" i="48"/>
  <c r="DT83" i="48"/>
  <c r="DQ83" i="48"/>
  <c r="DN83" i="48"/>
  <c r="DT82" i="48"/>
  <c r="DQ82" i="48"/>
  <c r="DN82" i="48"/>
  <c r="DT81" i="48"/>
  <c r="DQ81" i="48"/>
  <c r="DN81" i="48"/>
  <c r="DT80" i="48"/>
  <c r="DQ80" i="48"/>
  <c r="DN80" i="48"/>
  <c r="DT79" i="48"/>
  <c r="DQ79" i="48"/>
  <c r="DN79" i="48"/>
  <c r="DT78" i="48"/>
  <c r="DQ78" i="48"/>
  <c r="DN78" i="48"/>
  <c r="DT77" i="48"/>
  <c r="DQ77" i="48"/>
  <c r="DN77" i="48"/>
  <c r="DT76" i="48"/>
  <c r="DQ76" i="48"/>
  <c r="DN76" i="48"/>
  <c r="DT75" i="48"/>
  <c r="DQ75" i="48"/>
  <c r="DN75" i="48"/>
  <c r="DT74" i="48"/>
  <c r="DQ74" i="48"/>
  <c r="DN74" i="48"/>
  <c r="DT73" i="48"/>
  <c r="DQ73" i="48"/>
  <c r="DN73" i="48"/>
  <c r="DT72" i="48"/>
  <c r="DQ72" i="48"/>
  <c r="DN72" i="48"/>
  <c r="DT71" i="48"/>
  <c r="DQ71" i="48"/>
  <c r="DN71" i="48"/>
  <c r="DT70" i="48"/>
  <c r="DQ70" i="48"/>
  <c r="DN70" i="48"/>
  <c r="DT69" i="48"/>
  <c r="DQ69" i="48"/>
  <c r="DN69" i="48"/>
  <c r="DT68" i="48"/>
  <c r="DQ68" i="48"/>
  <c r="DN68" i="48"/>
  <c r="DT67" i="48"/>
  <c r="DQ67" i="48"/>
  <c r="DN67" i="48"/>
  <c r="DT66" i="48"/>
  <c r="DQ66" i="48"/>
  <c r="DN66" i="48"/>
  <c r="DT65" i="48"/>
  <c r="DQ65" i="48"/>
  <c r="DN65" i="48"/>
  <c r="DT64" i="48"/>
  <c r="DQ64" i="48"/>
  <c r="DN64" i="48"/>
  <c r="DT63" i="48"/>
  <c r="DQ63" i="48"/>
  <c r="DN63" i="48"/>
  <c r="DT62" i="48"/>
  <c r="DQ62" i="48"/>
  <c r="DN62" i="48"/>
  <c r="DT61" i="48"/>
  <c r="DQ61" i="48"/>
  <c r="DN61" i="48"/>
  <c r="DT60" i="48"/>
  <c r="DQ60" i="48"/>
  <c r="DN60" i="48"/>
  <c r="DT59" i="48"/>
  <c r="DQ59" i="48"/>
  <c r="DN59" i="48"/>
  <c r="DT58" i="48"/>
  <c r="DQ58" i="48"/>
  <c r="DN58" i="48"/>
  <c r="DT57" i="48"/>
  <c r="DQ57" i="48"/>
  <c r="DN57" i="48"/>
  <c r="DT56" i="48"/>
  <c r="DQ56" i="48"/>
  <c r="DN56" i="48"/>
  <c r="DT55" i="48"/>
  <c r="DQ55" i="48"/>
  <c r="DN55" i="48"/>
  <c r="DT54" i="48"/>
  <c r="DQ54" i="48"/>
  <c r="DN54" i="48"/>
  <c r="DT53" i="48"/>
  <c r="DQ53" i="48"/>
  <c r="DN53" i="48"/>
  <c r="DT52" i="48"/>
  <c r="DQ52" i="48"/>
  <c r="DN52" i="48"/>
  <c r="DT51" i="48"/>
  <c r="DQ51" i="48"/>
  <c r="DN51" i="48"/>
  <c r="DT50" i="48"/>
  <c r="DQ50" i="48"/>
  <c r="DN50" i="48"/>
  <c r="DT49" i="48"/>
  <c r="DQ49" i="48"/>
  <c r="DN49" i="48"/>
  <c r="DT48" i="48"/>
  <c r="DQ48" i="48"/>
  <c r="DN48" i="48"/>
  <c r="DT47" i="48"/>
  <c r="DQ47" i="48"/>
  <c r="DN47" i="48"/>
  <c r="DT46" i="48"/>
  <c r="DQ46" i="48"/>
  <c r="DN46" i="48"/>
  <c r="DT45" i="48"/>
  <c r="DQ45" i="48"/>
  <c r="DN45" i="48"/>
  <c r="DT44" i="48"/>
  <c r="DQ44" i="48"/>
  <c r="DN44" i="48"/>
  <c r="DT43" i="48"/>
  <c r="DQ43" i="48"/>
  <c r="DN43" i="48"/>
  <c r="DT42" i="48"/>
  <c r="DQ42" i="48"/>
  <c r="DN42" i="48"/>
  <c r="DT41" i="48"/>
  <c r="DQ41" i="48"/>
  <c r="DN41" i="48"/>
  <c r="DT40" i="48"/>
  <c r="DQ40" i="48"/>
  <c r="DN40" i="48"/>
  <c r="DT39" i="48"/>
  <c r="DQ39" i="48"/>
  <c r="DN39" i="48"/>
  <c r="DT38" i="48"/>
  <c r="DQ38" i="48"/>
  <c r="DN38" i="48"/>
  <c r="DT37" i="48"/>
  <c r="DQ37" i="48"/>
  <c r="DN37" i="48"/>
  <c r="DT36" i="48"/>
  <c r="DQ36" i="48"/>
  <c r="DN36" i="48"/>
  <c r="DT35" i="48"/>
  <c r="DQ35" i="48"/>
  <c r="DN35" i="48"/>
  <c r="DT34" i="48"/>
  <c r="DQ34" i="48"/>
  <c r="DN34" i="48"/>
  <c r="DT33" i="48"/>
  <c r="DQ33" i="48"/>
  <c r="DN33" i="48"/>
  <c r="DT32" i="48"/>
  <c r="DQ32" i="48"/>
  <c r="DN32" i="48"/>
  <c r="DT31" i="48"/>
  <c r="DQ31" i="48"/>
  <c r="DN31" i="48"/>
  <c r="DT30" i="48"/>
  <c r="DQ30" i="48"/>
  <c r="DN30" i="48"/>
  <c r="DT29" i="48"/>
  <c r="DQ29" i="48"/>
  <c r="DN29" i="48"/>
  <c r="DT28" i="48"/>
  <c r="DQ28" i="48"/>
  <c r="DN28" i="48"/>
  <c r="DT27" i="48"/>
  <c r="DQ27" i="48"/>
  <c r="DN27" i="48"/>
  <c r="DT26" i="48"/>
  <c r="DQ26" i="48"/>
  <c r="DN26" i="48"/>
  <c r="DT25" i="48"/>
  <c r="DQ25" i="48"/>
  <c r="DN25" i="48"/>
  <c r="DT24" i="48"/>
  <c r="DQ24" i="48"/>
  <c r="DN24" i="48"/>
  <c r="DT23" i="48"/>
  <c r="DQ23" i="48"/>
  <c r="DN23" i="48"/>
  <c r="DT22" i="48"/>
  <c r="DQ22" i="48"/>
  <c r="DN22" i="48"/>
  <c r="DT21" i="48"/>
  <c r="DQ21" i="48"/>
  <c r="DN21" i="48"/>
  <c r="DT20" i="48"/>
  <c r="DQ20" i="48"/>
  <c r="DN20" i="48"/>
  <c r="DT19" i="48"/>
  <c r="DQ19" i="48"/>
  <c r="DN19" i="48"/>
  <c r="DT18" i="48"/>
  <c r="DQ18" i="48"/>
  <c r="DN18" i="48"/>
  <c r="DT17" i="48"/>
  <c r="DQ17" i="48"/>
  <c r="DN17" i="48"/>
  <c r="DT16" i="48"/>
  <c r="DQ16" i="48"/>
  <c r="DN16" i="48"/>
  <c r="DT15" i="48"/>
  <c r="DQ15" i="48"/>
  <c r="DN15" i="48"/>
  <c r="DT14" i="48"/>
  <c r="DQ14" i="48"/>
  <c r="DN14" i="48"/>
  <c r="DT13" i="48"/>
  <c r="DQ13" i="48"/>
  <c r="DN13" i="48"/>
  <c r="DT12" i="48"/>
  <c r="DQ12" i="48"/>
  <c r="DN12" i="48"/>
  <c r="DT11" i="48"/>
  <c r="DQ11" i="48"/>
  <c r="DN11" i="48"/>
  <c r="DT10" i="48"/>
  <c r="DQ10" i="48"/>
  <c r="DN10" i="48"/>
  <c r="DT9" i="48"/>
  <c r="DQ9" i="48"/>
  <c r="DN9" i="48"/>
  <c r="DT8" i="48"/>
  <c r="DQ8" i="48"/>
  <c r="DN8" i="48"/>
  <c r="DT7" i="48"/>
  <c r="DQ7" i="48"/>
  <c r="DN7" i="48"/>
  <c r="DT6" i="48"/>
  <c r="DQ6" i="48"/>
  <c r="DN6" i="48"/>
  <c r="DT5" i="48"/>
  <c r="DQ5" i="48"/>
  <c r="DN5" i="48"/>
  <c r="DT4" i="48"/>
  <c r="DQ4" i="48"/>
  <c r="DN4" i="48"/>
  <c r="A292" i="53"/>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L294" i="53"/>
  <c r="L293" i="53"/>
  <c r="L292" i="53"/>
  <c r="L291" i="53"/>
  <c r="L290" i="53"/>
  <c r="L289" i="53"/>
  <c r="L288" i="53"/>
  <c r="L287" i="53"/>
  <c r="L286" i="53"/>
  <c r="L285" i="53"/>
  <c r="L284" i="53"/>
  <c r="L283" i="53"/>
  <c r="L282" i="53"/>
  <c r="L281" i="53"/>
  <c r="L280" i="53"/>
  <c r="L279" i="53"/>
  <c r="L278" i="53"/>
  <c r="L277" i="53"/>
  <c r="L276" i="53"/>
  <c r="L275" i="53"/>
  <c r="L274" i="53"/>
  <c r="L273" i="53"/>
  <c r="L272" i="53"/>
  <c r="L271" i="53"/>
  <c r="L270" i="53"/>
  <c r="L269" i="53"/>
  <c r="L268" i="53"/>
  <c r="L267" i="53"/>
  <c r="L266" i="53"/>
  <c r="L265" i="53"/>
  <c r="L261" i="53"/>
  <c r="L258" i="53"/>
  <c r="L257" i="53"/>
  <c r="L256" i="53"/>
  <c r="L255" i="53"/>
  <c r="L254" i="53"/>
  <c r="L253" i="53"/>
  <c r="L252" i="53"/>
  <c r="L251" i="53"/>
  <c r="L250" i="53"/>
  <c r="L249" i="53"/>
  <c r="L248" i="53"/>
  <c r="L247" i="53"/>
  <c r="L246" i="53"/>
  <c r="L245" i="53"/>
  <c r="L244" i="53"/>
  <c r="L239" i="53"/>
  <c r="L238" i="53"/>
  <c r="L237" i="53"/>
  <c r="L236" i="53"/>
  <c r="L235" i="53"/>
  <c r="L234" i="53"/>
  <c r="L233" i="53"/>
  <c r="L232" i="53"/>
  <c r="L231" i="53"/>
  <c r="L230" i="53"/>
  <c r="L229" i="53"/>
  <c r="L228" i="53"/>
  <c r="L227" i="53"/>
  <c r="L226" i="53"/>
  <c r="L225" i="53"/>
  <c r="L224" i="53"/>
  <c r="L223" i="53"/>
  <c r="L222" i="53"/>
  <c r="L221" i="53"/>
  <c r="L220" i="53"/>
  <c r="L219" i="53"/>
  <c r="L218" i="53"/>
  <c r="L217" i="53"/>
  <c r="L216" i="53"/>
  <c r="L215" i="53"/>
  <c r="L214" i="53"/>
  <c r="L213" i="53"/>
  <c r="L212" i="53"/>
  <c r="L211" i="53"/>
  <c r="L210" i="53"/>
  <c r="L209" i="53"/>
  <c r="L208" i="53"/>
  <c r="L207" i="53"/>
  <c r="L206" i="53"/>
  <c r="L205" i="53"/>
  <c r="L204" i="53"/>
  <c r="L203" i="53"/>
  <c r="L202" i="53"/>
  <c r="L201" i="53"/>
  <c r="L200" i="53"/>
  <c r="L199" i="53"/>
  <c r="L198" i="53"/>
  <c r="L197" i="53"/>
  <c r="L196" i="53"/>
  <c r="L195" i="53"/>
  <c r="L194" i="53"/>
  <c r="L193" i="53"/>
  <c r="L192" i="53"/>
  <c r="L191" i="53"/>
  <c r="L190" i="53"/>
  <c r="L189" i="53"/>
  <c r="L188" i="53"/>
  <c r="L187" i="53"/>
  <c r="L186" i="53"/>
  <c r="L185" i="53"/>
  <c r="L184" i="53"/>
  <c r="L183" i="53"/>
  <c r="L182" i="53"/>
  <c r="L181" i="53"/>
  <c r="L180" i="53"/>
  <c r="L179" i="53"/>
  <c r="L178" i="53"/>
  <c r="L177" i="53"/>
  <c r="L176" i="53"/>
  <c r="L175" i="53"/>
  <c r="L174" i="53"/>
  <c r="L173" i="53"/>
  <c r="L172" i="53"/>
  <c r="L171" i="53"/>
  <c r="L170" i="53"/>
  <c r="L169" i="53"/>
  <c r="L168" i="53"/>
  <c r="L167" i="53"/>
  <c r="L166" i="53"/>
  <c r="L165" i="53"/>
  <c r="L164" i="53"/>
  <c r="L163" i="53"/>
  <c r="L162" i="53"/>
  <c r="L161" i="53"/>
  <c r="L160" i="53"/>
  <c r="L159" i="53"/>
  <c r="L158" i="53"/>
  <c r="L157" i="53"/>
  <c r="L156" i="53"/>
  <c r="L155" i="53"/>
  <c r="L154" i="53"/>
  <c r="L153" i="53"/>
  <c r="L152" i="53"/>
  <c r="L151" i="53"/>
  <c r="L150" i="53"/>
  <c r="L149" i="53"/>
  <c r="L148" i="53"/>
  <c r="L147" i="53"/>
  <c r="L146" i="53"/>
  <c r="L145" i="53"/>
  <c r="L144" i="53"/>
  <c r="L143" i="53"/>
  <c r="L142" i="53"/>
  <c r="L141" i="53"/>
  <c r="L140" i="53"/>
  <c r="L139" i="53"/>
  <c r="L138" i="53"/>
  <c r="L137" i="53"/>
  <c r="L136" i="53"/>
  <c r="L135" i="53"/>
  <c r="L134" i="53"/>
  <c r="L133" i="53"/>
  <c r="L132" i="53"/>
  <c r="L131" i="53"/>
  <c r="L130" i="53"/>
  <c r="L129" i="53"/>
  <c r="L128" i="53"/>
  <c r="L127" i="53"/>
  <c r="L126" i="53"/>
  <c r="L125" i="53"/>
  <c r="L124" i="53"/>
  <c r="L123" i="53"/>
  <c r="L122" i="53"/>
  <c r="L121" i="53"/>
  <c r="L120" i="53"/>
  <c r="L119" i="53"/>
  <c r="L118" i="53"/>
  <c r="L117" i="53"/>
  <c r="L116" i="53"/>
  <c r="L115" i="53"/>
  <c r="L114" i="53"/>
  <c r="L113" i="53"/>
  <c r="L112" i="53"/>
  <c r="L111" i="53"/>
  <c r="L110" i="53"/>
  <c r="L109" i="53"/>
  <c r="L108" i="53"/>
  <c r="L107" i="53"/>
  <c r="L106" i="53"/>
  <c r="L105" i="53"/>
  <c r="L104" i="53"/>
  <c r="L103" i="53"/>
  <c r="L102" i="53"/>
  <c r="L101" i="53"/>
  <c r="L100" i="53"/>
  <c r="L99" i="53"/>
  <c r="L98" i="53"/>
  <c r="L97" i="53"/>
  <c r="L96" i="53"/>
  <c r="L95" i="53"/>
  <c r="L94" i="53"/>
  <c r="L93" i="53"/>
  <c r="L92" i="53"/>
  <c r="L91" i="53"/>
  <c r="L90" i="53"/>
  <c r="L89" i="53"/>
  <c r="L88" i="53"/>
  <c r="L87" i="53"/>
  <c r="L86" i="53"/>
  <c r="L85" i="53"/>
  <c r="L84" i="53"/>
  <c r="L83" i="53"/>
  <c r="L82" i="53"/>
  <c r="L81" i="53"/>
  <c r="L80" i="53"/>
  <c r="L79" i="53"/>
  <c r="L78" i="53"/>
  <c r="L77" i="53"/>
  <c r="L76" i="53"/>
  <c r="L75" i="53"/>
  <c r="L74" i="53"/>
  <c r="L73" i="53"/>
  <c r="L72" i="53"/>
  <c r="L71" i="53"/>
  <c r="L70" i="53"/>
  <c r="L69" i="53"/>
  <c r="L68" i="53"/>
  <c r="L67" i="53"/>
  <c r="L66" i="53"/>
  <c r="L65" i="53"/>
  <c r="L64" i="53"/>
  <c r="L63" i="53"/>
  <c r="L62" i="53"/>
  <c r="L61" i="53"/>
  <c r="L60" i="53"/>
  <c r="L59" i="53"/>
  <c r="L58" i="53"/>
  <c r="L57" i="53"/>
  <c r="L56" i="53"/>
  <c r="L55" i="53"/>
  <c r="L54" i="53"/>
  <c r="L53" i="53"/>
  <c r="L52" i="53"/>
  <c r="L51" i="53"/>
  <c r="L50" i="53"/>
  <c r="L49" i="53"/>
  <c r="L48" i="53"/>
  <c r="L47" i="53"/>
  <c r="L46" i="53"/>
  <c r="L45" i="53"/>
  <c r="L44" i="53"/>
  <c r="L43" i="53"/>
  <c r="L42" i="53"/>
  <c r="L41" i="53"/>
  <c r="L40" i="53"/>
  <c r="L39" i="53"/>
  <c r="L38" i="53"/>
  <c r="L37" i="53"/>
  <c r="L35" i="53"/>
  <c r="L34" i="53"/>
  <c r="L33" i="53"/>
  <c r="L25" i="53"/>
  <c r="L24" i="53"/>
  <c r="L23" i="53"/>
  <c r="L22" i="53"/>
  <c r="L21" i="53"/>
  <c r="L20" i="53"/>
  <c r="L19" i="53"/>
  <c r="L18" i="53"/>
  <c r="L17" i="53"/>
  <c r="L16" i="53"/>
  <c r="L15" i="53"/>
  <c r="L14" i="53"/>
  <c r="L13" i="53"/>
  <c r="L12" i="53"/>
  <c r="L11" i="53"/>
  <c r="L10" i="53"/>
  <c r="L9" i="53"/>
  <c r="L8" i="53"/>
  <c r="L7" i="53"/>
  <c r="L6" i="53"/>
  <c r="L5" i="53"/>
  <c r="A105" i="56"/>
  <c r="A104" i="56"/>
  <c r="A103" i="56"/>
  <c r="A102" i="56"/>
  <c r="K177" i="48"/>
  <c r="J177" i="48"/>
  <c r="K176" i="48"/>
  <c r="J176" i="48"/>
  <c r="K175" i="48"/>
  <c r="J175" i="48"/>
  <c r="K174" i="48"/>
  <c r="J174" i="48"/>
  <c r="K173" i="48"/>
  <c r="J173" i="48"/>
  <c r="U173" i="48"/>
  <c r="U174" i="48"/>
  <c r="U175" i="48"/>
  <c r="U176" i="48"/>
  <c r="U177"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6"/>
  <c r="A100" i="56"/>
  <c r="A99" i="56"/>
  <c r="A98" i="56"/>
  <c r="A97" i="56"/>
  <c r="A96" i="56"/>
  <c r="A95" i="56"/>
  <c r="A94" i="56"/>
  <c r="A93" i="56"/>
  <c r="A92" i="56"/>
  <c r="A91" i="56"/>
  <c r="A90" i="56"/>
  <c r="A89" i="56"/>
  <c r="A88" i="56"/>
  <c r="A87" i="56"/>
  <c r="A86" i="56"/>
  <c r="A85" i="56"/>
  <c r="A84" i="56"/>
  <c r="A83" i="56"/>
  <c r="A82" i="56"/>
  <c r="A81" i="56"/>
  <c r="A80" i="56"/>
  <c r="A79" i="56"/>
  <c r="A78" i="56"/>
  <c r="A77" i="56"/>
  <c r="A76" i="56"/>
  <c r="A75" i="56"/>
  <c r="A74" i="56"/>
  <c r="A73" i="56"/>
  <c r="A72" i="56"/>
  <c r="A71" i="56"/>
  <c r="A70" i="56"/>
  <c r="A69" i="56"/>
  <c r="A68" i="56"/>
  <c r="A67" i="56"/>
  <c r="A66" i="56"/>
  <c r="A65" i="56"/>
  <c r="A64" i="56"/>
  <c r="A63" i="56"/>
  <c r="A62" i="56"/>
  <c r="A61" i="56"/>
  <c r="A60" i="56"/>
  <c r="A59" i="56"/>
  <c r="A58" i="56"/>
  <c r="A57" i="56"/>
  <c r="A56" i="56"/>
  <c r="A55" i="56"/>
  <c r="A54" i="56"/>
  <c r="A53" i="56"/>
  <c r="A52" i="56"/>
  <c r="A51" i="56"/>
  <c r="A50" i="56"/>
  <c r="A49" i="56"/>
  <c r="A48" i="56"/>
  <c r="A47" i="56"/>
  <c r="A46" i="56"/>
  <c r="A45" i="56"/>
  <c r="A44" i="56"/>
  <c r="A43" i="56"/>
  <c r="A42" i="56"/>
  <c r="A41" i="56"/>
  <c r="A40" i="56"/>
  <c r="A39" i="56"/>
  <c r="A38" i="56"/>
  <c r="A37" i="56"/>
  <c r="A36" i="56"/>
  <c r="A35" i="56"/>
  <c r="A34" i="56"/>
  <c r="A33" i="56"/>
  <c r="A32" i="56"/>
  <c r="A31" i="56"/>
  <c r="A30" i="56"/>
  <c r="A29" i="56"/>
  <c r="A28" i="56"/>
  <c r="A27" i="56"/>
  <c r="A26" i="56"/>
  <c r="A25" i="56"/>
  <c r="A24" i="56"/>
  <c r="A23" i="56"/>
  <c r="A22" i="56"/>
  <c r="A21" i="56"/>
  <c r="A20" i="56"/>
  <c r="A19" i="56"/>
  <c r="A18" i="56"/>
  <c r="A17" i="56"/>
  <c r="A16" i="56"/>
  <c r="A15" i="56"/>
  <c r="A14" i="56"/>
  <c r="A13" i="56"/>
  <c r="A12" i="56"/>
  <c r="A11" i="56"/>
  <c r="A10" i="56"/>
  <c r="A9" i="56"/>
  <c r="A8" i="56"/>
  <c r="A7" i="56"/>
  <c r="A6" i="56"/>
  <c r="A5" i="56"/>
  <c r="A4" i="56"/>
  <c r="A3" i="56"/>
  <c r="A2" i="56"/>
  <c r="BM41" i="48"/>
  <c r="BL41" i="48"/>
  <c r="BK41" i="48"/>
  <c r="BJ41" i="48"/>
  <c r="BI41" i="48"/>
  <c r="BH41" i="48"/>
  <c r="BG41" i="48"/>
  <c r="BF41" i="48"/>
  <c r="BE41" i="48"/>
  <c r="BD41" i="48"/>
  <c r="BO40" i="48"/>
  <c r="BN40" i="48"/>
  <c r="BM40" i="48"/>
  <c r="BL40" i="48"/>
  <c r="BK40" i="48"/>
  <c r="BJ40" i="48"/>
  <c r="BI40" i="48"/>
  <c r="BH40" i="48"/>
  <c r="BG40" i="48"/>
  <c r="BF40" i="48"/>
  <c r="BE40" i="48"/>
  <c r="BD40" i="48"/>
  <c r="BN39" i="48"/>
  <c r="BM39" i="48"/>
  <c r="BL39" i="48"/>
  <c r="BK39" i="48"/>
  <c r="BJ39" i="48"/>
  <c r="BI39" i="48"/>
  <c r="BH39" i="48"/>
  <c r="BG39" i="48"/>
  <c r="BF39" i="48"/>
  <c r="BE39" i="48"/>
  <c r="BD39" i="48"/>
  <c r="BN38" i="48"/>
  <c r="BM38" i="48"/>
  <c r="BL38" i="48"/>
  <c r="BK38" i="48"/>
  <c r="BJ38" i="48"/>
  <c r="BI38" i="48"/>
  <c r="BH38" i="48"/>
  <c r="BG38" i="48"/>
  <c r="BF38" i="48"/>
  <c r="BE38" i="48"/>
  <c r="BD38" i="48"/>
  <c r="BO34" i="48"/>
  <c r="BN34" i="48"/>
  <c r="BM34" i="48"/>
  <c r="BL34" i="48"/>
  <c r="BK34" i="48"/>
  <c r="BJ34" i="48"/>
  <c r="BI34" i="48"/>
  <c r="BH34" i="48"/>
  <c r="BG34" i="48"/>
  <c r="BF34" i="48"/>
  <c r="BE34" i="48"/>
  <c r="BD34" i="48"/>
  <c r="BN33" i="48"/>
  <c r="BM33" i="48"/>
  <c r="BL33" i="48"/>
  <c r="BK33" i="48"/>
  <c r="BJ33" i="48"/>
  <c r="BI33" i="48"/>
  <c r="BH33" i="48"/>
  <c r="BG33" i="48"/>
  <c r="BF33" i="48"/>
  <c r="BE33" i="48"/>
  <c r="BD33" i="48"/>
  <c r="BO29" i="48"/>
  <c r="BN29" i="48"/>
  <c r="BM29" i="48"/>
  <c r="BL29" i="48"/>
  <c r="BK29" i="48"/>
  <c r="BJ29" i="48"/>
  <c r="BI29" i="48"/>
  <c r="BH29" i="48"/>
  <c r="BG29" i="48"/>
  <c r="BF29" i="48"/>
  <c r="BE29" i="48"/>
  <c r="BD29" i="48"/>
  <c r="BM28" i="48"/>
  <c r="BL28" i="48"/>
  <c r="BK28" i="48"/>
  <c r="BJ28" i="48"/>
  <c r="BI28" i="48"/>
  <c r="BH28" i="48"/>
  <c r="BG28" i="48"/>
  <c r="BF28" i="48"/>
  <c r="BE28" i="48"/>
  <c r="BD28" i="48"/>
  <c r="BO27" i="48"/>
  <c r="BN27" i="48"/>
  <c r="BM27" i="48"/>
  <c r="BL27" i="48"/>
  <c r="BK27" i="48"/>
  <c r="BJ27" i="48"/>
  <c r="BI27" i="48"/>
  <c r="BH27" i="48"/>
  <c r="BG27" i="48"/>
  <c r="BF27" i="48"/>
  <c r="BE27" i="48"/>
  <c r="BN26" i="48"/>
  <c r="BM26" i="48"/>
  <c r="BL26" i="48"/>
  <c r="BK26" i="48"/>
  <c r="BJ26" i="48"/>
  <c r="BI26" i="48"/>
  <c r="BH26" i="48"/>
  <c r="BG26" i="48"/>
  <c r="BF26" i="48"/>
  <c r="BE26" i="48"/>
  <c r="BD26" i="48"/>
  <c r="BN25" i="48"/>
  <c r="BM25" i="48"/>
  <c r="BL25" i="48"/>
  <c r="BK25" i="48"/>
  <c r="BJ25" i="48"/>
  <c r="BI25" i="48"/>
  <c r="BH25" i="48"/>
  <c r="BG25" i="48"/>
  <c r="BF25" i="48"/>
  <c r="BE25" i="48"/>
  <c r="BD25" i="48"/>
  <c r="J169" i="48"/>
  <c r="J165" i="48"/>
  <c r="J161" i="48"/>
  <c r="J160" i="48"/>
  <c r="J158" i="48"/>
  <c r="J157" i="48"/>
  <c r="J153" i="48"/>
  <c r="J149" i="48"/>
  <c r="J145" i="48"/>
  <c r="J141" i="48"/>
  <c r="J137" i="48"/>
  <c r="J133" i="48"/>
  <c r="J129" i="48"/>
  <c r="J125" i="48"/>
  <c r="J121" i="48"/>
  <c r="J117" i="48"/>
  <c r="J113" i="48"/>
  <c r="J109" i="48"/>
  <c r="J105" i="48"/>
  <c r="J101" i="48"/>
  <c r="J97" i="48"/>
  <c r="J93" i="48"/>
  <c r="J89" i="48"/>
  <c r="J85" i="48"/>
  <c r="J81" i="48"/>
  <c r="J77" i="48"/>
  <c r="J73" i="48"/>
  <c r="J69" i="48"/>
  <c r="K172" i="48"/>
  <c r="J172" i="48"/>
  <c r="K171" i="48"/>
  <c r="J171" i="48"/>
  <c r="K170" i="48"/>
  <c r="J170" i="48"/>
  <c r="K169" i="48"/>
  <c r="K168" i="48"/>
  <c r="J168" i="48"/>
  <c r="K167" i="48"/>
  <c r="J167" i="48"/>
  <c r="K166" i="48"/>
  <c r="J166" i="48"/>
  <c r="K165" i="48"/>
  <c r="K164" i="48"/>
  <c r="J164" i="48"/>
  <c r="K163" i="48"/>
  <c r="J163" i="48"/>
  <c r="K162" i="48"/>
  <c r="J162" i="48"/>
  <c r="K161" i="48"/>
  <c r="K159" i="48"/>
  <c r="J159" i="48"/>
  <c r="K157" i="48"/>
  <c r="K156" i="48"/>
  <c r="J156" i="48"/>
  <c r="K155" i="48"/>
  <c r="J155" i="48"/>
  <c r="K154" i="48"/>
  <c r="J154" i="48"/>
  <c r="K153" i="48"/>
  <c r="K152" i="48"/>
  <c r="J152" i="48"/>
  <c r="K151" i="48"/>
  <c r="J151" i="48"/>
  <c r="K150" i="48"/>
  <c r="J150" i="48"/>
  <c r="K149" i="48"/>
  <c r="K148" i="48"/>
  <c r="J148" i="48"/>
  <c r="K147" i="48"/>
  <c r="J147" i="48"/>
  <c r="K146" i="48"/>
  <c r="J146" i="48"/>
  <c r="K145" i="48"/>
  <c r="K144" i="48"/>
  <c r="J144" i="48"/>
  <c r="K143" i="48"/>
  <c r="J143" i="48"/>
  <c r="K142" i="48"/>
  <c r="J142" i="48"/>
  <c r="K141" i="48"/>
  <c r="K140" i="48"/>
  <c r="J140" i="48"/>
  <c r="K139" i="48"/>
  <c r="J139" i="48"/>
  <c r="K138" i="48"/>
  <c r="J138" i="48"/>
  <c r="K137" i="48"/>
  <c r="K136" i="48"/>
  <c r="J136" i="48"/>
  <c r="K135" i="48"/>
  <c r="J135" i="48"/>
  <c r="K134" i="48"/>
  <c r="J134" i="48"/>
  <c r="K133" i="48"/>
  <c r="K132" i="48"/>
  <c r="J132" i="48"/>
  <c r="K131" i="48"/>
  <c r="J131" i="48"/>
  <c r="K130" i="48"/>
  <c r="J130" i="48"/>
  <c r="K129" i="48"/>
  <c r="K128" i="48"/>
  <c r="J128" i="48"/>
  <c r="K127" i="48"/>
  <c r="J127" i="48"/>
  <c r="K126" i="48"/>
  <c r="J126" i="48"/>
  <c r="K125" i="48"/>
  <c r="K124" i="48"/>
  <c r="J124" i="48"/>
  <c r="K123" i="48"/>
  <c r="J123" i="48"/>
  <c r="K122" i="48"/>
  <c r="J122" i="48"/>
  <c r="K121" i="48"/>
  <c r="K120" i="48"/>
  <c r="J120" i="48"/>
  <c r="K119" i="48"/>
  <c r="J119" i="48"/>
  <c r="K118" i="48"/>
  <c r="J118" i="48"/>
  <c r="K117" i="48"/>
  <c r="K116" i="48"/>
  <c r="J116" i="48"/>
  <c r="K115" i="48"/>
  <c r="J115" i="48"/>
  <c r="K114" i="48"/>
  <c r="J114" i="48"/>
  <c r="K113" i="48"/>
  <c r="K112" i="48"/>
  <c r="J112" i="48"/>
  <c r="K111" i="48"/>
  <c r="J111" i="48"/>
  <c r="K110" i="48"/>
  <c r="J110" i="48"/>
  <c r="K109" i="48"/>
  <c r="K108" i="48"/>
  <c r="J108" i="48"/>
  <c r="K107" i="48"/>
  <c r="J107" i="48"/>
  <c r="K106" i="48"/>
  <c r="J106" i="48"/>
  <c r="K105" i="48"/>
  <c r="K104" i="48"/>
  <c r="J104" i="48"/>
  <c r="K103" i="48"/>
  <c r="J103" i="48"/>
  <c r="K102" i="48"/>
  <c r="J102" i="48"/>
  <c r="K101" i="48"/>
  <c r="K100" i="48"/>
  <c r="J100" i="48"/>
  <c r="K99" i="48"/>
  <c r="J99" i="48"/>
  <c r="K98" i="48"/>
  <c r="J98" i="48"/>
  <c r="K97" i="48"/>
  <c r="K96" i="48"/>
  <c r="J96" i="48"/>
  <c r="K95" i="48"/>
  <c r="J95" i="48"/>
  <c r="K94" i="48"/>
  <c r="J94" i="48"/>
  <c r="K93" i="48"/>
  <c r="K92" i="48"/>
  <c r="J92" i="48"/>
  <c r="K91" i="48"/>
  <c r="J91" i="48"/>
  <c r="K90" i="48"/>
  <c r="J90" i="48"/>
  <c r="K89" i="48"/>
  <c r="K88" i="48"/>
  <c r="J88" i="48"/>
  <c r="K87" i="48"/>
  <c r="J87" i="48"/>
  <c r="K86" i="48"/>
  <c r="J86" i="48"/>
  <c r="K85" i="48"/>
  <c r="K84" i="48"/>
  <c r="J84" i="48"/>
  <c r="K83" i="48"/>
  <c r="J83" i="48"/>
  <c r="K82" i="48"/>
  <c r="J82" i="48"/>
  <c r="K81" i="48"/>
  <c r="K80" i="48"/>
  <c r="J80" i="48"/>
  <c r="K79" i="48"/>
  <c r="J79" i="48"/>
  <c r="K78" i="48"/>
  <c r="J78" i="48"/>
  <c r="K77" i="48"/>
  <c r="K76" i="48"/>
  <c r="J76" i="48"/>
  <c r="K75" i="48"/>
  <c r="J75" i="48"/>
  <c r="K74" i="48"/>
  <c r="J74" i="48"/>
  <c r="K73" i="48"/>
  <c r="K72" i="48"/>
  <c r="J72" i="48"/>
  <c r="K71" i="48"/>
  <c r="J71" i="48"/>
  <c r="K70" i="48"/>
  <c r="J70" i="48"/>
  <c r="K68" i="48"/>
  <c r="J68" i="48"/>
  <c r="K67" i="48"/>
  <c r="J67" i="48"/>
  <c r="K66" i="48"/>
  <c r="J66" i="48"/>
  <c r="K65" i="48"/>
  <c r="J65" i="48"/>
  <c r="K64" i="48"/>
  <c r="J64" i="48"/>
  <c r="K63" i="48"/>
  <c r="J63" i="48"/>
  <c r="K62" i="48"/>
  <c r="J62" i="48"/>
  <c r="K61" i="48"/>
  <c r="J61" i="48"/>
  <c r="K60" i="48"/>
  <c r="J60" i="48"/>
  <c r="K59" i="48"/>
  <c r="J59" i="48"/>
  <c r="K58" i="48"/>
  <c r="J58" i="48"/>
  <c r="K57" i="48"/>
  <c r="J57" i="48"/>
  <c r="K56" i="48"/>
  <c r="J56" i="48"/>
  <c r="K55" i="48"/>
  <c r="J55" i="48"/>
  <c r="K54" i="48"/>
  <c r="J54" i="48"/>
  <c r="K53" i="48"/>
  <c r="J53" i="48"/>
  <c r="K52" i="48"/>
  <c r="J52" i="48"/>
  <c r="K51" i="48"/>
  <c r="J51" i="48"/>
  <c r="K50" i="48"/>
  <c r="J50" i="48"/>
  <c r="K49" i="48"/>
  <c r="J49" i="48"/>
  <c r="K48" i="48"/>
  <c r="J48" i="48"/>
  <c r="K47" i="48"/>
  <c r="J47" i="48"/>
  <c r="K46" i="48"/>
  <c r="J46" i="48"/>
  <c r="K45" i="48"/>
  <c r="J45" i="48"/>
  <c r="K44" i="48"/>
  <c r="J44" i="48"/>
  <c r="K43" i="48"/>
  <c r="J43" i="48"/>
  <c r="K42" i="48"/>
  <c r="J42" i="48"/>
  <c r="K41" i="48"/>
  <c r="J41" i="48"/>
  <c r="K40" i="48"/>
  <c r="J40" i="48"/>
  <c r="K39" i="48"/>
  <c r="J39" i="48"/>
  <c r="K38" i="48"/>
  <c r="J38" i="48"/>
  <c r="K37" i="48"/>
  <c r="J37" i="48"/>
  <c r="K36" i="48"/>
  <c r="J36" i="48"/>
  <c r="K35" i="48"/>
  <c r="J35" i="48"/>
  <c r="K34" i="48"/>
  <c r="J34" i="48"/>
  <c r="K33" i="48"/>
  <c r="J33" i="48"/>
  <c r="K32" i="48"/>
  <c r="J32" i="48"/>
  <c r="K31" i="48"/>
  <c r="J31" i="48"/>
  <c r="K30" i="48"/>
  <c r="J30" i="48"/>
  <c r="K29" i="48"/>
  <c r="J29" i="48"/>
  <c r="K28" i="48"/>
  <c r="J28" i="48"/>
  <c r="K27" i="48"/>
  <c r="J27" i="48"/>
  <c r="K26" i="48"/>
  <c r="J26" i="48"/>
  <c r="K25" i="48"/>
  <c r="J25" i="48"/>
  <c r="K24" i="48"/>
  <c r="J24" i="48"/>
  <c r="K23" i="48"/>
  <c r="J23" i="48"/>
  <c r="K22" i="48"/>
  <c r="J22" i="48"/>
  <c r="K21" i="48"/>
  <c r="J21" i="48"/>
  <c r="K20" i="48"/>
  <c r="J20" i="48"/>
  <c r="K19" i="48"/>
  <c r="J19" i="48"/>
  <c r="K18" i="48"/>
  <c r="J18" i="48"/>
  <c r="K17" i="48"/>
  <c r="J17" i="48"/>
  <c r="K16" i="48"/>
  <c r="J16" i="48"/>
  <c r="K15" i="48"/>
  <c r="J15" i="48"/>
  <c r="K14" i="48"/>
  <c r="J14" i="48"/>
  <c r="K13" i="48"/>
  <c r="J13" i="48"/>
  <c r="K12" i="48"/>
  <c r="J12" i="48"/>
  <c r="K11" i="48"/>
  <c r="J11" i="48"/>
  <c r="K10" i="48"/>
  <c r="J10" i="48"/>
  <c r="K9" i="48"/>
  <c r="J9" i="48"/>
  <c r="K8" i="48"/>
  <c r="J8" i="48"/>
  <c r="K7" i="48"/>
  <c r="J7" i="48"/>
  <c r="K6" i="48"/>
  <c r="J6" i="48"/>
  <c r="K5" i="48"/>
  <c r="J5" i="48"/>
  <c r="K4" i="48"/>
  <c r="J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U29"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61" i="48"/>
  <c r="U159" i="48"/>
  <c r="U157" i="48"/>
  <c r="U150" i="48"/>
  <c r="U147" i="48"/>
  <c r="U112" i="48"/>
  <c r="U96" i="48"/>
  <c r="U43" i="48"/>
  <c r="U36" i="48"/>
  <c r="U33" i="48"/>
  <c r="U22" i="48"/>
  <c r="U169" i="48"/>
  <c r="U120" i="48"/>
  <c r="U104" i="48"/>
  <c r="U88" i="48"/>
  <c r="U72" i="48"/>
  <c r="U66" i="48"/>
  <c r="U51" i="48"/>
  <c r="U12" i="48"/>
  <c r="U165" i="48"/>
  <c r="U143" i="48"/>
  <c r="U140" i="48"/>
  <c r="U135" i="48"/>
  <c r="U127" i="48"/>
  <c r="U124" i="48"/>
  <c r="U116" i="48"/>
  <c r="U108" i="48"/>
  <c r="U100" i="48"/>
  <c r="U92" i="48"/>
  <c r="U84" i="48"/>
  <c r="U76" i="48"/>
  <c r="U55" i="48"/>
  <c r="U47" i="48"/>
  <c r="U18" i="48"/>
  <c r="U8" i="48"/>
  <c r="U172" i="48"/>
  <c r="U171" i="48"/>
  <c r="U167" i="48"/>
  <c r="U163" i="48"/>
  <c r="U155" i="48"/>
  <c r="U152" i="48"/>
  <c r="U145" i="48"/>
  <c r="U138" i="48"/>
  <c r="U137" i="48"/>
  <c r="U133" i="48"/>
  <c r="U129" i="48"/>
  <c r="U122" i="48"/>
  <c r="U118" i="48"/>
  <c r="U114" i="48"/>
  <c r="U110" i="48"/>
  <c r="U106" i="48"/>
  <c r="U102" i="48"/>
  <c r="U98" i="48"/>
  <c r="U94" i="48"/>
  <c r="U90" i="48"/>
  <c r="U86" i="48"/>
  <c r="U82" i="48"/>
  <c r="U78" i="48"/>
  <c r="U74" i="48"/>
  <c r="U70" i="48"/>
  <c r="U68" i="48"/>
  <c r="U64" i="48"/>
  <c r="U61" i="48"/>
  <c r="U57" i="48"/>
  <c r="U53" i="48"/>
  <c r="U49" i="48"/>
  <c r="U45" i="48"/>
  <c r="U41" i="48"/>
  <c r="U40" i="48"/>
  <c r="U39" i="48"/>
  <c r="U38" i="48"/>
  <c r="U31" i="48"/>
  <c r="U24" i="48"/>
  <c r="U20" i="48"/>
  <c r="U16" i="48"/>
  <c r="U10" i="48"/>
  <c r="U6" i="48"/>
  <c r="U170" i="48"/>
  <c r="U168" i="48"/>
  <c r="U166" i="48"/>
  <c r="U164" i="48"/>
  <c r="U162" i="48"/>
  <c r="U156" i="48"/>
  <c r="U154" i="48"/>
  <c r="U153" i="48"/>
  <c r="U151" i="48"/>
  <c r="U149" i="48"/>
  <c r="U148" i="48"/>
  <c r="U146" i="48"/>
  <c r="U144" i="48"/>
  <c r="U142" i="48"/>
  <c r="U141" i="48"/>
  <c r="U139" i="48"/>
  <c r="U136" i="48"/>
  <c r="U134" i="48"/>
  <c r="U132" i="48"/>
  <c r="U130" i="48"/>
  <c r="U128" i="48"/>
  <c r="U126" i="48"/>
  <c r="U125" i="48"/>
  <c r="U123" i="48"/>
  <c r="U121" i="48"/>
  <c r="U119" i="48"/>
  <c r="U117" i="48"/>
  <c r="U115" i="48"/>
  <c r="U113" i="48"/>
  <c r="U111" i="48"/>
  <c r="U109" i="48"/>
  <c r="U107" i="48"/>
  <c r="U105" i="48"/>
  <c r="U103" i="48"/>
  <c r="U101" i="48"/>
  <c r="U99" i="48"/>
  <c r="U97" i="48"/>
  <c r="U95" i="48"/>
  <c r="U93" i="48"/>
  <c r="U91" i="48"/>
  <c r="U89" i="48"/>
  <c r="U87" i="48"/>
  <c r="U85" i="48"/>
  <c r="U83" i="48"/>
  <c r="U81" i="48"/>
  <c r="U79" i="48"/>
  <c r="U77" i="48"/>
  <c r="U75" i="48"/>
  <c r="U73"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alcChain>
</file>

<file path=xl/sharedStrings.xml><?xml version="1.0" encoding="utf-8"?>
<sst xmlns="http://schemas.openxmlformats.org/spreadsheetml/2006/main" count="11827" uniqueCount="5919">
  <si>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</si>
  <si>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</si>
  <si>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</si>
  <si>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</si>
  <si>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</si>
  <si>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</si>
  <si>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</si>
  <si>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</si>
  <si>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</si>
  <si>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</si>
  <si>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</si>
  <si>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</si>
  <si>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</si>
  <si>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</si>
  <si>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</si>
  <si>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</si>
  <si>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</si>
  <si>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</si>
  <si>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</si>
  <si>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</si>
  <si>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</si>
  <si>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</si>
  <si>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</si>
  <si>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</si>
  <si>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</si>
  <si>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</si>
  <si>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</si>
  <si>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</si>
  <si>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</si>
  <si>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</si>
  <si>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</si>
  <si>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</si>
  <si>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</si>
  <si>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</si>
  <si>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</si>
  <si>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</si>
  <si>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</si>
  <si>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</si>
  <si>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</si>
  <si>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</si>
  <si>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</si>
  <si>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</si>
  <si>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</si>
  <si>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</si>
  <si>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</si>
  <si>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</si>
  <si>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</si>
  <si>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</si>
  <si>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</si>
  <si>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</si>
  <si>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</si>
  <si>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</si>
  <si>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</si>
  <si>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</si>
  <si>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</si>
  <si>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</si>
  <si>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</si>
  <si>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</si>
  <si>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</si>
  <si>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</si>
  <si>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</si>
  <si>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</si>
  <si>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</si>
  <si>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</si>
  <si>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</si>
  <si>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</si>
  <si>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</si>
  <si>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</si>
  <si>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</si>
  <si>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</si>
  <si>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</si>
  <si>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</si>
  <si>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</si>
  <si>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</si>
  <si>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</si>
  <si>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</si>
  <si>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</si>
  <si>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</si>
  <si>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</si>
  <si>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</si>
  <si>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</si>
  <si>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</si>
  <si>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</si>
  <si>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</si>
  <si>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</si>
  <si>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</si>
  <si>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</si>
  <si>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</si>
  <si>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</si>
  <si>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</si>
  <si>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</si>
  <si>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</si>
  <si>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</si>
  <si>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</si>
  <si>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</si>
  <si>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</si>
  <si>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</si>
  <si>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</si>
  <si>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</si>
  <si>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</si>
  <si>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</si>
  <si>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</si>
  <si>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</si>
  <si>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</si>
  <si>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</si>
  <si>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</si>
  <si>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</si>
  <si>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</si>
  <si>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</si>
  <si>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</si>
  <si>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</si>
  <si>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</si>
  <si>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</si>
  <si>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</si>
  <si>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</si>
  <si>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</si>
  <si>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</si>
  <si>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</si>
  <si>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</si>
  <si>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</si>
  <si>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</si>
  <si>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</si>
  <si>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</si>
  <si>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</si>
  <si>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</si>
  <si>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</si>
  <si>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</si>
  <si>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</si>
  <si>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</si>
  <si>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</si>
  <si>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</si>
  <si>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</si>
  <si>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</si>
  <si>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</si>
  <si>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</si>
  <si>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</si>
  <si>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</si>
  <si>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</si>
  <si>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</si>
  <si>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</si>
  <si>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</si>
  <si>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</si>
  <si>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</si>
  <si>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</si>
  <si>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</si>
  <si>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</si>
  <si>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</si>
  <si>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</si>
  <si>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</si>
  <si>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</si>
  <si>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</si>
  <si>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</si>
  <si>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</si>
  <si>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</si>
  <si>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</si>
  <si>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</si>
  <si>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</si>
  <si>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</si>
  <si>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</si>
  <si>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</si>
  <si>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</si>
  <si>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</si>
  <si>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</si>
  <si>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</si>
  <si>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</si>
  <si>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</si>
  <si>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</si>
  <si>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</si>
  <si>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</si>
  <si>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</si>
  <si>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</si>
  <si>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</si>
  <si>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</si>
  <si>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</si>
  <si>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</si>
  <si>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</si>
  <si>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</si>
  <si>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</si>
  <si>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</si>
  <si>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</si>
  <si>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</si>
  <si>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</si>
  <si>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</si>
  <si>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</si>
  <si>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</si>
  <si>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</si>
  <si>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</si>
  <si>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</si>
  <si>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</si>
  <si>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</si>
  <si>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</si>
  <si>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</si>
  <si>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</si>
  <si>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</si>
  <si>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</si>
  <si>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</si>
  <si>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</si>
  <si>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</si>
  <si>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</si>
  <si>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</si>
  <si>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</si>
  <si>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</si>
  <si>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</si>
  <si>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</si>
  <si>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</si>
  <si>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</si>
  <si>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</si>
  <si>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</si>
  <si>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</si>
  <si>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</si>
  <si>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</si>
  <si>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</si>
  <si>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</si>
  <si>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</si>
  <si>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</si>
  <si>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</si>
  <si>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</si>
  <si>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</si>
  <si>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</si>
  <si>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</si>
  <si>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</si>
  <si>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</si>
  <si>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</si>
  <si>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</si>
  <si>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</si>
  <si>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</si>
  <si>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</si>
  <si>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</si>
  <si>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</si>
  <si>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</si>
  <si>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</si>
  <si>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</si>
  <si>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</si>
  <si>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</si>
  <si>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</si>
  <si>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</si>
  <si>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</si>
  <si>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</si>
  <si>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</si>
  <si>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</si>
  <si>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</si>
  <si>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</si>
  <si>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</si>
  <si>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</si>
  <si>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</si>
  <si>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</si>
  <si>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</si>
  <si>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</si>
  <si>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</si>
  <si>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</si>
  <si>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</si>
  <si>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</si>
  <si>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</si>
  <si>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</si>
  <si>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</si>
  <si>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</si>
  <si>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</si>
  <si>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</si>
  <si>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</si>
  <si>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</si>
  <si>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</si>
  <si>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</si>
  <si>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</si>
  <si>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</si>
  <si>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</si>
  <si>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</si>
  <si>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</si>
  <si>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</si>
  <si>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</si>
  <si>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</si>
  <si>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</si>
  <si>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</si>
  <si>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</si>
  <si>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</si>
  <si>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</si>
  <si>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</si>
  <si>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</si>
  <si>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</si>
  <si>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</si>
  <si>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</si>
  <si>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</si>
  <si>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</si>
  <si>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</si>
  <si>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</si>
  <si>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</si>
  <si>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</si>
  <si>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</si>
  <si>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</si>
  <si>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</si>
  <si>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</si>
  <si>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</si>
  <si>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</si>
  <si>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</si>
  <si>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</si>
  <si>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</si>
  <si>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</si>
  <si>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</si>
  <si>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</si>
  <si>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</si>
  <si>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</si>
  <si>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</si>
  <si>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</si>
  <si>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</si>
  <si>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</si>
  <si>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</si>
  <si>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</si>
  <si>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</si>
  <si>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</si>
  <si>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</si>
  <si>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</si>
  <si>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</si>
  <si>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</si>
  <si>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</si>
  <si>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</si>
  <si>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</si>
  <si>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</si>
  <si>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</si>
  <si>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</si>
  <si>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</si>
  <si>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</si>
  <si>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</si>
  <si>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</si>
  <si>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</si>
  <si>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</si>
  <si>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</si>
  <si>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</si>
  <si>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</si>
  <si>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</si>
  <si>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</si>
  <si>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</si>
  <si>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</si>
  <si>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</si>
  <si>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</si>
  <si>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</si>
  <si>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</si>
  <si>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</si>
  <si>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</si>
  <si>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</si>
  <si>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</si>
  <si>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</si>
  <si>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</si>
  <si>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</si>
  <si>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</si>
  <si>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</si>
  <si>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</si>
  <si>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</si>
  <si>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</si>
  <si>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</si>
  <si>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</si>
  <si>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</si>
  <si>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</si>
  <si>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</si>
  <si>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</si>
  <si>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</si>
  <si>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</si>
  <si>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</si>
  <si>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</si>
  <si>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</si>
  <si>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</si>
  <si>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</si>
  <si>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</si>
  <si>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</si>
  <si>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</si>
  <si>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</si>
  <si>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</si>
  <si>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</si>
  <si>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</si>
  <si>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</si>
  <si>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</si>
  <si>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</si>
  <si>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</si>
  <si>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</si>
  <si>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</si>
  <si>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</si>
  <si>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</si>
  <si>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</si>
  <si>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</si>
  <si>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</si>
  <si>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</si>
  <si>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</si>
  <si>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</si>
  <si>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</si>
  <si>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</si>
  <si>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</si>
  <si>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</si>
  <si>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</si>
  <si>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</si>
  <si>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</si>
  <si>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</si>
  <si>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</si>
  <si>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</si>
  <si>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</si>
  <si>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</si>
  <si>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</si>
  <si>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</si>
  <si>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</si>
  <si>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</si>
  <si>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</si>
  <si>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</si>
  <si>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</si>
  <si>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</si>
  <si>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</si>
  <si>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</si>
  <si>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</si>
  <si>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</si>
  <si>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</si>
  <si>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</si>
  <si>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</si>
  <si>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</si>
  <si>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</si>
  <si>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</si>
  <si>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</si>
  <si>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</si>
  <si>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</si>
  <si>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</si>
  <si>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</si>
  <si>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</si>
  <si>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</si>
  <si>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</si>
  <si>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</si>
  <si>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</si>
  <si>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</si>
  <si>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</si>
  <si>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</si>
  <si>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</si>
  <si>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</si>
  <si>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</si>
  <si>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</si>
  <si>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</si>
  <si>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</si>
  <si>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</si>
  <si>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</si>
  <si>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</si>
  <si>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</si>
  <si>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</si>
  <si>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</si>
  <si>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</si>
  <si>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</si>
  <si>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</si>
  <si>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</si>
  <si>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</si>
  <si>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</si>
  <si>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</si>
  <si>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</si>
  <si>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</si>
  <si>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</si>
  <si>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</si>
  <si>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</si>
  <si>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</si>
  <si>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</si>
  <si>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</si>
  <si>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</si>
  <si>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</si>
  <si>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</si>
  <si>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</si>
  <si>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</si>
  <si>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</si>
  <si>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</si>
  <si>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</si>
  <si>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</si>
  <si>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</si>
  <si>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</si>
  <si>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</si>
  <si>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</si>
  <si>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</si>
  <si>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</si>
  <si>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</si>
  <si>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</si>
  <si>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</si>
  <si>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</si>
  <si>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</si>
  <si>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</si>
  <si>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</si>
  <si>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</si>
  <si>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</si>
  <si>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</si>
  <si>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</si>
  <si>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</si>
  <si>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</si>
  <si>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</si>
  <si>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</si>
  <si>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</si>
  <si>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</si>
  <si>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</si>
  <si>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</si>
  <si>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</si>
  <si>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</si>
  <si>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</si>
  <si>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</si>
  <si>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</si>
  <si>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</si>
  <si>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</si>
  <si>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</si>
  <si>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</si>
  <si>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</si>
  <si>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</si>
  <si>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</si>
  <si>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</si>
  <si>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</si>
  <si>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</si>
  <si>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</si>
  <si>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</si>
  <si>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</si>
  <si>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</si>
  <si>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</si>
  <si>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</si>
  <si>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</si>
  <si>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</si>
  <si>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</si>
  <si>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</si>
  <si>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</si>
  <si>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</si>
  <si>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</si>
  <si>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</si>
  <si>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</si>
  <si>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</si>
  <si>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</si>
  <si>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</si>
  <si>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</si>
  <si>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</si>
  <si>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</si>
  <si>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</si>
  <si>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</si>
  <si>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</si>
  <si>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</si>
  <si>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</si>
  <si>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</si>
  <si>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</si>
  <si>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</si>
  <si>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</si>
  <si>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</si>
  <si>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</si>
  <si>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</si>
  <si>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</si>
  <si>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</si>
  <si>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</si>
  <si>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</si>
  <si>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</si>
  <si>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</si>
  <si>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</si>
  <si>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</si>
  <si>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</si>
  <si>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</si>
  <si>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</si>
  <si>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</si>
  <si>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</si>
  <si>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</si>
  <si>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</si>
  <si>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</si>
  <si>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</si>
  <si>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</si>
  <si>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</si>
  <si>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</si>
  <si>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</si>
  <si>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</si>
  <si>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</si>
  <si>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</si>
  <si>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</si>
  <si>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</si>
  <si>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</si>
  <si>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</si>
  <si>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</si>
  <si>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</si>
  <si>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</si>
  <si>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</si>
  <si>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</si>
  <si>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</si>
  <si>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</si>
  <si>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</si>
  <si>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</si>
  <si>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</si>
  <si>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</si>
  <si>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</si>
  <si>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</si>
  <si>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</si>
  <si>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</si>
  <si>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</si>
  <si>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</si>
  <si>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</si>
  <si>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</si>
  <si>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</si>
  <si>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</si>
  <si>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</si>
  <si>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</si>
  <si>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</si>
  <si>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</si>
  <si>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</si>
  <si>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</si>
  <si>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</si>
  <si>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</si>
  <si>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</si>
  <si>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</si>
  <si>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</si>
  <si>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</si>
  <si>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</si>
  <si>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</si>
  <si>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</si>
  <si>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</si>
  <si>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</si>
  <si>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</si>
  <si>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</si>
  <si>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</si>
  <si>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</si>
  <si>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</si>
  <si>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</si>
  <si>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</si>
  <si>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</si>
  <si>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</si>
  <si>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</si>
  <si>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</si>
  <si>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</si>
  <si>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</si>
  <si>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</si>
  <si>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</si>
  <si>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</si>
  <si>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</si>
  <si>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</si>
  <si>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</si>
  <si>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</si>
  <si>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</si>
  <si>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</si>
  <si>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</si>
  <si>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</si>
  <si>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</si>
  <si>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</si>
  <si>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</si>
  <si>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</si>
  <si>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</si>
  <si>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</si>
  <si>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</si>
  <si>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</si>
  <si>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</si>
  <si>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</si>
  <si>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</si>
  <si>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</si>
  <si>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</si>
  <si>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</si>
  <si>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</si>
  <si>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</si>
  <si>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</si>
  <si>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</si>
  <si>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</si>
  <si>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</si>
  <si>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</si>
  <si>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</si>
  <si>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</si>
  <si>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</si>
  <si>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</si>
  <si>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</si>
  <si>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</si>
  <si>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</si>
  <si>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</si>
  <si>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</si>
  <si>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</si>
  <si>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</si>
  <si>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</si>
  <si>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</si>
  <si>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</si>
  <si>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</si>
  <si>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</si>
  <si>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</si>
  <si>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</si>
  <si>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</si>
  <si>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</si>
  <si>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</si>
  <si>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</si>
  <si>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</si>
  <si>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</si>
  <si>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</si>
  <si>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</si>
  <si>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</si>
  <si>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</si>
  <si>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</si>
  <si>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</si>
  <si>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</si>
  <si>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</si>
  <si>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</si>
  <si>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</si>
  <si>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</si>
  <si>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</si>
  <si>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</si>
  <si>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</si>
  <si>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</si>
  <si>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</si>
  <si>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</si>
  <si>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</si>
  <si>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</si>
  <si>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</si>
  <si>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</si>
  <si>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</si>
  <si>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</si>
  <si>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</si>
  <si>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</si>
  <si>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</si>
  <si>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</si>
  <si>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</si>
  <si>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</si>
  <si>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</si>
  <si>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</si>
  <si>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</si>
  <si>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</si>
  <si>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</si>
  <si>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</si>
  <si>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</si>
  <si>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</si>
  <si>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</si>
  <si>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</si>
  <si>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</si>
  <si>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</si>
  <si>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</si>
  <si>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</si>
  <si>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</si>
  <si>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</si>
  <si>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</si>
  <si>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</si>
  <si>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</si>
  <si>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</si>
  <si>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</si>
  <si>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</si>
  <si>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</si>
  <si>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</si>
  <si>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</si>
  <si>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</si>
  <si>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</si>
  <si>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</si>
  <si>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</si>
  <si>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</si>
  <si>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</si>
  <si>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</si>
  <si>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</si>
  <si>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</si>
  <si>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</si>
  <si>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</si>
  <si>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</si>
  <si>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</si>
  <si>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</si>
  <si>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</si>
  <si>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</si>
  <si>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</si>
  <si>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</si>
  <si>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</si>
  <si>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</si>
  <si>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</si>
  <si>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</si>
  <si>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</si>
  <si>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</si>
  <si>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</si>
  <si>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</si>
  <si>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</si>
  <si>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</si>
  <si>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</si>
  <si>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</si>
  <si>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</si>
  <si>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</si>
  <si>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</si>
  <si>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</si>
  <si>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</si>
  <si>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</si>
  <si>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</si>
  <si>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</si>
  <si>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</si>
  <si>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</si>
  <si>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</si>
  <si>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</si>
  <si>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</si>
  <si>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</si>
  <si>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</si>
  <si>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</si>
  <si>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</si>
  <si>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</si>
  <si>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</si>
  <si>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</si>
  <si>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</si>
  <si>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</si>
  <si>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</si>
  <si>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</si>
  <si>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</si>
  <si>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</si>
  <si>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</si>
  <si>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</si>
  <si>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</si>
  <si>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</si>
  <si>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</si>
  <si>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</si>
  <si>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</si>
  <si>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</si>
  <si>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</si>
  <si>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</si>
  <si>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</si>
  <si>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</si>
  <si>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</si>
  <si>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</si>
  <si>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</si>
  <si>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</si>
  <si>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</si>
  <si>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</si>
  <si>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</si>
  <si>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</si>
  <si>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</si>
  <si>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</si>
  <si>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</si>
  <si>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</si>
  <si>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</si>
  <si>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</si>
  <si>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</si>
  <si>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</si>
  <si>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</si>
  <si>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</si>
  <si>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</si>
  <si>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</si>
  <si>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</si>
  <si>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</si>
  <si>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</si>
  <si>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</si>
  <si>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</si>
  <si>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</si>
  <si>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</si>
  <si>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</si>
  <si>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</si>
  <si>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</si>
  <si>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</si>
  <si>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</si>
  <si>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</si>
  <si>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</si>
  <si>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</si>
  <si>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</si>
  <si>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</si>
  <si>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</si>
  <si>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</si>
  <si>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</si>
  <si>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</si>
  <si>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</si>
  <si>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</si>
  <si>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</si>
  <si>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</si>
  <si>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</si>
  <si>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</si>
  <si>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</si>
  <si>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</si>
  <si>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</si>
  <si>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</si>
  <si>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</si>
  <si>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</si>
  <si>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</si>
  <si>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</si>
  <si>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</si>
  <si>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</si>
  <si>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</si>
  <si>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</si>
  <si>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</si>
  <si>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</si>
  <si>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</si>
  <si>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</si>
  <si>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</si>
  <si>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</si>
  <si>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</si>
  <si>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</si>
  <si>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</si>
  <si>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</si>
  <si>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</si>
  <si>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</si>
  <si>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</si>
  <si>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</si>
  <si>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</si>
  <si>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</si>
  <si>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</si>
  <si>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</si>
  <si>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</si>
  <si>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</si>
  <si>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</si>
  <si>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</si>
  <si>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</si>
  <si>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</si>
  <si>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</si>
  <si>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</si>
  <si>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</si>
  <si>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</si>
  <si>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</si>
  <si>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</si>
  <si>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</si>
  <si>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</si>
  <si>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</si>
  <si>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</si>
  <si>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</si>
  <si>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</si>
  <si>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</si>
  <si>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</si>
  <si>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</si>
  <si>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</si>
  <si>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</si>
  <si>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</si>
  <si>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</si>
  <si>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</si>
  <si>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</si>
  <si>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</si>
  <si>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</si>
  <si>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</si>
  <si>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</si>
  <si>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</si>
  <si>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</si>
  <si>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</si>
  <si>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</si>
  <si>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</si>
  <si>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</si>
  <si>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</si>
  <si>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</si>
  <si>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</si>
  <si>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</si>
  <si>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</si>
  <si>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</si>
  <si>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</si>
  <si>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</si>
  <si>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</si>
  <si>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</si>
  <si>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</si>
  <si>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</si>
  <si>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</si>
  <si>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</si>
  <si>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</si>
  <si>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</si>
  <si>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</si>
  <si>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</si>
  <si>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</si>
  <si>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</si>
  <si>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</si>
  <si>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</si>
  <si>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</si>
  <si>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</si>
  <si>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</si>
  <si>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</si>
  <si>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</si>
  <si>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</si>
  <si>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</si>
  <si>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</si>
  <si>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</si>
  <si>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</si>
  <si>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</si>
  <si>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</si>
  <si>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</si>
  <si>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</si>
  <si>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</si>
  <si>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</si>
  <si>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</si>
  <si>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</si>
  <si>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</si>
  <si>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</si>
  <si>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</si>
  <si>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</si>
  <si>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</si>
  <si>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</si>
  <si>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</si>
  <si>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</si>
  <si>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</si>
  <si>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</si>
  <si>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</si>
  <si>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</si>
  <si>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</si>
  <si>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</si>
  <si>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</si>
  <si>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</si>
  <si>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</si>
  <si>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</si>
  <si>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</si>
  <si>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</si>
  <si>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</si>
  <si>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</si>
  <si>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</si>
  <si>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</si>
  <si>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</si>
  <si>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</si>
  <si>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</si>
  <si>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</si>
  <si>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</si>
  <si>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</si>
  <si>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</si>
  <si>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</si>
  <si>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</si>
  <si>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</si>
  <si>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</si>
  <si>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</si>
  <si>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</si>
  <si>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</si>
  <si>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</si>
  <si>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</si>
  <si>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</si>
  <si>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</si>
  <si>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</si>
  <si>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</si>
  <si>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</si>
  <si>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</si>
  <si>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</si>
  <si>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</si>
  <si>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</si>
  <si>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</si>
  <si>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</si>
  <si>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</si>
  <si>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</si>
  <si>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</si>
  <si>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</si>
  <si>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</si>
  <si>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</si>
  <si>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</si>
  <si>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</si>
  <si>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</si>
  <si>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</si>
  <si>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</si>
  <si>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</si>
  <si>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</si>
  <si>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</si>
  <si>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</si>
  <si>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</si>
  <si>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</si>
  <si>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</si>
  <si>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</si>
  <si>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</si>
  <si>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</si>
  <si>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</si>
  <si>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</si>
  <si>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</si>
  <si>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</si>
  <si>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</si>
  <si>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</si>
  <si>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</si>
  <si>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</si>
  <si>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</si>
  <si>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</si>
  <si>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</si>
  <si>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</si>
  <si>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</si>
  <si>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</si>
  <si>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</si>
  <si>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</si>
  <si>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</si>
  <si>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</si>
  <si>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</si>
  <si>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</si>
  <si>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</si>
  <si>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</si>
  <si>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</si>
  <si>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</si>
  <si>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</si>
  <si>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</si>
  <si>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</si>
  <si>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</si>
  <si>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</si>
  <si>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</si>
  <si>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</si>
  <si>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</si>
  <si>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</si>
  <si>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</si>
  <si>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</si>
  <si>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</si>
  <si>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</si>
  <si>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</si>
  <si>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</si>
  <si>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</si>
  <si>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</si>
  <si>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</si>
  <si>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</si>
  <si>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</si>
  <si>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</si>
  <si>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</si>
  <si>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</si>
  <si>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</si>
  <si>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</si>
  <si>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</si>
  <si>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</si>
  <si>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</si>
  <si>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</si>
  <si>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</si>
  <si>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</si>
  <si>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</si>
  <si>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</si>
  <si>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</si>
  <si>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</si>
  <si>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</si>
  <si>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</si>
  <si>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</si>
  <si>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</si>
  <si>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</si>
  <si>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</si>
  <si>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</si>
  <si>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</si>
  <si>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</si>
  <si>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</si>
  <si>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</si>
  <si>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</si>
  <si>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</si>
  <si>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</si>
  <si>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</si>
  <si>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</si>
  <si>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</si>
  <si>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</si>
  <si>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</si>
  <si>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</si>
  <si>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</si>
  <si>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</si>
  <si>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</si>
  <si>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</si>
  <si>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</si>
  <si>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</si>
  <si>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</si>
  <si>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</si>
  <si>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</si>
  <si>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</si>
  <si>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</si>
  <si>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</si>
  <si>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</si>
  <si>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</si>
  <si>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</si>
  <si>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</si>
  <si>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</si>
  <si>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</si>
  <si>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</si>
  <si>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</si>
  <si>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</si>
  <si>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</si>
  <si>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</si>
  <si>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</si>
  <si>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</si>
  <si>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</si>
  <si>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</si>
  <si>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</si>
  <si>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</si>
  <si>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</si>
  <si>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</si>
  <si>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</si>
  <si>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</si>
  <si>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</si>
  <si>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</si>
  <si>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</si>
  <si>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</si>
  <si>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</si>
  <si>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</si>
  <si>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</si>
  <si>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</si>
  <si>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</si>
  <si>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</si>
  <si>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</si>
  <si>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</si>
  <si>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</si>
  <si>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</si>
  <si>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</si>
  <si>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</si>
  <si>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</si>
  <si>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</si>
  <si>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</si>
  <si>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</si>
  <si>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</si>
  <si>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</si>
  <si>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</si>
  <si>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</si>
  <si>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</si>
  <si>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</si>
  <si>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</si>
  <si>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</si>
  <si>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</si>
  <si>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</si>
  <si>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</si>
  <si>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</si>
  <si>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</si>
  <si>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</si>
  <si>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</si>
  <si>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</si>
  <si>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</si>
  <si>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</si>
  <si>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</si>
  <si>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</si>
  <si>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</si>
  <si>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</si>
  <si>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</si>
  <si>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</si>
  <si>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</si>
  <si>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</si>
  <si>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</si>
  <si>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</si>
  <si>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</si>
  <si>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</si>
  <si>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</si>
  <si>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</si>
  <si>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</si>
  <si>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</si>
  <si>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</si>
  <si>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</si>
  <si>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</si>
  <si>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</si>
  <si>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</si>
  <si>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</si>
  <si>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</si>
  <si>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</si>
  <si>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</si>
  <si>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</si>
  <si>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</si>
  <si>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</si>
  <si>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</si>
  <si>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</si>
  <si>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</si>
  <si>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</si>
  <si>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</si>
  <si>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</si>
  <si>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</si>
  <si>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</si>
  <si>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</si>
  <si>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</si>
  <si>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</si>
  <si>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</si>
  <si>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</si>
  <si>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</si>
  <si>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</si>
  <si>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</si>
  <si>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</si>
  <si>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</si>
  <si>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</si>
  <si>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</si>
  <si>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</si>
  <si>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</si>
  <si>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</si>
  <si>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</si>
  <si>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</si>
  <si>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</si>
  <si>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</si>
  <si>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</si>
  <si>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</si>
  <si>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</si>
  <si>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</si>
  <si>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</si>
  <si>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</si>
  <si>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</si>
  <si>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</si>
  <si>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</si>
  <si>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</si>
  <si>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</si>
  <si>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</si>
  <si>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</si>
  <si>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</si>
  <si>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</si>
  <si>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</si>
  <si>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</si>
  <si>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</si>
  <si>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</si>
  <si>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</si>
  <si>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</si>
  <si>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</si>
  <si>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</si>
  <si>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</si>
  <si>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</si>
  <si>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</si>
  <si>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</si>
  <si>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</si>
  <si>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</si>
  <si>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</si>
  <si>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</si>
  <si>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</si>
  <si>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</si>
  <si>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</si>
  <si>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</si>
  <si>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</si>
  <si>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</si>
  <si>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</si>
  <si>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</si>
  <si>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</si>
  <si>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</si>
  <si>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</si>
  <si>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</si>
  <si>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車買い替え</t>
    <phoneticPr fontId="2"/>
  </si>
  <si>
    <t>エコドライブ</t>
  </si>
  <si>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</si>
  <si>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</si>
  <si>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</si>
  <si>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</si>
  <si>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</si>
  <si>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</si>
  <si>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</si>
  <si>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</si>
  <si>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</si>
  <si>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</si>
  <si>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</si>
  <si>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</si>
  <si>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</si>
  <si>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</si>
  <si>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</si>
  <si>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</si>
  <si>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</si>
  <si>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</si>
  <si>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</si>
  <si>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</si>
  <si>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</si>
  <si>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</si>
  <si>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</si>
  <si>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</si>
  <si>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</si>
  <si>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</si>
  <si>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</si>
  <si>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</si>
  <si>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</si>
  <si>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</si>
  <si>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</si>
  <si>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</si>
  <si>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</si>
  <si>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</si>
  <si>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</si>
  <si>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</si>
  <si>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</si>
  <si>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</si>
  <si>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</si>
  <si>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</si>
  <si>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</si>
  <si>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</si>
  <si>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</si>
  <si>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</si>
  <si>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</si>
  <si>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</si>
  <si>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</si>
  <si>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</si>
  <si>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</si>
  <si>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</si>
  <si>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</si>
  <si>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</si>
  <si>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</si>
  <si>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</si>
  <si>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</si>
  <si>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</si>
  <si>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</si>
  <si>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</si>
  <si>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</si>
  <si>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</si>
  <si>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</si>
  <si>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</si>
  <si>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</si>
  <si>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</si>
  <si>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</si>
  <si>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</si>
  <si>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</si>
  <si>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</si>
  <si>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</si>
  <si>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</si>
  <si>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</si>
  <si>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</si>
  <si>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</si>
  <si>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</si>
  <si>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</si>
  <si>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</si>
  <si>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</si>
  <si>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</si>
  <si>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</si>
  <si>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</si>
  <si>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</si>
  <si>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</si>
  <si>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</si>
  <si>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</si>
  <si>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</si>
  <si>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</si>
  <si>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</si>
  <si>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</si>
  <si>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</si>
  <si>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</si>
  <si>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</si>
  <si>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</si>
  <si>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</si>
  <si>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</si>
  <si>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</si>
  <si>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</si>
  <si>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</si>
  <si>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</si>
  <si>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</si>
  <si>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</si>
  <si>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</si>
  <si>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</si>
  <si>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</si>
  <si>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</si>
  <si>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</si>
  <si>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</si>
  <si>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</si>
  <si>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</si>
  <si>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</si>
  <si>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</si>
  <si>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</si>
  <si>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</si>
  <si>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</si>
  <si>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</si>
  <si>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</si>
  <si>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</si>
  <si>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</si>
  <si>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</si>
  <si>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</si>
  <si>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</si>
  <si>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</si>
  <si>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</si>
  <si>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</si>
  <si>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</si>
  <si>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</si>
  <si>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</si>
  <si>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</si>
  <si>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</si>
  <si>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</si>
  <si>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</si>
  <si>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</si>
  <si>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</si>
  <si>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</si>
  <si>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</si>
  <si>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</si>
  <si>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</si>
  <si>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</si>
  <si>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</si>
  <si>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</si>
  <si>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</si>
  <si>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</si>
  <si>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</si>
  <si>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</si>
  <si>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</si>
  <si>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</si>
  <si>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</si>
  <si>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</si>
  <si>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</si>
  <si>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</si>
  <si>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</si>
  <si>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</si>
  <si>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</si>
  <si>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</si>
  <si>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</si>
  <si>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</si>
  <si>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</si>
  <si>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</si>
  <si>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</si>
  <si>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</si>
  <si>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</si>
  <si>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</si>
  <si>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</si>
  <si>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</si>
  <si>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</si>
  <si>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</si>
  <si>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</si>
  <si>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</si>
  <si>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</si>
  <si>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</si>
  <si>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</si>
  <si>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</si>
  <si>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</si>
  <si>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</si>
  <si>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</si>
  <si>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</si>
  <si>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</si>
  <si>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</si>
  <si>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</si>
  <si>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</si>
  <si>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</si>
  <si>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</si>
  <si>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</si>
  <si>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</si>
  <si>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</si>
  <si>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</si>
  <si>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</si>
  <si>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</si>
  <si>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</si>
  <si>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</si>
  <si>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</si>
  <si>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</si>
  <si>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</si>
  <si>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</si>
  <si>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</si>
  <si>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</si>
  <si>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</si>
  <si>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</si>
  <si>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</si>
  <si>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</si>
  <si>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</si>
  <si>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</si>
  <si>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</si>
  <si>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</si>
  <si>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</si>
  <si>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</si>
  <si>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</si>
  <si>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</si>
  <si>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</si>
  <si>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</si>
  <si>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</si>
  <si>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</si>
  <si>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</si>
  <si>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</si>
  <si>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</si>
  <si>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</si>
  <si>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</si>
  <si>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</si>
  <si>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</si>
  <si>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</si>
  <si>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</si>
  <si>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</si>
  <si>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</si>
  <si>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</si>
  <si>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</si>
  <si>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</si>
  <si>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</si>
  <si>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</si>
  <si>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</si>
  <si>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</si>
  <si>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</si>
  <si>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</si>
  <si>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</si>
  <si>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</si>
  <si>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</si>
  <si>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</si>
  <si>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</si>
  <si>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</si>
  <si>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</si>
  <si>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</si>
  <si>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</si>
  <si>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</si>
  <si>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</si>
  <si>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</si>
  <si>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</si>
  <si>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</si>
  <si>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</si>
  <si>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</si>
  <si>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</si>
  <si>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</si>
  <si>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</si>
  <si>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</si>
  <si>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</si>
  <si>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</si>
  <si>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</si>
  <si>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</si>
  <si>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</si>
  <si>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</si>
  <si>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</si>
  <si>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</si>
  <si>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</si>
  <si>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</si>
  <si>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</si>
  <si>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</si>
  <si>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</si>
  <si>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</si>
  <si>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</si>
  <si>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</si>
  <si>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</si>
  <si>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</si>
  <si>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</si>
  <si>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</si>
  <si>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</si>
  <si>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</si>
  <si>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</si>
  <si>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</si>
  <si>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</si>
  <si>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</si>
  <si>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</si>
  <si>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</si>
  <si>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</si>
  <si>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</si>
  <si>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</si>
  <si>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</si>
  <si>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</si>
  <si>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</si>
  <si>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</si>
  <si>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</si>
  <si>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</si>
  <si>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</si>
  <si>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</si>
  <si>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</si>
  <si>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</si>
  <si>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</si>
  <si>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</si>
  <si>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</si>
  <si>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</si>
  <si>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</si>
  <si>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</si>
  <si>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</si>
  <si>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</si>
  <si>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</si>
  <si>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</si>
  <si>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</si>
  <si>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</si>
  <si>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</si>
  <si>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</si>
  <si>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</si>
  <si>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</si>
  <si>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</si>
  <si>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</si>
  <si>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</si>
  <si>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</si>
  <si>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</si>
  <si>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</si>
  <si>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</si>
  <si>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</si>
  <si>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</si>
  <si>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</si>
  <si>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</si>
  <si>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</si>
  <si>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</si>
  <si>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</si>
  <si>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</si>
  <si>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</si>
  <si>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</si>
  <si>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</si>
  <si>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</si>
  <si>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</si>
  <si>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</si>
  <si>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</si>
  <si>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</si>
  <si>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</si>
  <si>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</si>
  <si>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</si>
  <si>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</si>
  <si>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</si>
  <si>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</si>
  <si>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</si>
  <si>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</si>
  <si>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</si>
  <si>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</si>
  <si>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</si>
  <si>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</si>
  <si>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</si>
  <si>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</si>
  <si>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</si>
  <si>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</si>
  <si>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</si>
  <si>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</si>
  <si>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</si>
  <si>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</si>
  <si>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</si>
  <si>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</si>
  <si>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</si>
  <si>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</si>
  <si>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</si>
  <si>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</si>
  <si>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</si>
  <si>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</si>
  <si>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</si>
  <si>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</si>
  <si>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</si>
  <si>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</si>
  <si>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</si>
  <si>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</si>
  <si>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</si>
  <si>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</si>
  <si>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</si>
  <si>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</si>
  <si>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</si>
  <si>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</si>
  <si>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</si>
  <si>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</si>
  <si>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</si>
  <si>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</si>
  <si>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</si>
  <si>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</si>
  <si>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</si>
  <si>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</si>
  <si>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</si>
  <si>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</si>
  <si>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</si>
  <si>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</si>
  <si>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</si>
  <si>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</si>
  <si>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</si>
  <si>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</si>
  <si>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</si>
  <si>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</si>
  <si>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</si>
  <si>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</si>
  <si>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</si>
  <si>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</si>
  <si>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</si>
  <si>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</si>
  <si>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</si>
  <si>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</si>
  <si>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</si>
  <si>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</si>
  <si>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</si>
  <si>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</si>
  <si>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</si>
  <si>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</si>
  <si>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</si>
  <si>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</si>
  <si>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</si>
  <si>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</si>
  <si>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</si>
  <si>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</si>
  <si>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</si>
  <si>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</si>
  <si>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</si>
  <si>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</si>
  <si>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</si>
  <si>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</si>
  <si>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</si>
  <si>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</si>
  <si>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</si>
  <si>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</si>
  <si>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</si>
  <si>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</si>
  <si>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</si>
  <si>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</si>
  <si>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</si>
  <si>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</si>
  <si>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</si>
  <si>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</si>
  <si>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</si>
  <si>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</si>
  <si>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</si>
  <si>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</si>
  <si>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</si>
  <si>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</si>
  <si>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</si>
  <si>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</si>
  <si>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</si>
  <si>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</si>
  <si>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</si>
  <si>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</si>
  <si>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</si>
  <si>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</si>
  <si>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</si>
  <si>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</si>
  <si>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</si>
  <si>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</si>
  <si>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</si>
  <si>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</si>
  <si>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</si>
  <si>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</si>
  <si>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</si>
  <si>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</si>
  <si>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</si>
  <si>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</si>
  <si>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</si>
  <si>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</si>
  <si>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</si>
  <si>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</si>
  <si>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</si>
  <si>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</si>
  <si>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</si>
  <si>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</si>
  <si>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</si>
  <si>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</si>
  <si>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</si>
  <si>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</si>
  <si>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</si>
  <si>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</si>
  <si>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</si>
  <si>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</si>
  <si>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</si>
  <si>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</si>
  <si>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</si>
  <si>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</si>
  <si>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</si>
  <si>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</si>
  <si>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</si>
  <si>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</si>
  <si>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</si>
  <si>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</si>
  <si>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</si>
  <si>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</si>
  <si>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</si>
  <si>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</si>
  <si>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</si>
  <si>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</si>
  <si>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</si>
  <si>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</si>
  <si>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</si>
  <si>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</si>
  <si>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</si>
  <si>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</si>
  <si>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</si>
  <si>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</si>
  <si>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</si>
  <si>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</si>
  <si>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</si>
  <si>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</si>
  <si>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</si>
  <si>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</si>
  <si>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</si>
  <si>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</si>
  <si>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冷蔵庫停止</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</si>
  <si>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</si>
  <si>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</si>
  <si>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</si>
  <si>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</si>
  <si>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</si>
  <si>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</si>
  <si>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テレビ短縮</t>
    <phoneticPr fontId="2"/>
  </si>
  <si>
    <t>テレビ明るさ調節</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</si>
  <si>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</si>
  <si>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</si>
  <si>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</si>
  <si>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</si>
  <si>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</si>
  <si>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</si>
  <si>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</si>
  <si>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</si>
  <si>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</si>
  <si>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</si>
  <si>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</si>
  <si>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</si>
  <si>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</si>
  <si>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</si>
  <si>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</si>
  <si>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</si>
  <si>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</si>
  <si>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</si>
  <si>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</si>
  <si>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</si>
  <si>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</si>
  <si>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</si>
  <si>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</si>
  <si>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</si>
  <si>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</si>
  <si>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</si>
  <si>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</si>
  <si>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</si>
  <si>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</si>
  <si>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</si>
  <si>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</si>
  <si>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</si>
  <si>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</si>
  <si>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</si>
  <si>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</si>
  <si>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</si>
  <si>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</si>
  <si>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</si>
  <si>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</si>
  <si>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</si>
  <si>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</si>
  <si>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</si>
  <si>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</si>
  <si>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</si>
  <si>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</si>
  <si>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</si>
  <si>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</si>
  <si>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</si>
  <si>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</si>
  <si>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</si>
  <si>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</si>
  <si>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</si>
  <si>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</si>
  <si>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</si>
  <si>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</si>
  <si>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</si>
  <si>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</si>
  <si>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</si>
  <si>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</si>
  <si>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</si>
  <si>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</si>
  <si>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</si>
  <si>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</si>
  <si>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</si>
  <si>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</si>
  <si>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</si>
  <si>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</si>
  <si>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</si>
  <si>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</si>
  <si>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</si>
  <si>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</si>
  <si>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</si>
  <si>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</si>
  <si>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</si>
  <si>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</si>
  <si>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</si>
  <si>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</si>
  <si>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</si>
  <si>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</si>
  <si>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</si>
  <si>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</si>
  <si>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</si>
  <si>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</si>
  <si>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</si>
  <si>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</si>
  <si>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</si>
  <si>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</si>
  <si>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</si>
  <si>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</si>
  <si>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</si>
  <si>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</si>
  <si>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</si>
  <si>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</si>
  <si>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</si>
  <si>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</si>
  <si>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</si>
  <si>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</si>
  <si>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</si>
  <si>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</si>
  <si>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</si>
  <si>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</si>
  <si>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</si>
  <si>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</si>
  <si>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</si>
  <si>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</si>
  <si>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</si>
  <si>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</si>
  <si>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</si>
  <si>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</si>
  <si>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</si>
  <si>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</si>
  <si>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</si>
  <si>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</si>
  <si>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</si>
  <si>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</si>
  <si>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</si>
  <si>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</si>
  <si>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</si>
  <si>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</si>
  <si>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</si>
  <si>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</si>
  <si>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</si>
  <si>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</si>
  <si>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</si>
  <si>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</si>
  <si>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</si>
  <si>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</si>
  <si>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</si>
  <si>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</si>
  <si>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</si>
  <si>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</si>
  <si>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</si>
  <si>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</si>
  <si>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</si>
  <si>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</si>
  <si>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</si>
  <si>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</si>
  <si>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</si>
  <si>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</si>
  <si>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</si>
  <si>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</si>
  <si>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</si>
  <si>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</si>
  <si>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</si>
  <si>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</si>
  <si>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</si>
  <si>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</si>
  <si>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</si>
  <si>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</si>
  <si>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</si>
  <si>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</si>
  <si>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</si>
  <si>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</si>
  <si>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</si>
  <si>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</si>
  <si>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</si>
  <si>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</si>
  <si>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</si>
  <si>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</si>
  <si>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</si>
  <si>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</si>
  <si>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</si>
  <si>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</si>
  <si>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</si>
  <si>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</si>
  <si>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</si>
  <si>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</si>
  <si>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</si>
  <si>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</si>
  <si>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</si>
  <si>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</si>
  <si>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</si>
  <si>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</si>
  <si>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</si>
  <si>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</si>
  <si>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</si>
  <si>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</si>
  <si>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</si>
  <si>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</si>
  <si>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</si>
  <si>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</si>
  <si>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</si>
  <si>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</si>
  <si>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</si>
  <si>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</si>
  <si>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</si>
  <si>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</si>
  <si>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</si>
  <si>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</si>
  <si>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</si>
  <si>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</si>
  <si>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</si>
  <si>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</si>
  <si>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</si>
  <si>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</si>
  <si>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</si>
  <si>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</si>
  <si>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</si>
  <si>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</si>
  <si>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</si>
  <si>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</si>
  <si>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</si>
  <si>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</si>
  <si>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</si>
  <si>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</si>
  <si>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</si>
  <si>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</si>
  <si>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</si>
  <si>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</si>
  <si>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</si>
  <si>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</si>
  <si>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</si>
  <si>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</si>
  <si>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</si>
  <si>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</si>
  <si>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</si>
  <si>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</si>
  <si>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</si>
  <si>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</si>
  <si>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</si>
  <si>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</si>
  <si>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</si>
  <si>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</si>
  <si>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</si>
  <si>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</si>
  <si>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</si>
  <si>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</si>
  <si>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</si>
  <si>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</si>
  <si>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</si>
  <si>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</si>
  <si>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</si>
  <si>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</si>
  <si>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</si>
  <si>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</si>
  <si>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</si>
  <si>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</si>
  <si>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</si>
  <si>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</si>
  <si>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</si>
  <si>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</si>
  <si>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</si>
  <si>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</si>
  <si>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</si>
  <si>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</si>
  <si>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</si>
  <si>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</si>
  <si>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</si>
  <si>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</si>
  <si>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</si>
  <si>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</si>
  <si>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</si>
  <si>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</si>
  <si>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</si>
  <si>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</si>
  <si>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</si>
  <si>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</si>
  <si>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</si>
  <si>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</si>
  <si>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</si>
  <si>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</si>
  <si>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</si>
  <si>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</si>
  <si>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</si>
  <si>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</si>
  <si>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</si>
  <si>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</si>
  <si>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</si>
  <si>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</si>
  <si>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</si>
  <si>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</si>
  <si>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</si>
  <si>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</si>
  <si>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</si>
  <si>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</si>
  <si>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</si>
  <si>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</si>
  <si>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</si>
  <si>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</si>
  <si>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</si>
  <si>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</si>
  <si>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</si>
  <si>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</si>
  <si>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</si>
  <si>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</si>
  <si>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</si>
  <si>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</si>
  <si>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</si>
  <si>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</si>
  <si>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</si>
  <si>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</si>
  <si>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</si>
  <si>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</si>
  <si>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</si>
  <si>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</si>
  <si>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</si>
  <si>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</si>
  <si>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</si>
  <si>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</si>
  <si>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</si>
  <si>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</si>
  <si>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</si>
  <si>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</si>
  <si>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</si>
  <si>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</si>
  <si>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</si>
  <si>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</si>
  <si>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</si>
  <si>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</si>
  <si>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</si>
  <si>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</si>
  <si>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</si>
  <si>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</si>
  <si>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</si>
  <si>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</si>
  <si>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</si>
  <si>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</si>
  <si>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</si>
  <si>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</si>
  <si>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</si>
  <si>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</si>
  <si>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</si>
  <si>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</si>
  <si>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</si>
  <si>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</si>
  <si>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</si>
  <si>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</si>
  <si>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</si>
  <si>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</si>
  <si>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</si>
  <si>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</si>
  <si>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</si>
  <si>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</si>
  <si>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</si>
  <si>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</si>
  <si>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</si>
  <si>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</si>
  <si>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</si>
  <si>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</si>
  <si>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</si>
  <si>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</si>
  <si>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</si>
  <si>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</si>
  <si>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</si>
  <si>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</si>
  <si>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</si>
  <si>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</si>
  <si>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</si>
  <si>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</si>
  <si>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</si>
  <si>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</si>
  <si>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</si>
  <si>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</si>
  <si>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</si>
  <si>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</si>
  <si>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</si>
  <si>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</si>
  <si>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</si>
  <si>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</si>
  <si>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</si>
  <si>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</si>
  <si>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</si>
  <si>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</si>
  <si>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</si>
  <si>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</si>
  <si>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</si>
  <si>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</si>
  <si>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</si>
  <si>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</si>
  <si>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</si>
  <si>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</si>
  <si>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</si>
  <si>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</si>
  <si>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</si>
  <si>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</si>
  <si>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</si>
  <si>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</si>
  <si>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</si>
  <si>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</si>
  <si>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</si>
  <si>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</si>
  <si>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</si>
  <si>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</si>
  <si>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</si>
  <si>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</si>
  <si>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</si>
  <si>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</si>
  <si>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</si>
  <si>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</si>
  <si>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</si>
  <si>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</si>
  <si>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</si>
  <si>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</si>
  <si>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</si>
  <si>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</si>
  <si>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</si>
  <si>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</si>
  <si>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</si>
  <si>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</si>
  <si>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</si>
  <si>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</si>
  <si>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</si>
  <si>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</si>
  <si>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</si>
  <si>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</si>
  <si>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</si>
  <si>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</si>
  <si>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</si>
  <si>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</si>
  <si>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</si>
  <si>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</si>
  <si>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</si>
  <si>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</si>
  <si>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</si>
  <si>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</si>
  <si>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</si>
  <si>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</si>
  <si>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</si>
  <si>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</si>
  <si>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</si>
  <si>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</si>
  <si>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</si>
  <si>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</si>
  <si>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</si>
  <si>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</si>
  <si>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</si>
  <si>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</si>
  <si>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</si>
  <si>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</si>
  <si>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</si>
  <si>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</si>
  <si>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</si>
  <si>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</si>
  <si>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</si>
  <si>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</si>
  <si>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</si>
  <si>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</si>
  <si>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</si>
  <si>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</si>
  <si>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</si>
  <si>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</si>
  <si>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</si>
  <si>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</si>
  <si>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</si>
  <si>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</si>
  <si>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</si>
  <si>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</si>
  <si>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</si>
  <si>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</si>
  <si>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</si>
  <si>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</si>
  <si>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</si>
  <si>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</si>
  <si>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</si>
  <si>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</si>
  <si>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</si>
  <si>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</si>
  <si>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</si>
  <si>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</si>
  <si>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</si>
  <si>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</si>
  <si>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</si>
  <si>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</si>
  <si>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</si>
  <si>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</si>
  <si>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</si>
  <si>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</si>
  <si>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</si>
  <si>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</si>
  <si>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</si>
  <si>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</si>
  <si>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</si>
  <si>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</si>
  <si>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</si>
  <si>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</si>
  <si>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</si>
  <si>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</si>
  <si>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</si>
  <si>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</si>
  <si>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</si>
  <si>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</si>
  <si>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</si>
  <si>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</si>
  <si>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</si>
  <si>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</si>
  <si>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</si>
  <si>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</si>
  <si>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</si>
  <si>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</si>
  <si>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</si>
  <si>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</si>
  <si>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</si>
  <si>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</si>
  <si>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</si>
  <si>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</si>
  <si>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</si>
  <si>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</si>
  <si>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</si>
  <si>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</si>
  <si>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</si>
  <si>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</si>
  <si>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</si>
  <si>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</si>
  <si>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</si>
  <si>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</si>
  <si>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</si>
  <si>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</si>
  <si>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</si>
  <si>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</si>
  <si>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</si>
  <si>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</si>
  <si>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</si>
  <si>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</si>
  <si>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</si>
  <si>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</si>
  <si>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</si>
  <si>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</si>
  <si>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</si>
  <si>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</si>
  <si>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</si>
  <si>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</si>
  <si>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</si>
  <si>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</si>
  <si>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</si>
  <si>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</si>
  <si>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</si>
  <si>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</si>
  <si>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</si>
  <si>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</si>
  <si>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</si>
  <si>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</si>
  <si>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</si>
  <si>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</si>
  <si>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</si>
  <si>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</si>
  <si>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</si>
  <si>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</si>
  <si>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</si>
  <si>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</si>
  <si>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</si>
  <si>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</si>
  <si>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</si>
  <si>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</si>
  <si>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</si>
  <si>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</si>
  <si>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</si>
  <si>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</si>
  <si>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</si>
  <si>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</si>
  <si>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</si>
  <si>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</si>
  <si>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</si>
  <si>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</si>
  <si>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</si>
  <si>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</si>
  <si>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</si>
  <si>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</si>
  <si>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</si>
  <si>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</si>
  <si>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</si>
  <si>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</si>
  <si>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</si>
  <si>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</si>
  <si>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</si>
  <si>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蛍光灯器具をLEDシーリングライトに付け替える</t>
    <rPh sb="0" eb="3">
      <t>ケイコウトウ</t>
    </rPh>
    <rPh sb="3" eb="5">
      <t>キグ</t>
    </rPh>
    <rPh sb="18" eb="19">
      <t>ツ</t>
    </rPh>
    <rPh sb="20" eb="21">
      <t>カ</t>
    </rPh>
    <phoneticPr fontId="2"/>
  </si>
  <si>
    <t>LEDライト</t>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</si>
  <si>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</si>
  <si>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</si>
  <si>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</si>
  <si>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</si>
  <si>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</si>
  <si>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</si>
  <si>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</si>
  <si>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</si>
  <si>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</si>
  <si>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</si>
  <si>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</si>
  <si>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</si>
  <si>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</si>
  <si>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</si>
  <si>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</si>
  <si>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</si>
  <si>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</si>
  <si>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</si>
  <si>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</si>
  <si>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</si>
  <si>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</si>
  <si>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</si>
  <si>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</si>
  <si>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</si>
  <si>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mLIoff</t>
    <phoneticPr fontId="2"/>
  </si>
  <si>
    <t>照明消灯</t>
    <rPh sb="2" eb="4">
      <t>ショウトウ</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</si>
  <si>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</si>
  <si>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</si>
  <si>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</si>
  <si>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</si>
  <si>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</si>
  <si>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</si>
  <si>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</si>
  <si>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</si>
  <si>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</si>
  <si>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</si>
  <si>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</si>
  <si>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</si>
  <si>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</si>
  <si>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</si>
  <si>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</si>
  <si>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</si>
  <si>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</si>
  <si>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</si>
  <si>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</si>
  <si>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</si>
  <si>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</si>
  <si>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</si>
  <si>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</si>
  <si>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</si>
  <si>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</si>
  <si>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</si>
  <si>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</si>
  <si>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</si>
  <si>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</si>
  <si>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</si>
  <si>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</si>
  <si>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</si>
  <si>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</si>
  <si>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</si>
  <si>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</si>
  <si>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</si>
  <si>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</si>
  <si>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</si>
  <si>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</si>
  <si>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</si>
  <si>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</si>
  <si>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</si>
  <si>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</si>
  <si>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</si>
  <si>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</si>
  <si>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</si>
  <si>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</si>
  <si>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</si>
  <si>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</si>
  <si>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</si>
  <si>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</si>
  <si>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</si>
  <si>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</si>
  <si>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</si>
  <si>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</si>
  <si>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</si>
  <si>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</si>
  <si>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</si>
  <si>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</si>
  <si>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</si>
  <si>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</si>
  <si>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</si>
  <si>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</si>
  <si>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</si>
  <si>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</si>
  <si>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</si>
  <si>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</si>
  <si>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</si>
  <si>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</si>
  <si>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</si>
  <si>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</si>
  <si>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</si>
  <si>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</si>
  <si>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</si>
  <si>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</si>
  <si>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</si>
  <si>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</si>
  <si>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</si>
  <si>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</si>
  <si>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</si>
  <si>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</si>
  <si>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</si>
  <si>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</si>
  <si>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</si>
  <si>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</si>
  <si>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</si>
  <si>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</si>
  <si>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</si>
  <si>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</si>
  <si>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</si>
  <si>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</si>
  <si>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</si>
  <si>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</si>
  <si>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</si>
  <si>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</si>
  <si>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</si>
  <si>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</si>
  <si>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</si>
  <si>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</si>
  <si>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</si>
  <si>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</si>
  <si>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</si>
  <si>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</si>
  <si>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</si>
  <si>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</si>
  <si>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</si>
  <si>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</si>
  <si>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</si>
  <si>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</si>
  <si>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</si>
  <si>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</si>
  <si>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</si>
  <si>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</si>
  <si>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</si>
  <si>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</si>
  <si>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</si>
  <si>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</si>
  <si>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</si>
  <si>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</si>
  <si>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</si>
  <si>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</si>
  <si>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</si>
  <si>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</si>
  <si>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</si>
  <si>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</si>
  <si>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</si>
  <si>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</si>
  <si>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</si>
  <si>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</si>
  <si>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</si>
  <si>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</si>
  <si>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</si>
  <si>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</si>
  <si>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</si>
  <si>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</si>
  <si>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</si>
  <si>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</si>
  <si>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</si>
  <si>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</si>
  <si>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</si>
  <si>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</si>
  <si>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</si>
  <si>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</si>
  <si>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</si>
  <si>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</si>
  <si>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</si>
  <si>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</si>
  <si>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</si>
  <si>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</si>
  <si>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</si>
  <si>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</si>
  <si>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</si>
  <si>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</si>
  <si>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</si>
  <si>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</si>
  <si>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</si>
  <si>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</si>
  <si>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</si>
  <si>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</si>
  <si>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</si>
  <si>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</si>
  <si>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</si>
  <si>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</si>
  <si>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</si>
  <si>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</si>
  <si>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</si>
  <si>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</si>
  <si>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</si>
  <si>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</si>
  <si>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</si>
  <si>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</si>
  <si>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</si>
  <si>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</si>
  <si>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</si>
  <si>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</si>
  <si>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</si>
  <si>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</si>
  <si>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</si>
  <si>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</si>
  <si>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</si>
  <si>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</si>
  <si>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</si>
  <si>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</si>
  <si>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</si>
  <si>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</si>
  <si>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</si>
  <si>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</si>
  <si>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</si>
  <si>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</si>
  <si>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</si>
  <si>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</si>
  <si>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</si>
  <si>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</si>
  <si>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</si>
  <si>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</si>
  <si>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</si>
  <si>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</si>
  <si>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</si>
  <si>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</si>
  <si>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</si>
  <si>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</si>
  <si>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</si>
  <si>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</si>
  <si>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</si>
  <si>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</si>
  <si>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</si>
  <si>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</si>
  <si>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</si>
  <si>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</si>
  <si>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</si>
  <si>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</si>
  <si>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</si>
  <si>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</si>
  <si>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</si>
  <si>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</si>
  <si>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</si>
  <si>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</si>
  <si>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</si>
  <si>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</si>
  <si>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</si>
  <si>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</si>
  <si>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</si>
  <si>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</si>
  <si>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</si>
  <si>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</si>
  <si>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</si>
  <si>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</si>
  <si>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</si>
  <si>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</si>
  <si>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</si>
  <si>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</si>
  <si>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</si>
  <si>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</si>
  <si>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</si>
  <si>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</si>
  <si>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</si>
  <si>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</si>
  <si>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</si>
  <si>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</si>
  <si>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</si>
  <si>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</si>
  <si>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</si>
  <si>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</si>
  <si>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</si>
  <si>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</si>
  <si>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</si>
  <si>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</si>
  <si>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</si>
  <si>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</si>
  <si>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</si>
  <si>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</si>
  <si>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</si>
  <si>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</si>
  <si>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</si>
  <si>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</si>
  <si>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</si>
  <si>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</si>
  <si>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</si>
  <si>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</si>
  <si>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</si>
  <si>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</si>
  <si>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</si>
  <si>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</si>
  <si>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</si>
  <si>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</si>
  <si>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</si>
  <si>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</si>
  <si>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</si>
  <si>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</si>
  <si>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</si>
  <si>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</si>
  <si>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</si>
  <si>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</si>
  <si>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</si>
  <si>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</si>
  <si>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</si>
  <si>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</si>
  <si>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</si>
  <si>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</si>
  <si>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</si>
  <si>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</si>
  <si>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</si>
  <si>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</si>
  <si>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</si>
  <si>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</si>
  <si>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</si>
  <si>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</si>
  <si>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</si>
  <si>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</si>
  <si>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</si>
  <si>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</si>
  <si>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</si>
  <si>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</si>
  <si>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</si>
  <si>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</si>
  <si>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</si>
  <si>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</si>
  <si>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</si>
  <si>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</si>
  <si>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</si>
  <si>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</si>
  <si>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</si>
  <si>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</si>
  <si>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</si>
  <si>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</si>
  <si>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</si>
  <si>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</si>
  <si>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</si>
  <si>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</si>
  <si>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</si>
  <si>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</si>
  <si>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</si>
  <si>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</si>
  <si>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</si>
  <si>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</si>
  <si>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</si>
  <si>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</si>
  <si>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</si>
  <si>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</si>
  <si>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</si>
  <si>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</si>
  <si>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</si>
  <si>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</si>
  <si>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</si>
  <si>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</si>
  <si>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</si>
  <si>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</si>
  <si>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</si>
  <si>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</si>
  <si>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</si>
  <si>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</si>
  <si>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</si>
  <si>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</si>
  <si>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</si>
  <si>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</si>
  <si>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</si>
  <si>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</si>
  <si>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</si>
  <si>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</si>
  <si>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</si>
  <si>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</si>
  <si>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</si>
  <si>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</si>
  <si>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</si>
  <si>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</si>
  <si>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</si>
  <si>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</si>
  <si>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</si>
  <si>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</si>
  <si>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</si>
  <si>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</si>
  <si>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</si>
  <si>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</si>
  <si>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</si>
  <si>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</si>
  <si>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</si>
  <si>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</si>
  <si>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</si>
  <si>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</si>
  <si>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</si>
  <si>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</si>
  <si>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</si>
  <si>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</si>
  <si>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</si>
  <si>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</si>
  <si>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</si>
  <si>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</si>
  <si>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</si>
  <si>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</si>
  <si>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</si>
  <si>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</si>
  <si>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</si>
  <si>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</si>
  <si>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</si>
  <si>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</si>
  <si>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</si>
  <si>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</si>
  <si>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</si>
  <si>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</si>
  <si>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</si>
  <si>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</si>
  <si>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</si>
  <si>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</si>
  <si>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</si>
  <si>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</si>
  <si>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</si>
  <si>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</si>
  <si>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</si>
  <si>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</si>
  <si>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</si>
  <si>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</si>
  <si>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</si>
  <si>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</si>
  <si>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</si>
  <si>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</si>
  <si>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</si>
  <si>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</si>
  <si>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</si>
  <si>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</si>
  <si>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</si>
  <si>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</si>
  <si>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</si>
  <si>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</si>
  <si>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</si>
  <si>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</si>
  <si>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</si>
  <si>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</si>
  <si>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</si>
  <si>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</si>
  <si>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</si>
  <si>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</si>
  <si>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</si>
  <si>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</si>
  <si>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</si>
  <si>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</si>
  <si>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</si>
  <si>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</si>
  <si>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</si>
  <si>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</si>
  <si>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</si>
  <si>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</si>
  <si>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</si>
  <si>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</si>
  <si>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</si>
  <si>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</si>
  <si>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</si>
  <si>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</si>
  <si>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</si>
  <si>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</si>
  <si>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</si>
  <si>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</si>
  <si>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</si>
  <si>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</si>
  <si>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</si>
  <si>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</si>
  <si>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</si>
  <si>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</si>
  <si>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</si>
  <si>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</si>
  <si>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</si>
  <si>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</si>
  <si>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</si>
  <si>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</si>
  <si>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</si>
  <si>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</si>
  <si>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</si>
  <si>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</si>
  <si>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</si>
  <si>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</si>
  <si>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</si>
  <si>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</si>
  <si>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</si>
  <si>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</si>
  <si>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</si>
  <si>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</si>
  <si>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</si>
  <si>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</si>
  <si>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</si>
  <si>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</si>
  <si>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</si>
  <si>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</si>
  <si>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</si>
  <si>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</si>
  <si>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</si>
  <si>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</si>
  <si>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</si>
  <si>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</si>
  <si>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</si>
  <si>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</si>
  <si>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</si>
  <si>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</si>
  <si>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</si>
  <si>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</si>
  <si>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</si>
  <si>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</si>
  <si>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</si>
  <si>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</si>
  <si>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</si>
  <si>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</si>
  <si>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</si>
  <si>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</si>
  <si>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</si>
  <si>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</si>
  <si>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</si>
  <si>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</si>
  <si>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</si>
  <si>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</si>
  <si>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</si>
  <si>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</si>
  <si>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</si>
  <si>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</si>
  <si>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</si>
  <si>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</si>
  <si>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</si>
  <si>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</si>
  <si>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</si>
  <si>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</si>
  <si>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</si>
  <si>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</si>
  <si>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</si>
  <si>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</si>
  <si>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</si>
  <si>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</si>
  <si>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</si>
  <si>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</si>
  <si>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</si>
  <si>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</si>
  <si>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</si>
  <si>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</si>
  <si>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</si>
  <si>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</si>
  <si>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</si>
  <si>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</si>
  <si>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</si>
  <si>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</si>
  <si>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</si>
  <si>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</si>
  <si>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</si>
  <si>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</si>
  <si>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</si>
  <si>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</si>
  <si>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</si>
  <si>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</si>
  <si>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</si>
  <si>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</si>
  <si>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</si>
  <si>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</si>
  <si>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</si>
  <si>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</si>
  <si>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</si>
  <si>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</si>
  <si>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</si>
  <si>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</si>
  <si>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</si>
  <si>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</si>
  <si>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</si>
  <si>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</si>
  <si>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</si>
  <si>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</si>
  <si>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</si>
  <si>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</si>
  <si>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</si>
  <si>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</si>
  <si>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</si>
  <si>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</si>
  <si>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</si>
  <si>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</si>
  <si>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</si>
  <si>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</si>
  <si>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</si>
  <si>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</si>
  <si>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</si>
  <si>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</si>
  <si>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</si>
  <si>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</si>
  <si>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</si>
  <si>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</si>
  <si>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</si>
  <si>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</si>
  <si>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</si>
  <si>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</si>
  <si>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</si>
  <si>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</si>
  <si>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</si>
  <si>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</si>
  <si>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</si>
  <si>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</si>
  <si>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</si>
  <si>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</si>
  <si>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</si>
  <si>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</si>
  <si>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</si>
  <si>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</si>
  <si>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</si>
  <si>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</si>
  <si>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</si>
  <si>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</si>
  <si>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</si>
  <si>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</si>
  <si>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</si>
  <si>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</si>
  <si>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</si>
  <si>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</si>
  <si>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</si>
  <si>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</si>
  <si>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</si>
  <si>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</si>
  <si>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</si>
  <si>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</si>
  <si>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</si>
  <si>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</si>
  <si>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</si>
  <si>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</si>
  <si>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</si>
  <si>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</si>
  <si>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</si>
  <si>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</si>
  <si>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</si>
  <si>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</si>
  <si>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</si>
  <si>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</si>
  <si>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</si>
  <si>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</si>
  <si>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</si>
  <si>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</si>
  <si>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</si>
  <si>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</si>
  <si>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</si>
  <si>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</si>
  <si>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</si>
  <si>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</si>
  <si>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</si>
  <si>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</si>
  <si>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</si>
  <si>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</si>
  <si>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</si>
  <si>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</si>
  <si>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</si>
  <si>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</si>
  <si>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</si>
  <si>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</si>
  <si>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</si>
  <si>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</si>
  <si>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</si>
  <si>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</si>
  <si>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</si>
  <si>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</si>
  <si>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</si>
  <si>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</si>
  <si>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</si>
  <si>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</si>
  <si>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</si>
  <si>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</si>
  <si>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</si>
  <si>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</si>
  <si>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</si>
  <si>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</si>
  <si>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</si>
  <si>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</si>
  <si>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</si>
  <si>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</si>
  <si>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</si>
  <si>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</si>
  <si>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</si>
  <si>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</si>
  <si>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</si>
  <si>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</si>
  <si>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</si>
  <si>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</si>
  <si>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</si>
  <si>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</si>
  <si>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</si>
  <si>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</si>
  <si>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</si>
  <si>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</si>
  <si>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</si>
  <si>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</si>
  <si>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</si>
  <si>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</si>
  <si>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</si>
  <si>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</si>
  <si>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</si>
  <si>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</si>
  <si>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</si>
  <si>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</si>
  <si>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</si>
  <si>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</si>
  <si>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</si>
  <si>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</si>
  <si>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</si>
  <si>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</si>
  <si>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</si>
  <si>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</si>
  <si>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</si>
  <si>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</si>
  <si>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</si>
  <si>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</si>
  <si>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</si>
  <si>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</si>
  <si>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</si>
  <si>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</si>
  <si>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</si>
  <si>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</si>
  <si>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</si>
  <si>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</si>
  <si>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</si>
  <si>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</si>
  <si>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</si>
  <si>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</si>
  <si>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</si>
  <si>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</si>
  <si>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</si>
  <si>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</si>
  <si>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</si>
  <si>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</si>
  <si>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</si>
  <si>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</si>
  <si>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</si>
  <si>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</si>
  <si>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</si>
  <si>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</si>
  <si>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</si>
  <si>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</si>
  <si>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</si>
  <si>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</si>
  <si>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</si>
  <si>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</si>
  <si>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</si>
  <si>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</si>
  <si>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</si>
  <si>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</si>
  <si>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</si>
  <si>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</si>
  <si>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</si>
  <si>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</si>
  <si>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</si>
  <si>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</si>
  <si>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</si>
  <si>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</si>
  <si>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</si>
  <si>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</si>
  <si>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</si>
  <si>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</si>
  <si>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</si>
  <si>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</si>
  <si>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</si>
  <si>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</si>
  <si>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</si>
  <si>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</si>
  <si>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</si>
  <si>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</si>
  <si>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</si>
  <si>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</si>
  <si>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</si>
  <si>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</si>
  <si>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</si>
  <si>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</si>
  <si>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</si>
  <si>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</si>
  <si>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</si>
  <si>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</si>
  <si>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</si>
  <si>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</si>
  <si>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</si>
  <si>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</si>
  <si>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</si>
  <si>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</si>
  <si>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</si>
  <si>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</si>
  <si>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</si>
  <si>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</si>
  <si>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</si>
  <si>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</si>
  <si>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</si>
  <si>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</si>
  <si>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</si>
  <si>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</si>
  <si>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mTOsolarSmall</t>
    <phoneticPr fontId="2"/>
  </si>
  <si>
    <t>ベランダに太陽光パネルを置く</t>
    <rPh sb="5" eb="8">
      <t>タイヨウコウ</t>
    </rPh>
    <rPh sb="12" eb="13">
      <t>オ</t>
    </rPh>
    <phoneticPr fontId="2"/>
  </si>
  <si>
    <t>ベランダ太陽光</t>
    <rPh sb="4" eb="7">
      <t>タイヨウコウ</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</si>
  <si>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</si>
  <si>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</si>
  <si>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</si>
  <si>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</si>
  <si>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</si>
  <si>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</si>
  <si>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</si>
  <si>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</si>
  <si>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</si>
  <si>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薪ストーブ（ペレットストーブ）を導入する</t>
    <rPh sb="0" eb="1">
      <t>マキ</t>
    </rPh>
    <rPh sb="16" eb="18">
      <t>ドウニュウ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</si>
  <si>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</si>
  <si>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</si>
  <si>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</si>
  <si>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</si>
  <si>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</si>
  <si>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</si>
  <si>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</si>
  <si>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</si>
  <si>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</si>
  <si>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</si>
  <si>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</si>
  <si>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</si>
  <si>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</si>
  <si>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</si>
  <si>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</si>
  <si>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</si>
  <si>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</si>
  <si>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</si>
  <si>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</si>
  <si>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</si>
  <si>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</si>
  <si>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</si>
  <si>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</si>
  <si>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</si>
  <si>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</si>
  <si>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</si>
  <si>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</si>
  <si>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</si>
  <si>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</si>
  <si>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</si>
  <si>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</si>
  <si>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</si>
  <si>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</si>
  <si>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</si>
  <si>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</si>
  <si>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</si>
  <si>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</si>
  <si>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</si>
  <si>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</si>
  <si>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</si>
  <si>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</si>
  <si>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</si>
  <si>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</si>
  <si>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</si>
  <si>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</si>
  <si>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</si>
  <si>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</si>
  <si>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</si>
  <si>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</si>
  <si>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</si>
  <si>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</si>
  <si>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</si>
  <si>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</si>
  <si>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</si>
  <si>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</si>
  <si>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</si>
  <si>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</si>
  <si>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</si>
  <si>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</si>
  <si>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</si>
  <si>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</si>
  <si>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</si>
  <si>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</si>
  <si>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</si>
  <si>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</si>
  <si>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</si>
  <si>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</si>
  <si>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</si>
  <si>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</si>
  <si>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</si>
  <si>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</si>
  <si>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</si>
  <si>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</si>
  <si>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</si>
  <si>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</si>
  <si>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</si>
  <si>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</si>
  <si>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</si>
  <si>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</si>
  <si>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</si>
  <si>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</si>
  <si>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</si>
  <si>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</si>
  <si>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</si>
  <si>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</si>
  <si>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</si>
  <si>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</si>
  <si>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</si>
  <si>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</si>
  <si>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</si>
  <si>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</si>
  <si>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</si>
  <si>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</si>
  <si>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</si>
  <si>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</si>
  <si>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</si>
  <si>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</si>
  <si>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</si>
  <si>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</si>
  <si>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</si>
  <si>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</si>
  <si>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</si>
  <si>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</si>
  <si>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</si>
  <si>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</si>
  <si>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</si>
  <si>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</si>
  <si>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</si>
  <si>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</si>
  <si>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</si>
  <si>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</si>
  <si>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</si>
  <si>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</si>
  <si>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</si>
  <si>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</si>
  <si>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</si>
  <si>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</si>
  <si>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</si>
  <si>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</si>
  <si>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</si>
  <si>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</si>
  <si>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</si>
  <si>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</si>
  <si>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</si>
  <si>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</si>
  <si>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</si>
  <si>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</si>
  <si>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</si>
  <si>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</si>
  <si>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</si>
  <si>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</si>
  <si>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</si>
  <si>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</si>
  <si>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</si>
  <si>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</si>
  <si>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</si>
  <si>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</si>
  <si>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</si>
  <si>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</si>
  <si>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</si>
  <si>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</si>
  <si>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</si>
  <si>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</si>
  <si>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</si>
  <si>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</si>
  <si>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</si>
  <si>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</si>
  <si>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</si>
  <si>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</si>
  <si>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</si>
  <si>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</si>
  <si>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</si>
  <si>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</si>
  <si>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</si>
  <si>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</si>
  <si>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</si>
  <si>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</si>
  <si>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</si>
  <si>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</si>
  <si>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</si>
  <si>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</si>
  <si>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</si>
  <si>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</si>
  <si>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</si>
  <si>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</si>
  <si>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</si>
  <si>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</si>
  <si>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</si>
  <si>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</si>
  <si>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</si>
  <si>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</si>
  <si>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</si>
  <si>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</si>
  <si>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</si>
  <si>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</si>
  <si>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</si>
  <si>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</si>
  <si>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</si>
  <si>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</si>
  <si>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</si>
  <si>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</si>
  <si>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</si>
  <si>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</si>
  <si>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</si>
  <si>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</si>
  <si>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</si>
  <si>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</si>
  <si>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</si>
  <si>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</si>
  <si>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</si>
  <si>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</si>
  <si>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</si>
  <si>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</si>
  <si>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</si>
  <si>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</si>
  <si>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</si>
  <si>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</si>
  <si>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</si>
  <si>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</si>
  <si>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</si>
  <si>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</si>
  <si>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</si>
  <si>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</si>
  <si>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</si>
  <si>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</si>
  <si>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</si>
  <si>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</si>
  <si>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</si>
  <si>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</si>
  <si>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</si>
  <si>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</si>
  <si>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</si>
  <si>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</si>
  <si>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</si>
  <si>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</si>
  <si>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</si>
  <si>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</si>
  <si>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</si>
  <si>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</si>
  <si>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</si>
  <si>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</si>
  <si>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</si>
  <si>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</si>
  <si>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</si>
  <si>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</si>
  <si>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</si>
  <si>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</si>
  <si>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</si>
  <si>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</si>
  <si>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</si>
  <si>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</si>
  <si>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</si>
  <si>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</si>
  <si>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</si>
  <si>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</si>
  <si>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</si>
  <si>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</si>
  <si>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</si>
  <si>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</si>
  <si>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</si>
  <si>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</si>
  <si>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</si>
  <si>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</si>
  <si>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</si>
  <si>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</si>
  <si>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</si>
  <si>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</si>
  <si>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</si>
  <si>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</si>
  <si>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</si>
  <si>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</si>
  <si>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</si>
  <si>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</si>
  <si>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</si>
  <si>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</si>
  <si>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</si>
  <si>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</si>
  <si>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</si>
  <si>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</si>
  <si>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</si>
  <si>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</si>
  <si>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</si>
  <si>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</si>
  <si>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</si>
  <si>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</si>
  <si>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</si>
  <si>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</si>
  <si>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</si>
  <si>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</si>
  <si>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</si>
  <si>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</si>
  <si>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</si>
  <si>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</si>
  <si>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</si>
  <si>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</si>
  <si>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</si>
  <si>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</si>
  <si>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</si>
  <si>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</si>
  <si>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</si>
  <si>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</si>
  <si>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</si>
  <si>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</si>
  <si>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</si>
  <si>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</si>
  <si>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</si>
  <si>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</si>
  <si>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</si>
  <si>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</si>
  <si>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</si>
  <si>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</si>
  <si>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</si>
  <si>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</si>
  <si>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</si>
  <si>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</si>
  <si>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</si>
  <si>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</si>
  <si>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</si>
  <si>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</si>
  <si>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</si>
  <si>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</si>
  <si>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</si>
  <si>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</si>
  <si>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</si>
  <si>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</si>
  <si>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</si>
  <si>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</si>
  <si>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</si>
  <si>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</si>
  <si>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</si>
  <si>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</si>
  <si>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</si>
  <si>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</si>
  <si>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</si>
  <si>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</si>
  <si>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</si>
  <si>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</si>
  <si>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</si>
  <si>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</si>
  <si>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</si>
  <si>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</si>
  <si>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</si>
  <si>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</si>
  <si>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</si>
  <si>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</si>
  <si>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</si>
  <si>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</si>
  <si>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</si>
  <si>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</si>
  <si>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</si>
  <si>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</si>
  <si>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</si>
  <si>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</si>
  <si>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</si>
  <si>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</si>
  <si>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</si>
  <si>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</si>
  <si>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</si>
  <si>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</si>
  <si>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</si>
  <si>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</si>
  <si>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</si>
  <si>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</si>
  <si>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</si>
  <si>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</si>
  <si>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</si>
  <si>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</si>
  <si>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</si>
  <si>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</si>
  <si>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</si>
  <si>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</si>
  <si>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</si>
  <si>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</si>
  <si>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</si>
  <si>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</si>
  <si>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</si>
  <si>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</si>
  <si>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</si>
  <si>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</si>
  <si>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</si>
  <si>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</si>
  <si>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</si>
  <si>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</si>
  <si>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</si>
  <si>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</si>
  <si>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</si>
  <si>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</si>
  <si>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</si>
  <si>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</si>
  <si>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</si>
  <si>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</si>
  <si>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</si>
  <si>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</si>
  <si>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</si>
  <si>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追加</t>
  </si>
  <si>
    <t>あなた</t>
  </si>
  <si>
    <t>世帯</t>
  </si>
  <si>
    <t>御社</t>
  </si>
  <si>
    <t>事業所</t>
  </si>
  <si>
    <t>家庭全体</t>
  </si>
  <si>
    <t>事業所全体</t>
  </si>
  <si>
    <t>現状</t>
  </si>
  <si>
    <t>対策後</t>
  </si>
  <si>
    <t>平均</t>
  </si>
  <si>
    <t>CO2削減効果</t>
  </si>
  <si>
    <t>光熱費削減</t>
  </si>
  <si>
    <t>初期投資額</t>
  </si>
  <si>
    <t>年間負担額</t>
  </si>
  <si>
    <t>一次エネルギー消費量</t>
  </si>
  <si>
    <t>CO2を排出しない生活が達成できます。</t>
  </si>
  <si>
    <t xml:space="preserve"> ※詳細の記入がないため概算です。</t>
  </si>
  <si>
    <t>光熱費等の変化はありません。</t>
  </si>
  <si>
    <t>1ヶ月以内に元をとれます。</t>
  </si>
  <si>
    <t>なお、製品の寿命までに、光熱費削減額で元をとることはできません。</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</si>
  <si>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</si>
  <si>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</si>
  <si>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</si>
  <si>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</si>
  <si>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</si>
  <si>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 xml:space="preserve">//itemize-----------	</t>
  </si>
  <si>
    <t>内訳</t>
  </si>
  <si>
    <t>分野</t>
  </si>
  <si>
    <t>割合(%)</t>
  </si>
  <si>
    <t>地域熱</t>
  </si>
  <si>
    <t>ガソリン</t>
  </si>
  <si>
    <t>お得</t>
  </si>
  <si>
    <t>選択</t>
  </si>
  <si>
    <t xml:space="preserve">//monthly-----------	</t>
  </si>
  <si>
    <t>月ごとの光熱費推計</t>
  </si>
  <si>
    <t>月</t>
  </si>
  <si>
    <t>エネルギー</t>
  </si>
  <si>
    <t>language set</t>
    <phoneticPr fontId="2"/>
  </si>
  <si>
    <t>measure titile(if you want not to show start with # )</t>
    <phoneticPr fontId="2"/>
  </si>
  <si>
    <t>question titlee(if you want not to show start with #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</si>
  <si>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</si>
  <si>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</si>
  <si>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</si>
  <si>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</si>
  <si>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</si>
  <si>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</si>
  <si>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</si>
  <si>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</si>
  <si>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</si>
  <si>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Nombre de membres de la famille</t>
  </si>
  <si>
    <t>Propriété de la maison</t>
  </si>
  <si>
    <t>Zone détaillée</t>
  </si>
  <si>
    <t>Année d'installation de la production d'énergie photovoltaïque</t>
  </si>
  <si>
    <t>Utilisez-vous du kérosène?</t>
  </si>
  <si>
    <t>Facture d'électricité</t>
  </si>
  <si>
    <t>Type de gaz</t>
  </si>
  <si>
    <t>Type de chauffe-eau</t>
  </si>
  <si>
    <t>Chauffe-eau solaire</t>
  </si>
  <si>
    <t>Temps de douche (été)</t>
  </si>
  <si>
    <t>Pomme de douche à économie d'eau</t>
  </si>
  <si>
    <t>Gamme de chauffage</t>
  </si>
  <si>
    <t>Temps de chauffage</t>
  </si>
  <si>
    <t>Période de chauffage</t>
  </si>
  <si>
    <t>Taille de la pièce</t>
  </si>
  <si>
    <t>Pouvez-vous fermer la pièce avec une porte</t>
  </si>
  <si>
    <t>Escalier</t>
  </si>
  <si>
    <t>Utilisation d'un ventilateur électrique</t>
  </si>
  <si>
    <t>Chauffage central</t>
  </si>
  <si>
    <t>Fréquence d'utilisation du sèche-linge</t>
  </si>
  <si>
    <t>Utilisation de l'aspirateur</t>
  </si>
  <si>
    <t>Types d'éclairage</t>
  </si>
  <si>
    <t>Temps d'utilisation de l'éclairage</t>
  </si>
  <si>
    <t>Nombre de réfrigérateurs</t>
  </si>
  <si>
    <t>Type de réfrigérateur</t>
  </si>
  <si>
    <t>Fréquence de cuisson</t>
  </si>
  <si>
    <t>Type de voiture</t>
  </si>
  <si>
    <t>Destination</t>
  </si>
  <si>
    <t>Fréquence</t>
  </si>
  <si>
    <t>Vérification de la pression des pneus</t>
  </si>
  <si>
    <t>Cercle</t>
  </si>
  <si>
    <t>Jour / Semaine</t>
  </si>
  <si>
    <t>Minutes / jour</t>
  </si>
  <si>
    <t>Le temps</t>
  </si>
  <si>
    <t>Secondes</t>
  </si>
  <si>
    <t>Mois</t>
  </si>
  <si>
    <t>w / m 2 K</t>
  </si>
  <si>
    <t>Ball · livre</t>
  </si>
  <si>
    <t>Heures / jour</t>
  </si>
  <si>
    <t>Pouces</t>
  </si>
  <si>
    <t>km</t>
  </si>
  <si>
    <t>personnes</t>
    <phoneticPr fontId="2"/>
  </si>
  <si>
    <t>pièce</t>
    <phoneticPr fontId="2"/>
  </si>
  <si>
    <t>euro</t>
    <phoneticPr fontId="2"/>
  </si>
  <si>
    <t>heures</t>
    <phoneticPr fontId="2"/>
  </si>
  <si>
    <t>%</t>
    <phoneticPr fontId="2"/>
  </si>
  <si>
    <t>heures</t>
    <phoneticPr fontId="2"/>
  </si>
  <si>
    <t>unités</t>
    <phoneticPr fontId="2"/>
  </si>
  <si>
    <t>%</t>
    <phoneticPr fontId="2"/>
  </si>
  <si>
    <t>ans</t>
    <phoneticPr fontId="2"/>
  </si>
  <si>
    <t>ans</t>
    <phoneticPr fontId="2"/>
  </si>
  <si>
    <t>ans</t>
    <phoneticPr fontId="2"/>
  </si>
  <si>
    <t>Utilisez-vous une pomme de douche à économie d'eau?</t>
  </si>
  <si>
    <t>Réchauffez-vous le siège des toilettes?</t>
  </si>
  <si>
    <t>Priorité pour la réduction du CO2</t>
  </si>
  <si>
    <t xml:space="preserve"> Priorité pour la réduction du coût des services</t>
  </si>
  <si>
    <t xml:space="preserve"> Priorité pour l'effort</t>
  </si>
  <si>
    <t xml:space="preserve"> Priorité pour la facilité du travail </t>
  </si>
  <si>
    <t>1 personne</t>
  </si>
  <si>
    <t xml:space="preserve"> 2 personnes</t>
  </si>
  <si>
    <t xml:space="preserve"> 3 personnes</t>
  </si>
  <si>
    <t xml:space="preserve"> 4 personnes</t>
  </si>
  <si>
    <t xml:space="preserve"> 5 personnes</t>
  </si>
  <si>
    <t xml:space="preserve"> 6 personnes</t>
  </si>
  <si>
    <t xml:space="preserve"> 7 personnes</t>
  </si>
  <si>
    <t xml:space="preserve"> 8 personnes</t>
  </si>
  <si>
    <t xml:space="preserve"> 9 personnes ou plus</t>
  </si>
  <si>
    <t>Veuillez sélectionner</t>
  </si>
  <si>
    <t xml:space="preserve"> maison individuelle</t>
  </si>
  <si>
    <t xml:space="preserve"> set </t>
  </si>
  <si>
    <t xml:space="preserve"> 30 m 2</t>
  </si>
  <si>
    <t xml:space="preserve"> 50 m 2</t>
  </si>
  <si>
    <t xml:space="preserve"> 70 m 2</t>
  </si>
  <si>
    <t xml:space="preserve"> 100 m 2</t>
  </si>
  <si>
    <t xml:space="preserve"> 120 m 2</t>
  </si>
  <si>
    <t xml:space="preserve"> 150 m 2</t>
  </si>
  <si>
    <t xml:space="preserve"> 200 m 2 ou plus </t>
  </si>
  <si>
    <t>Sélectionnez la maison du propriétaire</t>
  </si>
  <si>
    <t xml:space="preserve"> bail </t>
  </si>
  <si>
    <t xml:space="preserve"> 2 étages</t>
  </si>
  <si>
    <t xml:space="preserve"> 3e étage ou plus </t>
  </si>
  <si>
    <t xml:space="preserve"> pas le dernier étage (il y a une pièce sur le dessus) </t>
  </si>
  <si>
    <t>Très bien</t>
  </si>
  <si>
    <t xml:space="preserve"> Bon</t>
  </si>
  <si>
    <t xml:space="preserve"> parfois ombre</t>
  </si>
  <si>
    <t xml:space="preserve"> pas bon </t>
  </si>
  <si>
    <t xml:space="preserve"> 2 pièces</t>
  </si>
  <si>
    <t xml:space="preserve"> 3 pièces</t>
  </si>
  <si>
    <t xml:space="preserve"> 4 pièces</t>
  </si>
  <si>
    <t xml:space="preserve"> 5 pièces</t>
  </si>
  <si>
    <t xml:space="preserve"> 6 pièces</t>
  </si>
  <si>
    <t xml:space="preserve"> 7 pièces</t>
  </si>
  <si>
    <t xml:space="preserve"> plus de 8 pièces </t>
  </si>
  <si>
    <t xml:space="preserve"> moins de 5 ans</t>
  </si>
  <si>
    <t xml:space="preserve"> moins de 5-10 ans</t>
  </si>
  <si>
    <t xml:space="preserve"> moins de 10-20 ans</t>
  </si>
  <si>
    <t xml:space="preserve"> plus de 20 ans</t>
  </si>
  <si>
    <t xml:space="preserve"> ne le savez pas </t>
  </si>
  <si>
    <t>Veuillez choisir</t>
  </si>
  <si>
    <t xml:space="preserve"> pratique</t>
  </si>
  <si>
    <t xml:space="preserve"> plutôt pratique</t>
  </si>
  <si>
    <t xml:space="preserve"> plutôt gênant</t>
  </si>
  <si>
    <t xml:space="preserve"> incommode </t>
  </si>
  <si>
    <t xml:space="preserve"> résine cadre triple verre</t>
  </si>
  <si>
    <t xml:space="preserve"> résine cadre faible-E verre</t>
  </si>
  <si>
    <t xml:space="preserve"> aluminium cadre double verre</t>
  </si>
  <si>
    <t xml:space="preserve"> aluminium cadre unique plaque verre</t>
  </si>
  <si>
    <t xml:space="preserve"> ne sais pas </t>
  </si>
  <si>
    <t>S'il vous plaît choisir</t>
  </si>
  <si>
    <t xml:space="preserve"> la laine de verre 200mm équivalent</t>
  </si>
  <si>
    <t xml:space="preserve"> laine de verre 150mm équivalent</t>
  </si>
  <si>
    <t xml:space="preserve"> laine de verre 100mm équivalent</t>
  </si>
  <si>
    <t xml:space="preserve"> laine de verre de 50 mm équivalent</t>
  </si>
  <si>
    <t xml:space="preserve"> laine de verre 30mm équivalent</t>
  </si>
  <si>
    <t xml:space="preserve"> pas</t>
  </si>
  <si>
    <t xml:space="preserve"> je ne sais pas </t>
  </si>
  <si>
    <t xml:space="preserve"> dans l'ensemble</t>
  </si>
  <si>
    <t xml:space="preserve"> faire partie</t>
  </si>
  <si>
    <t xml:space="preserve"> ne pas le faire </t>
  </si>
  <si>
    <t>Sélectionnez</t>
  </si>
  <si>
    <t xml:space="preserve"> ne faites pas</t>
  </si>
  <si>
    <t xml:space="preserve"> faites-le </t>
  </si>
  <si>
    <t>S'il vous plaît</t>
  </si>
  <si>
    <t xml:space="preserve"> sélectionnez-le</t>
  </si>
  <si>
    <t xml:space="preserve"> ne le faites pas</t>
  </si>
  <si>
    <t xml:space="preserve"> faites-le (~ 3 kW)</t>
  </si>
  <si>
    <t xml:space="preserve"> faites (4 kW)</t>
  </si>
  <si>
    <t xml:space="preserve"> faites (5 kW)</t>
  </si>
  <si>
    <t xml:space="preserve"> faites (6 ~ 10 kW)</t>
  </si>
  <si>
    <t xml:space="preserve"> faites (plus de 10 kW) </t>
  </si>
  <si>
    <t xml:space="preserve"> </t>
  </si>
  <si>
    <t xml:space="preserve"> avant 2010</t>
  </si>
  <si>
    <t xml:space="preserve"> 2011 - 2012</t>
  </si>
  <si>
    <t xml:space="preserve"> après 2017</t>
  </si>
  <si>
    <t xml:space="preserve"> pas installé </t>
  </si>
  <si>
    <t xml:space="preserve"> oui</t>
  </si>
  <si>
    <t xml:space="preserve"> non </t>
  </si>
  <si>
    <t xml:space="preserve"> plus que cela</t>
  </si>
  <si>
    <t xml:space="preserve"> plus</t>
  </si>
  <si>
    <t xml:space="preserve"> tout électrique (non utilisé)</t>
  </si>
  <si>
    <t>1 boîte (2 L)</t>
  </si>
  <si>
    <t xml:space="preserve"> 2 canettes par mois (36 L)</t>
  </si>
  <si>
    <t xml:space="preserve"> 3 canettes par mois (54 L)</t>
  </si>
  <si>
    <t xml:space="preserve"> 1 boîte (72 L) par semaine</t>
  </si>
  <si>
    <t xml:space="preserve"> 1 peut dans 5 jours 2 semaines (144 L)</t>
  </si>
  <si>
    <t xml:space="preserve"> 3 boîtes par semaine (216 L)</t>
  </si>
  <si>
    <t xml:space="preserve"> plus que cela </t>
  </si>
  <si>
    <t xml:space="preserve"> plus que cela.</t>
  </si>
  <si>
    <t xml:space="preserve"> Ne pas utiliser</t>
  </si>
  <si>
    <t xml:space="preserve"> utiliser </t>
  </si>
  <si>
    <t xml:space="preserve"> 200L</t>
  </si>
  <si>
    <t xml:space="preserve"> 300L</t>
  </si>
  <si>
    <t xml:space="preserve"> 400L </t>
  </si>
  <si>
    <t>Choisissez trois fois ou moins par année</t>
  </si>
  <si>
    <t xml:space="preserve"> 4-6 fois par année</t>
  </si>
  <si>
    <t xml:space="preserve"> 7-10 fois par an</t>
  </si>
  <si>
    <t xml:space="preserve"> 11-15 fois par année</t>
  </si>
  <si>
    <t xml:space="preserve"> 16-20 fois par an</t>
  </si>
  <si>
    <t xml:space="preserve"> 21 fois ou plus par année </t>
  </si>
  <si>
    <t xml:space="preserve"> les contrats dans le fuseau horaire </t>
  </si>
  <si>
    <t xml:space="preserve"> gaz LP</t>
  </si>
  <si>
    <t xml:space="preserve"> ne pas utiliser de gaz </t>
  </si>
  <si>
    <t>18 ℃</t>
  </si>
  <si>
    <t xml:space="preserve"> 19 ℃</t>
  </si>
  <si>
    <t xml:space="preserve"> 20 ℃</t>
  </si>
  <si>
    <t xml:space="preserve"> 21 ℃</t>
  </si>
  <si>
    <t xml:space="preserve"> 22 ℃</t>
  </si>
  <si>
    <t xml:space="preserve"> 23 ℃</t>
  </si>
  <si>
    <t xml:space="preserve"> 24 ℃</t>
  </si>
  <si>
    <t xml:space="preserve"> 25 ℃</t>
  </si>
  <si>
    <t xml:space="preserve"> 26 ℃ ou plus </t>
  </si>
  <si>
    <t>Choisir</t>
  </si>
  <si>
    <t xml:space="preserve"> ne pas chauffer</t>
  </si>
  <si>
    <t xml:space="preserve"> 1 mois</t>
  </si>
  <si>
    <t xml:space="preserve"> 2 mois</t>
  </si>
  <si>
    <t xml:space="preserve"> 3 mois</t>
  </si>
  <si>
    <t xml:space="preserve"> 4 mois</t>
  </si>
  <si>
    <t xml:space="preserve"> 5 mois</t>
  </si>
  <si>
    <t xml:space="preserve"> 6 mois</t>
  </si>
  <si>
    <t xml:space="preserve"> 8 mois</t>
  </si>
  <si>
    <t xml:space="preserve"> 10 mois</t>
  </si>
  <si>
    <t xml:space="preserve"> ne pas humidifier</t>
  </si>
  <si>
    <t xml:space="preserve"> 6 mois </t>
  </si>
  <si>
    <t xml:space="preserve"> je le fais</t>
  </si>
  <si>
    <t xml:space="preserve"> je ne l'ai pas fait </t>
  </si>
  <si>
    <t xml:space="preserve"> Non</t>
  </si>
  <si>
    <t xml:space="preserve"> ne peut pas être fait </t>
  </si>
  <si>
    <t xml:space="preserve"> il n'y a pas de </t>
  </si>
  <si>
    <t xml:space="preserve"> ne peut pas</t>
  </si>
  <si>
    <t xml:space="preserve"> réduction de 20%</t>
  </si>
  <si>
    <t xml:space="preserve"> réduction de 3 à 40%</t>
  </si>
  <si>
    <t xml:space="preserve"> réduction à moitié</t>
  </si>
  <si>
    <t xml:space="preserve"> réduction de 6 à 70% </t>
  </si>
  <si>
    <t xml:space="preserve"> pas utilisé</t>
  </si>
  <si>
    <t xml:space="preserve"> 1 heure</t>
  </si>
  <si>
    <t xml:space="preserve"> 2 heures</t>
  </si>
  <si>
    <t xml:space="preserve"> 3 heures</t>
  </si>
  <si>
    <t xml:space="preserve"> 4 heures</t>
  </si>
  <si>
    <t xml:space="preserve"> 6 heures</t>
  </si>
  <si>
    <t xml:space="preserve"> 8 heures</t>
  </si>
  <si>
    <t xml:space="preserve"> 12 heures</t>
  </si>
  <si>
    <t xml:space="preserve"> 16 heures</t>
  </si>
  <si>
    <t xml:space="preserve"> 24 heures</t>
  </si>
  <si>
    <t>S'il vous plaît sélectionnez</t>
  </si>
  <si>
    <t xml:space="preserve"> le chauffage ne se sent pas froid</t>
  </si>
  <si>
    <t xml:space="preserve"> un peu froid</t>
  </si>
  <si>
    <t xml:space="preserve"> chauffe à peine</t>
  </si>
  <si>
    <t xml:space="preserve"> le froid même s'il est chauffé</t>
  </si>
  <si>
    <t xml:space="preserve"> pas de chauffage </t>
  </si>
  <si>
    <t xml:space="preserve"> légère condensation</t>
  </si>
  <si>
    <t xml:space="preserve"> presque aucune condensation</t>
  </si>
  <si>
    <t xml:space="preserve"> pas de condensation</t>
  </si>
  <si>
    <t xml:space="preserve"> ne pas savoir </t>
  </si>
  <si>
    <t xml:space="preserve"> de se lever le matin dans le froid est difficile</t>
  </si>
  <si>
    <t xml:space="preserve"> les mains et les pieds sont froids</t>
  </si>
  <si>
    <t xml:space="preserve"> se givre sur la fenêtre</t>
  </si>
  <si>
    <t xml:space="preserve"> souffle dans la salle est nuageux </t>
  </si>
  <si>
    <t xml:space="preserve"> blanc</t>
  </si>
  <si>
    <t xml:space="preserve"> fin octobre</t>
  </si>
  <si>
    <t xml:space="preserve"> début novembre</t>
  </si>
  <si>
    <t xml:space="preserve"> fin novembre</t>
  </si>
  <si>
    <t xml:space="preserve"> début décembre</t>
  </si>
  <si>
    <t xml:space="preserve"> fin décembre</t>
  </si>
  <si>
    <t xml:space="preserve"> début janvier</t>
  </si>
  <si>
    <t xml:space="preserve"> fin janvier</t>
  </si>
  <si>
    <t xml:space="preserve"> fin février</t>
  </si>
  <si>
    <t xml:space="preserve"> début mars</t>
  </si>
  <si>
    <t xml:space="preserve"> fin mars</t>
  </si>
  <si>
    <t xml:space="preserve"> début avril</t>
  </si>
  <si>
    <t xml:space="preserve"> fin avril</t>
  </si>
  <si>
    <t xml:space="preserve"> début mai</t>
  </si>
  <si>
    <t xml:space="preserve"> fin mai </t>
  </si>
  <si>
    <t xml:space="preserve"> toujours faire</t>
  </si>
  <si>
    <t xml:space="preserve"> surtout faire</t>
  </si>
  <si>
    <t xml:space="preserve"> parfois faire</t>
  </si>
  <si>
    <t xml:space="preserve"> ne pas utiliser</t>
  </si>
  <si>
    <t xml:space="preserve"> matin</t>
  </si>
  <si>
    <t xml:space="preserve"> après-midi</t>
  </si>
  <si>
    <t xml:space="preserve"> soir</t>
  </si>
  <si>
    <t xml:space="preserve"> nuit </t>
  </si>
  <si>
    <t>24 ° C ou moins</t>
  </si>
  <si>
    <t xml:space="preserve"> 25 ° C</t>
  </si>
  <si>
    <t xml:space="preserve"> 26 ° C</t>
  </si>
  <si>
    <t xml:space="preserve"> 27 ° C</t>
  </si>
  <si>
    <t xml:space="preserve"> 28 ° C</t>
  </si>
  <si>
    <t xml:space="preserve"> 29 ° C</t>
  </si>
  <si>
    <t xml:space="preserve"> 30 ° C</t>
  </si>
  <si>
    <t xml:space="preserve"> pas utilisé </t>
  </si>
  <si>
    <t xml:space="preserve"> pas de climatisation</t>
  </si>
  <si>
    <t xml:space="preserve"> entrer souvent</t>
  </si>
  <si>
    <t xml:space="preserve"> aller un peu</t>
  </si>
  <si>
    <t xml:space="preserve"> ne pas entrer</t>
  </si>
  <si>
    <t xml:space="preserve"> et le refroidissement ne se sentent pas la chaleur</t>
  </si>
  <si>
    <t xml:space="preserve"> un peu chaud</t>
  </si>
  <si>
    <t xml:space="preserve"> si assez cool note</t>
  </si>
  <si>
    <t xml:space="preserve"> chaud même si le refroidissement</t>
  </si>
  <si>
    <t xml:space="preserve"> le refroidissement ne sont pas </t>
  </si>
  <si>
    <t xml:space="preserve"> sélectionnez</t>
  </si>
  <si>
    <t xml:space="preserve"> kérosène</t>
  </si>
  <si>
    <t xml:space="preserve"> électricité</t>
  </si>
  <si>
    <t xml:space="preserve"> électricité (pompe à chaleur)</t>
  </si>
  <si>
    <t xml:space="preserve"> gaz</t>
  </si>
  <si>
    <t xml:space="preserve"> hybride (pompe à chaleur + gaz)</t>
  </si>
  <si>
    <t xml:space="preserve"> alimentation thermique régionale </t>
  </si>
  <si>
    <t xml:space="preserve"> partagé avec le bain </t>
  </si>
  <si>
    <t xml:space="preserve"> 8 mois </t>
  </si>
  <si>
    <t xml:space="preserve"> 2 mètres carrés (7 m @ 2)</t>
  </si>
  <si>
    <t xml:space="preserve"> 3 tsubo (10 m @ 2)</t>
  </si>
  <si>
    <t xml:space="preserve"> 5 tsubo (15 m @ 2)</t>
  </si>
  <si>
    <t xml:space="preserve"> 10 tsubo (30 m @ 2)</t>
  </si>
  <si>
    <t xml:space="preserve"> 15 tsubo (50 m @ 2)</t>
  </si>
  <si>
    <t xml:space="preserve"> 20 tsubo (65m2)</t>
  </si>
  <si>
    <t xml:space="preserve"> 30 tsubo (100 m @ 2 ) </t>
  </si>
  <si>
    <t>2 à 3 jours par mois</t>
  </si>
  <si>
    <t xml:space="preserve"> 2 à 3 jours par mois</t>
  </si>
  <si>
    <t xml:space="preserve"> 2 à 3 jours par semaine</t>
  </si>
  <si>
    <t xml:space="preserve"> toujours par un capteur</t>
  </si>
  <si>
    <t xml:space="preserve"> toujours sans capteur </t>
  </si>
  <si>
    <t xml:space="preserve"> toute la surface du toit </t>
  </si>
  <si>
    <t xml:space="preserve"> non</t>
  </si>
  <si>
    <t xml:space="preserve"> le kérosène</t>
  </si>
  <si>
    <t xml:space="preserve"> l'électricité</t>
  </si>
  <si>
    <t xml:space="preserve"> l'électricité (pompe à chaleur)</t>
  </si>
  <si>
    <t xml:space="preserve"> le gaz</t>
  </si>
  <si>
    <t xml:space="preserve"> la cogénération (gaz)</t>
  </si>
  <si>
    <t xml:space="preserve"> la cogénération (kérosène)</t>
  </si>
  <si>
    <t xml:space="preserve"> chauffage urbain </t>
  </si>
  <si>
    <t xml:space="preserve"> non utilisé</t>
  </si>
  <si>
    <t xml:space="preserve"> 1 à 3 fois par mois</t>
  </si>
  <si>
    <t xml:space="preserve"> 1 à 2 fois par semaine</t>
  </si>
  <si>
    <t xml:space="preserve"> une fois tous les 2 jours</t>
  </si>
  <si>
    <t xml:space="preserve"> tous les jours </t>
  </si>
  <si>
    <t xml:space="preserve"> ne sais pas</t>
  </si>
  <si>
    <t xml:space="preserve"> ne l'avez pas </t>
  </si>
  <si>
    <t xml:space="preserve"> tourner également la machine à laver plusieurs fois par jour</t>
  </si>
  <si>
    <t xml:space="preserve"> deux fois par jour le tour de la machine à laver</t>
  </si>
  <si>
    <t xml:space="preserve"> tourner la machine à laver une fois par jour</t>
  </si>
  <si>
    <t xml:space="preserve"> le linge sale est tourner la machine à laver une fois accumulée</t>
  </si>
  <si>
    <t xml:space="preserve"> en fonction de l'emplacement utilisé correctement</t>
  </si>
  <si>
    <t xml:space="preserve"> basique</t>
  </si>
  <si>
    <t xml:space="preserve"> faiblement utilisé</t>
  </si>
  <si>
    <t xml:space="preserve"> pas de réglage</t>
  </si>
  <si>
    <t xml:space="preserve"> principalement pas utilisé</t>
  </si>
  <si>
    <t xml:space="preserve"> 5 minutes</t>
  </si>
  <si>
    <t xml:space="preserve"> 10 minutes</t>
  </si>
  <si>
    <t xml:space="preserve"> 15 minutes</t>
  </si>
  <si>
    <t xml:space="preserve"> 30 minutes</t>
  </si>
  <si>
    <t xml:space="preserve"> utiliser un aspirateur robotique</t>
  </si>
  <si>
    <t xml:space="preserve"> ne le savez pas</t>
  </si>
  <si>
    <t xml:space="preserve"> lampe fluorescente</t>
  </si>
  <si>
    <t xml:space="preserve"> LED </t>
  </si>
  <si>
    <t xml:space="preserve"> tout ce qu'il met en place</t>
  </si>
  <si>
    <t xml:space="preserve"> il existe également des endroits pour garder</t>
  </si>
  <si>
    <t xml:space="preserve"> en grande partie effacé</t>
  </si>
  <si>
    <t xml:space="preserve"> effacez-le </t>
  </si>
  <si>
    <t xml:space="preserve"> porte-lumière</t>
  </si>
  <si>
    <t xml:space="preserve"> couloir</t>
  </si>
  <si>
    <t xml:space="preserve"> toilette</t>
  </si>
  <si>
    <t xml:space="preserve"> dressing</t>
  </si>
  <si>
    <t xml:space="preserve"> salle de bain</t>
  </si>
  <si>
    <t xml:space="preserve"> salle de séjour </t>
  </si>
  <si>
    <t xml:space="preserve"> lampe fluorescente à ampoule</t>
  </si>
  <si>
    <t xml:space="preserve"> lampe fluorescente capillaire</t>
  </si>
  <si>
    <t xml:space="preserve"> LED</t>
  </si>
  <si>
    <t xml:space="preserve"> type de capteur</t>
  </si>
  <si>
    <t xml:space="preserve"> lumière </t>
  </si>
  <si>
    <t xml:space="preserve"> 5W</t>
  </si>
  <si>
    <t xml:space="preserve"> 10W</t>
  </si>
  <si>
    <t xml:space="preserve"> 15W</t>
  </si>
  <si>
    <t xml:space="preserve"> 20W</t>
  </si>
  <si>
    <t xml:space="preserve"> 30W</t>
  </si>
  <si>
    <t xml:space="preserve"> 40W</t>
  </si>
  <si>
    <t xml:space="preserve"> 60W</t>
  </si>
  <si>
    <t xml:space="preserve"> 80W</t>
  </si>
  <si>
    <t xml:space="preserve"> 100W </t>
  </si>
  <si>
    <t>2 heures</t>
  </si>
  <si>
    <t xml:space="preserve"> 32 heures</t>
  </si>
  <si>
    <t xml:space="preserve"> 40 heures</t>
  </si>
  <si>
    <t>Moins de 20 pouces</t>
  </si>
  <si>
    <t xml:space="preserve"> 20 à 30 pouces</t>
  </si>
  <si>
    <t xml:space="preserve"> 30 à 40 pouces</t>
  </si>
  <si>
    <t xml:space="preserve"> 40 à 50 pouces</t>
  </si>
  <si>
    <t xml:space="preserve"> 50 à 65 pouces</t>
  </si>
  <si>
    <t xml:space="preserve"> 65 pouces ou plus </t>
  </si>
  <si>
    <t>Moins de 1 an</t>
  </si>
  <si>
    <t xml:space="preserve"> moins de 3 ans</t>
  </si>
  <si>
    <t xml:space="preserve"> moins de 7 ans</t>
  </si>
  <si>
    <t xml:space="preserve"> moins de 10 ans</t>
  </si>
  <si>
    <t xml:space="preserve"> moins de 15 ans</t>
  </si>
  <si>
    <t xml:space="preserve"> moins de 20 ans</t>
  </si>
  <si>
    <t xml:space="preserve"> 20 ans ou plus</t>
  </si>
  <si>
    <t xml:space="preserve"> 24 heures </t>
  </si>
  <si>
    <t xml:space="preserve"> ne pas avoir un</t>
  </si>
  <si>
    <t xml:space="preserve"> 2 unités</t>
  </si>
  <si>
    <t xml:space="preserve"> 3 unités</t>
  </si>
  <si>
    <t xml:space="preserve"> 4 unités</t>
  </si>
  <si>
    <t xml:space="preserve"> 5 unités </t>
  </si>
  <si>
    <t xml:space="preserve"> réfrigérateur congélateur</t>
  </si>
  <si>
    <t xml:space="preserve"> congélateur (stocker) </t>
  </si>
  <si>
    <t>Moins de 100 L</t>
  </si>
  <si>
    <t xml:space="preserve"> 101-200 litres</t>
  </si>
  <si>
    <t xml:space="preserve"> 201-300 litres</t>
  </si>
  <si>
    <t xml:space="preserve"> 301-400 litres</t>
  </si>
  <si>
    <t xml:space="preserve"> 401-500 litres</t>
  </si>
  <si>
    <t xml:space="preserve"> 501 litres ou plus </t>
  </si>
  <si>
    <t xml:space="preserve"> moyen</t>
  </si>
  <si>
    <t xml:space="preserve"> faible</t>
  </si>
  <si>
    <t xml:space="preserve"> je ne le fais pas beaucoup</t>
  </si>
  <si>
    <t xml:space="preserve"> je ne peux pas le faire</t>
  </si>
  <si>
    <t xml:space="preserve"> j'ai terminé</t>
  </si>
  <si>
    <t xml:space="preserve"> Électrique (IH</t>
  </si>
  <si>
    <t xml:space="preserve"> etc.)</t>
  </si>
  <si>
    <t xml:space="preserve"> 2-3 repas par semaine</t>
  </si>
  <si>
    <t xml:space="preserve"> 1 repas par jour</t>
  </si>
  <si>
    <t xml:space="preserve"> 2 repas par jour</t>
  </si>
  <si>
    <t xml:space="preserve"> 3 repas par jour </t>
  </si>
  <si>
    <t>Ne choisissez pas</t>
  </si>
  <si>
    <t xml:space="preserve"> nous sommes environ 6 heures</t>
  </si>
  <si>
    <t xml:space="preserve"> nous sommes environ 12 heures</t>
  </si>
  <si>
    <t xml:space="preserve"> nous faisons presque 24 heures </t>
  </si>
  <si>
    <t xml:space="preserve"> 5 unités ou plus </t>
  </si>
  <si>
    <t xml:space="preserve"> mini voiture</t>
  </si>
  <si>
    <t xml:space="preserve"> voiture compacte</t>
  </si>
  <si>
    <t xml:space="preserve"> fourgonnette</t>
  </si>
  <si>
    <t xml:space="preserve"> 3 numéros</t>
  </si>
  <si>
    <t xml:space="preserve"> voiture électrique</t>
  </si>
  <si>
    <t xml:space="preserve"> grande moto </t>
  </si>
  <si>
    <t xml:space="preserve"> chaque jour</t>
  </si>
  <si>
    <t xml:space="preserve"> 5 fois par semaine</t>
  </si>
  <si>
    <t xml:space="preserve"> deux à trois fois par semaine</t>
  </si>
  <si>
    <t xml:space="preserve"> une fois par semaine</t>
  </si>
  <si>
    <t xml:space="preserve"> deux fois par mois</t>
  </si>
  <si>
    <t xml:space="preserve"> une fois par mois</t>
  </si>
  <si>
    <t xml:space="preserve"> une fois tous les deux mois</t>
  </si>
  <si>
    <t xml:space="preserve"> année 2-3 fois</t>
  </si>
  <si>
    <t xml:space="preserve"> une fois par an </t>
  </si>
  <si>
    <t xml:space="preserve"> 1 km</t>
  </si>
  <si>
    <t xml:space="preserve"> 2 km</t>
  </si>
  <si>
    <t xml:space="preserve"> 3 km</t>
  </si>
  <si>
    <t xml:space="preserve"> 5 km</t>
  </si>
  <si>
    <t xml:space="preserve"> 10 km</t>
  </si>
  <si>
    <t xml:space="preserve"> 20 km</t>
  </si>
  <si>
    <t xml:space="preserve"> 30 km</t>
  </si>
  <si>
    <t xml:space="preserve"> 50 km</t>
  </si>
  <si>
    <t xml:space="preserve"> 100 km</t>
  </si>
  <si>
    <t xml:space="preserve"> 200 km</t>
  </si>
  <si>
    <t xml:space="preserve"> 400 km</t>
  </si>
  <si>
    <t xml:space="preserve"> 600 km ou plus</t>
  </si>
  <si>
    <t xml:space="preserve"> 2ème unité</t>
  </si>
  <si>
    <t xml:space="preserve"> 3ème unité</t>
  </si>
  <si>
    <t xml:space="preserve"> 4ème unité</t>
  </si>
  <si>
    <t xml:space="preserve"> 5ème unité </t>
  </si>
  <si>
    <t xml:space="preserve"> de temps en temps</t>
  </si>
  <si>
    <t>Chauffe-eau électrique</t>
  </si>
  <si>
    <t xml:space="preserve"> Eco Cute (Electric)</t>
  </si>
  <si>
    <t xml:space="preserve"> Eco Will (Cogener)</t>
  </si>
  <si>
    <t xml:space="preserve"> Ene Farm (Fuel Cell)</t>
  </si>
  <si>
    <t xml:space="preserve"> Electric Jet (Heat Recovery Type) Bois de chauffage</t>
  </si>
  <si>
    <t xml:space="preserve"> utilisez</t>
  </si>
  <si>
    <t xml:space="preserve"> utilisez occasionnellement</t>
  </si>
  <si>
    <t xml:space="preserve"> ne pas servir d'eau chaude</t>
  </si>
  <si>
    <t xml:space="preserve"> 1 jour par semaine</t>
  </si>
  <si>
    <t xml:space="preserve"> 2 jours par semaine</t>
  </si>
  <si>
    <t xml:space="preserve"> environ une fois par jour</t>
  </si>
  <si>
    <t xml:space="preserve"> 5-6 jours par semaine</t>
  </si>
  <si>
    <t>5 minutes</t>
  </si>
  <si>
    <t xml:space="preserve"> 20 minutes</t>
  </si>
  <si>
    <t xml:space="preserve"> 40 minutes</t>
  </si>
  <si>
    <t xml:space="preserve"> 60 minutes</t>
  </si>
  <si>
    <t xml:space="preserve"> 90 minutes</t>
  </si>
  <si>
    <t xml:space="preserve"> 120 minutes</t>
  </si>
  <si>
    <t xml:space="preserve"> demi-bain</t>
  </si>
  <si>
    <t xml:space="preserve"> ne pas prendre de l'eau chaude </t>
  </si>
  <si>
    <t xml:space="preserve"> 10 heures</t>
  </si>
  <si>
    <t xml:space="preserve"> utiliser de l'eau chaude dans la baignoire</t>
  </si>
  <si>
    <t xml:space="preserve"> environ la moitié</t>
  </si>
  <si>
    <t xml:space="preserve"> utiliser la douche</t>
  </si>
  <si>
    <t>Veuillez le sélectionner</t>
  </si>
  <si>
    <t xml:space="preserve"> toujours le brûler automatiquement</t>
  </si>
  <si>
    <t xml:space="preserve"> Graver temporairement si nécessaire</t>
  </si>
  <si>
    <t xml:space="preserve"> verser de l'eau au besoin</t>
  </si>
  <si>
    <t xml:space="preserve"> toujours couler à chaud automatiquement</t>
  </si>
  <si>
    <t xml:space="preserve"> entrer le moins possible</t>
  </si>
  <si>
    <t xml:space="preserve"> correspondant parfois</t>
  </si>
  <si>
    <t>Attendez environ 5 secondes</t>
  </si>
  <si>
    <t xml:space="preserve"> attendez environ 10 secondes</t>
  </si>
  <si>
    <t xml:space="preserve"> environ 20 secondes</t>
  </si>
  <si>
    <t xml:space="preserve"> attendez moins de 1 minute</t>
  </si>
  <si>
    <t xml:space="preserve"> ne pas utiliser d'eau chaude</t>
  </si>
  <si>
    <t xml:space="preserve"> 12 mois </t>
  </si>
  <si>
    <t>2 mois</t>
  </si>
  <si>
    <t xml:space="preserve"> utiliser</t>
  </si>
  <si>
    <t xml:space="preserve"> Isolation bain de bain isolant</t>
  </si>
  <si>
    <t xml:space="preserve"> unité de bain</t>
  </si>
  <si>
    <t xml:space="preserve"> pas unité bus </t>
  </si>
  <si>
    <t xml:space="preserve"> pas l'été</t>
  </si>
  <si>
    <t xml:space="preserve"> seulement en hiver</t>
  </si>
  <si>
    <t xml:space="preserve"> ne faites pas </t>
  </si>
  <si>
    <t xml:space="preserve"> normal</t>
  </si>
  <si>
    <t xml:space="preserve"> bas</t>
  </si>
  <si>
    <t xml:space="preserve"> environ la moitié de la maison</t>
  </si>
  <si>
    <t xml:space="preserve"> une partie de la maison</t>
  </si>
  <si>
    <t xml:space="preserve"> une seule pièce</t>
  </si>
  <si>
    <t xml:space="preserve"> ne pas chauffer la pièce </t>
  </si>
  <si>
    <t>Climatisation</t>
  </si>
  <si>
    <t xml:space="preserve"> uniquement pour kotatsu et tapis à chaud </t>
  </si>
  <si>
    <t>S'il vous plaît Choisir</t>
  </si>
  <si>
    <t xml:space="preserve"> 4 tapis moitié</t>
  </si>
  <si>
    <t xml:space="preserve"> 6 tatami</t>
  </si>
  <si>
    <t xml:space="preserve"> 8 tatami</t>
  </si>
  <si>
    <t xml:space="preserve"> 10 tatami</t>
  </si>
  <si>
    <t xml:space="preserve"> 12 tatami</t>
  </si>
  <si>
    <t xml:space="preserve"> 15 tatami</t>
  </si>
  <si>
    <t xml:space="preserve"> 20 tatami</t>
  </si>
  <si>
    <t xml:space="preserve"> 25 tatami</t>
  </si>
  <si>
    <t xml:space="preserve"> 30 tatami</t>
  </si>
  <si>
    <t xml:space="preserve"> 40 tatami </t>
  </si>
  <si>
    <t xml:space="preserve"> Koshimado (120 × 180)</t>
  </si>
  <si>
    <t xml:space="preserve"> 2 feuilles fenêtre balayage (180 × 180)</t>
  </si>
  <si>
    <t xml:space="preserve"> 4 feuilles fenêtre balayage (180 × 360)</t>
  </si>
  <si>
    <t xml:space="preserve"> balayer six équivalent (180 × 540)</t>
  </si>
  <si>
    <t xml:space="preserve"> 8 balayages (180 x 720) </t>
  </si>
  <si>
    <t xml:space="preserve"> un verre</t>
  </si>
  <si>
    <t xml:space="preserve"> aluminium verre double couche</t>
  </si>
  <si>
    <t xml:space="preserve"> aluminium non cadre en verre multicouche</t>
  </si>
  <si>
    <t xml:space="preserve"> fenêtres à double vitrage</t>
  </si>
  <si>
    <t xml:space="preserve"> à faible e verre double vitrage </t>
  </si>
  <si>
    <t xml:space="preserve"> je ne sais pas</t>
  </si>
  <si>
    <t xml:space="preserve"> 15 m 2</t>
  </si>
  <si>
    <t xml:space="preserve"> Hira-ya Building</t>
  </si>
  <si>
    <t>Haut</t>
  </si>
  <si>
    <t xml:space="preserve"> le dernier étage (le dessus est le toit)</t>
  </si>
  <si>
    <t xml:space="preserve"> 1 pièce</t>
  </si>
  <si>
    <t xml:space="preserve"> résine en aluminium composite </t>
  </si>
  <si>
    <t xml:space="preserve"> résine cadre double verre</t>
  </si>
  <si>
    <t xml:space="preserve"> 100 euros</t>
  </si>
  <si>
    <t xml:space="preserve"> 200 euros</t>
  </si>
  <si>
    <t xml:space="preserve"> 300 euros</t>
  </si>
  <si>
    <t xml:space="preserve"> 500 euros</t>
  </si>
  <si>
    <t xml:space="preserve"> 700 euros</t>
  </si>
  <si>
    <t xml:space="preserve"> 1000 euros</t>
  </si>
  <si>
    <t xml:space="preserve"> 1200 euros</t>
  </si>
  <si>
    <t xml:space="preserve"> 1500 euros</t>
  </si>
  <si>
    <t xml:space="preserve"> 2000 euros</t>
  </si>
  <si>
    <t xml:space="preserve"> 3000 euros</t>
  </si>
  <si>
    <t xml:space="preserve"> 10.00 euros</t>
  </si>
  <si>
    <t xml:space="preserve"> 30.00 euros</t>
  </si>
  <si>
    <t>100 euros</t>
  </si>
  <si>
    <t xml:space="preserve"> 100L</t>
  </si>
  <si>
    <t>Sélectionnez 50 euros</t>
  </si>
  <si>
    <t xml:space="preserve"> 150 euros</t>
  </si>
  <si>
    <t xml:space="preserve"> 400 euros</t>
  </si>
  <si>
    <t xml:space="preserve"> les ménages réguliers (tous les jours)</t>
  </si>
  <si>
    <t xml:space="preserve"> gaz de ville</t>
  </si>
  <si>
    <t xml:space="preserve"> degré de collision avec l'épaule</t>
  </si>
  <si>
    <t xml:space="preserve"> Nous sommes toute l'année</t>
  </si>
  <si>
    <t>Choisissez</t>
  </si>
  <si>
    <t xml:space="preserve"> élevé</t>
  </si>
  <si>
    <t xml:space="preserve"> Maison entière</t>
  </si>
  <si>
    <t xml:space="preserve"> chauffage </t>
  </si>
  <si>
    <t xml:space="preserve"> chauffage électrique</t>
  </si>
  <si>
    <t xml:space="preserve"> poêle à bois </t>
  </si>
  <si>
    <t xml:space="preserve"> granulés</t>
  </si>
  <si>
    <t xml:space="preserve"> petite fenêtre (90 × 120)</t>
  </si>
  <si>
    <t xml:space="preserve"> Oui</t>
  </si>
  <si>
    <t xml:space="preserve"> condensation d'humidité</t>
  </si>
  <si>
    <t xml:space="preserve"> début octobre</t>
  </si>
  <si>
    <t xml:space="preserve"> début février</t>
  </si>
  <si>
    <t xml:space="preserve"> central uniquement</t>
  </si>
  <si>
    <t xml:space="preserve"> 1 tsubo (3 m @ 2)</t>
  </si>
  <si>
    <t xml:space="preserve"> seulement autour de la gouttière</t>
  </si>
  <si>
    <t xml:space="preserve"> électrique (type de pompe à chaleur)</t>
  </si>
  <si>
    <t xml:space="preserve"> Principalement utilisé fortement</t>
  </si>
  <si>
    <t xml:space="preserve"> ampoule à incandescence</t>
  </si>
  <si>
    <t xml:space="preserve"> entrée</t>
  </si>
  <si>
    <t>Sélectionner</t>
  </si>
  <si>
    <t xml:space="preserve"> fort</t>
  </si>
  <si>
    <t xml:space="preserve"> je fais attention</t>
  </si>
  <si>
    <t xml:space="preserve"> Gaz</t>
  </si>
  <si>
    <t xml:space="preserve"> pas moins de 1 repas par semaine</t>
  </si>
  <si>
    <t xml:space="preserve"> vélo </t>
  </si>
  <si>
    <t xml:space="preserve"> scooter</t>
  </si>
  <si>
    <t xml:space="preserve"> 1ère unité</t>
  </si>
  <si>
    <t>1 boule</t>
  </si>
  <si>
    <t>livre 2 boules</t>
  </si>
  <si>
    <t>livre 3 boules</t>
  </si>
  <si>
    <t>livre 4 boules</t>
  </si>
  <si>
    <t>livre 6 boules</t>
  </si>
  <si>
    <t>livre 8 boules</t>
  </si>
  <si>
    <t>livre 10 boules</t>
  </si>
  <si>
    <t>livre 15 boules</t>
  </si>
  <si>
    <t>livre 20 balles</t>
  </si>
  <si>
    <t>livre 30 Sphère</t>
  </si>
  <si>
    <t xml:space="preserve">livre </t>
  </si>
  <si>
    <t xml:space="preserve"> 6 km/L ou moins</t>
  </si>
  <si>
    <t xml:space="preserve"> 7-9km/L</t>
  </si>
  <si>
    <t xml:space="preserve"> 10-12km/L</t>
  </si>
  <si>
    <t xml:space="preserve"> 13-15km/L</t>
  </si>
  <si>
    <t xml:space="preserve"> 16-20km/L</t>
  </si>
  <si>
    <t xml:space="preserve"> 21-26km/L</t>
  </si>
  <si>
    <t xml:space="preserve"> 27-35km/L</t>
  </si>
  <si>
    <t xml:space="preserve"> 36 km/L ou plus</t>
  </si>
  <si>
    <t>Remplacer le chauffe-eau avec Eco Cute</t>
  </si>
  <si>
    <t>Remplacer le chauffe-eau avec Enefarm (pile à combustible)</t>
  </si>
  <si>
    <t>Eco Jozu</t>
  </si>
  <si>
    <t>Ecofeel</t>
  </si>
  <si>
    <t>Enefarm</t>
  </si>
  <si>
    <t>Système solaire</t>
  </si>
  <si>
    <t>Douche réduite de 30%</t>
  </si>
  <si>
    <t>Baignoire isolée</t>
  </si>
  <si>
    <t>Laver la vaisselle</t>
  </si>
  <si>
    <t>Lave-vaisselle</t>
  </si>
  <si>
    <t>Siège de toilette instantané</t>
  </si>
  <si>
    <t>Contrôle de la température du siège de toilette</t>
  </si>
  <si>
    <t>Feuille d'isolation de fenêtre</t>
  </si>
  <si>
    <t>Double vitrage</t>
  </si>
  <si>
    <t>Fenêtre intérieure</t>
  </si>
  <si>
    <t>Toutes les chambres sont à double vitrage</t>
  </si>
  <si>
    <t>Tout le salon dans la fenêtre intérieure</t>
  </si>
  <si>
    <t>Kotatsu · tapis chaud</t>
  </si>
  <si>
    <t>Circulateur</t>
  </si>
  <si>
    <t>Membres de la famille</t>
  </si>
  <si>
    <t>Soleil séché au soleil</t>
  </si>
  <si>
    <t>Lumière LED</t>
  </si>
  <si>
    <t>Éclairage du capteur</t>
  </si>
  <si>
    <t>Éclairage</t>
  </si>
  <si>
    <t>Radio</t>
  </si>
  <si>
    <t>Température de réfrigération</t>
  </si>
  <si>
    <t>Puissance de veille</t>
  </si>
  <si>
    <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t>
  </si>
  <si>
    <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t>
  </si>
  <si>
    <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t>
  </si>
  <si>
    <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t>
  </si>
  <si>
    <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t>
  </si>
  <si>
    <t>Lumière solaire · contrat</t>
  </si>
  <si>
    <t>Cuisson</t>
  </si>
  <si>
    <t>Télévision</t>
  </si>
  <si>
    <t>Chauffage</t>
  </si>
  <si>
    <t>Famille en général</t>
  </si>
  <si>
    <t>Télévision · Audio</t>
  </si>
  <si>
    <t>Diagnostic d'économie d'énergie domestique</t>
  </si>
  <si>
    <t>Diagnostic d'économie d'énergie de la maison (facilité facile)</t>
  </si>
  <si>
    <t>Diagnostic facile d'économie d'énergie dans les établissements commerciaux</t>
  </si>
  <si>
    <t>(Il n'y a pas de garantie de la valeur numérique proposée car il s'agit d'un modèle d'opération. Vous pouvez développer selon vos besoins.)</t>
  </si>
  <si>
    <t>Eco-check facile pour une vie confortable</t>
  </si>
  <si>
    <t>Une question</t>
  </si>
  <si>
    <t>Comparaison</t>
  </si>
  <si>
    <t>Caractéristique</t>
  </si>
  <si>
    <t>Mesures</t>
  </si>
  <si>
    <t>Pourquoi n'essayez-vous pas de réduire la facture d'électricité de la maison?</t>
  </si>
  <si>
    <t>L'économie d'énergie est mal comprise au Japon. Il ne s'agit pas de «supporter» mais d'enrichir votre vie. Les coûts de la lumière et de la chaleur sont peu coûteux, la vie devient confortable, ce sera aussi pour les futurs enfants.</t>
  </si>
  <si>
    <t>Six questions vous diront quelles mesures ont été bonnes pour votre vie. Veuillez essayer Eco-Check en 3 minutes.</t>
  </si>
  <si>
    <t>※ C'est complètement gratuit. Vous n'avez pas besoin de saisir des informations pour vous identifier, comme le nom ou l'adresse électronique.</t>
  </si>
  <si>
    <t>Début du diagnostic</t>
  </si>
  <si>
    <t>Commentaire</t>
  </si>
  <si>
    <t>Veuillez répondre à 6 questions</t>
  </si>
  <si>
    <t>Choisissez l'option qui s'applique à peu près. Si vous ne comprenez pas, vous n'avez pas à répondre.</t>
  </si>
  <si>
    <t>Voir les résultats</t>
  </si>
  <si>
    <t>Comparé aux ménages moyens</t>
  </si>
  <si>
    <t>Je clarifierai la grande cause</t>
  </si>
  <si>
    <t>Caractéristiques de votre vie</t>
  </si>
  <si>
    <t>C'est l'analyse de l'émission de CO2. La gauche vous montre, la droite montre la valeur standard de la maison dont l'état vous ressemble.</t>
  </si>
  <si>
    <t>Mesures recommandées ici</t>
  </si>
  <si>
    <t>7 Mesures recommandées</t>
  </si>
  <si>
    <t>Les mesures les plus recommandées</t>
  </si>
  <si>
    <t>C'est une mesure d'économie d'énergie recommandée adaptée à votre domicile. Cliquez sur le titre pour expliquer en détail. Le ★ mark of profit est une mesure qui peut prendre l'original même s'il y a un coût d'achat.</t>
  </si>
  <si>
    <t>C'est une estimation approximative. Avec un diagnostic détaillé, vous pouvez faire des suggestions qui vous conviennent mieux.</t>
  </si>
  <si>
    <t>Un diagnostic plus détaillé peut être fait ici</t>
  </si>
  <si>
    <t>Penser à remplacer les appareils ménagers</t>
  </si>
  <si>
    <t>Mode Liste</t>
  </si>
  <si>
    <t>Retour à la première page</t>
  </si>
  <si>
    <t>Retour</t>
  </si>
  <si>
    <t>Écran de diagnostic</t>
  </si>
  <si>
    <t>Clair</t>
  </si>
  <si>
    <t>Nouveau stockage</t>
  </si>
  <si>
    <t>Enregistrer</t>
  </si>
  <si>
    <t>Ouvrir</t>
  </si>
  <si>
    <t>Fermer</t>
  </si>
  <si>
    <t>Version pleine fonction</t>
  </si>
  <si>
    <t>Tout afficher</t>
  </si>
  <si>
    <t>Haut de page</t>
  </si>
  <si>
    <t>Entrée actuelle du statut</t>
  </si>
  <si>
    <t>Mesurer la contrepartie</t>
  </si>
  <si>
    <t>Paramètre du champ d'évaluation</t>
  </si>
  <si>
    <t>La demande</t>
  </si>
  <si>
    <t>Emissions de CO2</t>
  </si>
  <si>
    <t>Quantité d'énergie primaire</t>
  </si>
  <si>
    <t>Frais d'utilité publique</t>
  </si>
  <si>
    <t>Bienvenue sur un nouveau logiciel de diagnostic d'économie d'énergie (D6). En saisissant comment utiliser l'énergie maintenant, vous pouvez calculer et proposer des mesures efficaces d'économie d'énergie.</t>
  </si>
  <si>
    <t>Pour autant que vous le compreniez, choisissez comment utiliser l'énergie actuelle. Je ne me dérange pas si je m'en fiche, ignore toute question que je ne comprends pas.</t>
  </si>
  <si>
    <t>Les résultats d'analyse selon l'entrée sont affichés à tout moment.</t>
  </si>
  <si>
    <t>C'est un résultat d'estimation qui a analysé les émissions de CO2 par but. La gauche est votre situation actuelle. Le droit montre une famille similaire (opérateur commercial) comme comparaison. Le centre affiche des résultats de réduction lorsque les mesures sont sélectionnées.</t>
  </si>
  <si>
    <t>Je trace la facture des services publics par mois.</t>
  </si>
  <si>
    <t>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t>
  </si>
  <si>
    <t>Vous pouvez enregistrer les informations d'entrée dans le navigateur.</t>
  </si>
  <si>
    <t>Cet écran est limité à environ 20 éléments, mais vous pouvez également effectuer un diagnostic détaillé. Appuyez sur [Terminé] immédiatement pour commencer le diagnostic.</t>
  </si>
  <si>
    <t>Dans l'ensemble (simple)</t>
  </si>
  <si>
    <t>Mesures efficaces</t>
  </si>
  <si>
    <t>Il a été enregistré dans le navigateur.</t>
  </si>
  <si>
    <t>Les valeurs enregistrées sont les suivantes.</t>
  </si>
  <si>
    <t>Lorsqu'il est combiné</t>
  </si>
  <si>
    <t>kg de CO2 peut être réduit. Si vous travaillez déjà, cela signifie que vous faites une éco-vie qui ne produira que ces résultats.</t>
  </si>
  <si>
    <t>Ménage</t>
  </si>
  <si>
    <t>Votre entreprise</t>
  </si>
  <si>
    <t>Tout le ménage</t>
  </si>
  <si>
    <t>Ensemble complet</t>
  </si>
  <si>
    <t>La même taille de ménage</t>
  </si>
  <si>
    <t>Accueil</t>
  </si>
  <si>
    <t>Sur la même échelle</t>
  </si>
  <si>
    <t>Après les mesures</t>
  </si>
  <si>
    <t>Effet de réduction de CO2</t>
  </si>
  <si>
    <t>kg / an</t>
  </si>
  <si>
    <t>kg / mois</t>
  </si>
  <si>
    <t>Réduction du coût de l'utilité</t>
  </si>
  <si>
    <t>Yen / an</t>
  </si>
  <si>
    <t>Yen / mois</t>
  </si>
  <si>
    <t>Montant de l'investissement initial</t>
  </si>
  <si>
    <t>Montant du fardeau annuel</t>
  </si>
  <si>
    <t>Consommation d'énergie primaire</t>
  </si>
  <si>
    <t>GJ / an</t>
  </si>
  <si>
    <t>GJ / mois</t>
  </si>
  <si>
    <t>Autre</t>
  </si>
  <si>
    <t>Les efforts sont efficaces.</t>
  </si>
  <si>
    <t>Annuel</t>
  </si>
  <si>
    <t>kg de CO2 peut être réduit.</t>
  </si>
  <si>
    <t>Vivre sans émissions de CO2 peut être atteint.</t>
  </si>
  <si>
    <t>Il n'y a pas de changement dans les dépenses d'utilité, etc.</t>
  </si>
  <si>
    <t>Vous pouvez revenir dans un mois.</t>
  </si>
  <si>
    <t>fr</t>
    <phoneticPr fontId="2"/>
  </si>
  <si>
    <t>Supprimez toutes les données d'entrée. Ça va.?</t>
  </si>
  <si>
    <t>Afficher les recommandations à</t>
  </si>
  <si>
    <t>th</t>
  </si>
  <si>
    <t>% annuel</t>
  </si>
  <si>
    <t>yen du coût de l'utilité et</t>
  </si>
  <si>
    <t>ajouter</t>
  </si>
  <si>
    <t>toi</t>
  </si>
  <si>
    <t>Bureau</t>
  </si>
  <si>
    <t>Statut actuel</t>
  </si>
  <si>
    <t>moyenne</t>
  </si>
  <si>
    <t>Coûts des services publics</t>
  </si>
  <si>
    <t>cela équivaut à réduire</t>
  </si>
  <si>
    <t>pour</t>
  </si>
  <si>
    <t>%.</t>
  </si>
  <si>
    <t>* C'est une estimation approximative car il n'y a pas d'entrée détaillée.</t>
  </si>
  <si>
    <t>Vous pouvez enregistrer</t>
  </si>
  <si>
    <t>yen par an.</t>
  </si>
  <si>
    <t>Pour acheter neuf, cela coûte environ</t>
  </si>
  <si>
    <t>yen (prix de référence), réparti</t>
  </si>
  <si>
    <t>année de vie, votre coût total sera</t>
  </si>
  <si>
    <t>D'autre part, le coût de l'utilité sera enregistré pour</t>
  </si>
  <si>
    <t>yen par an, donc le fardeau total sera</t>
  </si>
  <si>
    <t>yen, vous pouvez économiser chaque année au total.</t>
  </si>
  <si>
    <t>Vous pouvez revenir dans</t>
  </si>
  <si>
    <t> mois.</t>
  </si>
  <si>
    <t>Vous pouvez revenir sur</t>
  </si>
  <si>
    <t> an.</t>
  </si>
  <si>
    <t>En outre, il est impossible de prendre la valeur d'origine avec le montant de la réduction des coûts de l'utilité par la durée de vie des produits.</t>
  </si>
  <si>
    <t>Le coût de l'utilité sera</t>
  </si>
  <si>
    <t>yen moins cher.</t>
  </si>
  <si>
    <t>Le rang est</t>
  </si>
  <si>
    <t> dans les 100.</t>
  </si>
  <si>
    <t>L'émission de CO2 est</t>
  </si>
  <si>
    <t>fois par rapport à la moyenne</t>
  </si>
  <si>
    <t>C'est beaucoup moins que la moyenne. C'est une très belle vie.</t>
  </si>
  <si>
    <t>Il est inférieur à la moyenne. C'est une vie merveilleuse.</t>
  </si>
  <si>
    <t>C'est à peu près le même niveau que la moyenne.</t>
  </si>
  <si>
    <t>C'est un peu plus élevé que la moyenne. Il semble y avoir beaucoup de place pour réduire les coûts des services publics en raison de l'amélioration.</t>
  </si>
  <si>
    <t>C'est plus grand que la moyenne. Il semble y avoir beaucoup de place pour réduire les coûts des services publics en raison de l'amélioration.</t>
  </si>
  <si>
    <t>est 100, en ce sens que votre rang est #</t>
  </si>
  <si>
    <t>&lt;br&gt;</t>
  </si>
  <si>
    <t>Panne</t>
  </si>
  <si>
    <t>Champ</t>
  </si>
  <si>
    <t>Pourcentage (%)</t>
  </si>
  <si>
    <t>Électricité (kWh)</t>
  </si>
  <si>
    <t>Gaz (m 3)</t>
  </si>
  <si>
    <t>Kérosène (L)</t>
  </si>
  <si>
    <t>Essence (L)</t>
  </si>
  <si>
    <t>Chauffage urbain (MJ)</t>
  </si>
  <si>
    <t>briquet (kg)</t>
  </si>
  <si>
    <t>Électrique</t>
  </si>
  <si>
    <t>gaz</t>
  </si>
  <si>
    <t>kérosène</t>
  </si>
  <si>
    <t>de l'essence</t>
  </si>
  <si>
    <t>Chauffage urbain</t>
  </si>
  <si>
    <t>Briquettes</t>
  </si>
  <si>
    <t>Les mesures</t>
  </si>
  <si>
    <t>Bonne qualité</t>
  </si>
  <si>
    <t>Choix</t>
  </si>
  <si>
    <t>sont une grande source et dans les trois champs que vous émettez</t>
  </si>
  <si>
    <t>% de CO2. Ces grandes mesures sur le terrain sont efficaces.</t>
  </si>
  <si>
    <t>Coût d'utilité estimé par mois</t>
  </si>
  <si>
    <t>énergie</t>
  </si>
  <si>
    <t xml:space="preserve"> 20 euros</t>
  </si>
  <si>
    <t xml:space="preserve"> 30 euros</t>
  </si>
  <si>
    <t xml:space="preserve"> 50 euros</t>
  </si>
  <si>
    <t xml:space="preserve"> 120 euros</t>
  </si>
  <si>
    <t>10 euros</t>
  </si>
  <si>
    <t xml:space="preserve"> 15 euros</t>
  </si>
  <si>
    <t xml:space="preserve"> 40 euros</t>
  </si>
  <si>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</si>
  <si>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</si>
  <si>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</si>
  <si>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</si>
  <si>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</si>
  <si>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</si>
  <si>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</si>
  <si>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</si>
  <si>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</si>
  <si>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</si>
  <si>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</si>
  <si>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</si>
  <si>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</si>
  <si>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</si>
  <si>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</si>
  <si>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</si>
  <si>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</si>
  <si>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</si>
  <si>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</si>
  <si>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</si>
  <si>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</si>
  <si>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</si>
  <si>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</si>
  <si>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</si>
  <si>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</si>
  <si>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</si>
  <si>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</si>
  <si>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</si>
  <si>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</si>
  <si>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</si>
  <si>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</si>
  <si>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</si>
  <si>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</si>
  <si>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</si>
  <si>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</si>
  <si>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</si>
  <si>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</si>
  <si>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</si>
  <si>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</si>
  <si>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</si>
  <si>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</si>
  <si>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</si>
  <si>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</si>
  <si>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</si>
  <si>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</si>
  <si>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</si>
  <si>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</si>
  <si>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</si>
  <si>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</si>
  <si>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</si>
  <si>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</si>
  <si>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</si>
  <si>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</si>
  <si>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</si>
  <si>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</si>
  <si>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</si>
  <si>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</si>
  <si>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</si>
  <si>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</si>
  <si>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</si>
  <si>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</si>
  <si>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</si>
  <si>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</si>
  <si>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</si>
  <si>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</si>
  <si>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</si>
  <si>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</si>
  <si>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</si>
  <si>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</si>
  <si>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</si>
  <si>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</si>
  <si>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</si>
  <si>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</si>
  <si>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</si>
  <si>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</si>
  <si>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</si>
  <si>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</si>
  <si>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</si>
  <si>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</si>
  <si>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</si>
  <si>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</si>
  <si>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</si>
  <si>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</si>
  <si>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</si>
  <si>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</si>
  <si>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</si>
  <si>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</si>
  <si>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</si>
  <si>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</si>
  <si>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</si>
  <si>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</si>
  <si>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</si>
  <si>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</si>
  <si>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</si>
  <si>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</si>
  <si>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</si>
  <si>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</si>
  <si>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</si>
  <si>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</si>
  <si>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</si>
  <si>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</si>
  <si>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</si>
  <si>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</si>
  <si>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</si>
  <si>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</si>
  <si>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</si>
  <si>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</si>
  <si>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</si>
  <si>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</si>
  <si>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</si>
  <si>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</si>
  <si>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</si>
  <si>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</si>
  <si>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</si>
  <si>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</si>
  <si>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</si>
  <si>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</si>
  <si>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</si>
  <si>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</si>
  <si>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</si>
  <si>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</si>
  <si>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</si>
  <si>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air conditionné</t>
  </si>
  <si>
    <t>chambre</t>
  </si>
  <si>
    <t>comment utiliser la climatisation pour chaque pièce</t>
  </si>
  <si>
    <t>chauffage de la pièce</t>
  </si>
  <si>
    <t>une chambre</t>
  </si>
  <si>
    <t>comment utiliser chaque salle de chauffage</t>
  </si>
  <si>
    <t>Cuisine</t>
  </si>
  <si>
    <t>Comment utiliser la cuisson pour se concentrer sur le poêle</t>
  </si>
  <si>
    <t>adiabatique</t>
  </si>
  <si>
    <t>Comment utiliser l'isolation</t>
  </si>
  <si>
    <t>riz</t>
  </si>
  <si>
    <t>comment utiliser un poêle</t>
  </si>
  <si>
    <t>Comment utiliser la cuisine</t>
  </si>
  <si>
    <t>comment utiliser l'air conditionné dans toute la maison</t>
  </si>
  <si>
    <t>véhicule</t>
  </si>
  <si>
    <t>voiture</t>
  </si>
  <si>
    <t>sur la performance et l'utilisation de chaque voiture aura lieu</t>
  </si>
  <si>
    <t>Comment utiliser les voitures, les vélos</t>
  </si>
  <si>
    <t>mouvement</t>
  </si>
  <si>
    <t>deux places</t>
  </si>
  <si>
    <t>comment utiliser les voitures et d'autres destinations</t>
  </si>
  <si>
    <t>lavage de linge</t>
  </si>
  <si>
    <t>Nettoyez l'aspirateur, comment utiliser la machine à laver et le sèche-linge</t>
  </si>
  <si>
    <t>Ensemble énergétique général</t>
  </si>
  <si>
    <t>l'utilisation de la maison entière et l'énergie, les factures d'électricité mensuelles</t>
  </si>
  <si>
    <t>Dans le climat froid</t>
  </si>
  <si>
    <t>Comment utiliser le chauffage par temps froid</t>
  </si>
  <si>
    <t>chauffage</t>
  </si>
  <si>
    <t>comment utiliser le chauffage de la maison entière</t>
  </si>
  <si>
    <t>lavage</t>
  </si>
  <si>
    <t>Comment utiliser le lave-vaisselle</t>
  </si>
  <si>
    <t>Comment laver de l'eau chaude dans le bassin</t>
  </si>
  <si>
    <t>douche</t>
  </si>
  <si>
    <t>comment utiliser la douche</t>
  </si>
  <si>
    <t>approvisionnement en eau chaude</t>
  </si>
  <si>
    <t>comment utiliser l'alimentation en eau chaude en général</t>
  </si>
  <si>
    <t>toilette</t>
  </si>
  <si>
    <t>Comment utiliser l'eau de toilette et l'isolation thermique</t>
  </si>
  <si>
    <t>Une baignoire</t>
  </si>
  <si>
    <t>comment utiliser le spa</t>
  </si>
  <si>
    <t>lumière</t>
  </si>
  <si>
    <t>éclairage de la pièce</t>
  </si>
  <si>
    <t>comment utiliser un éclairage de chambre simple</t>
  </si>
  <si>
    <t>comment utiliser l'éclairage de la maison entière</t>
  </si>
  <si>
    <t>réfrigérateur</t>
  </si>
  <si>
    <t>Taïwan</t>
  </si>
  <si>
    <t>Comment utiliser un réfrigérateur personnel</t>
  </si>
  <si>
    <t>utiliser le réfrigérateur dans toute la maison</t>
  </si>
  <si>
    <t>Pour les frais mensuels d'eau et d'électricité par saison. Remplissez la valeur approximative.</t>
  </si>
  <si>
    <t>entier</t>
  </si>
  <si>
    <t>Informations de base sur la région et la maison</t>
  </si>
  <si>
    <t>la télé</t>
  </si>
  <si>
    <t>Comment utiliser la télévision personnalisée</t>
  </si>
  <si>
    <t>comment utiliser toute la maison de la télévision</t>
  </si>
  <si>
    <t>set in D6/senariofix.js</t>
    <phoneticPr fontId="2"/>
  </si>
  <si>
    <t/>
  </si>
  <si>
    <t>summer</t>
    <phoneticPr fontId="2"/>
  </si>
  <si>
    <t>winter</t>
    <phoneticPr fontId="2"/>
  </si>
  <si>
    <t>average templature</t>
    <phoneticPr fontId="2"/>
  </si>
  <si>
    <t>$lang['home_title']=</t>
  </si>
  <si>
    <t>$lang['home_joy_title']=</t>
  </si>
  <si>
    <t>$lang['office_title']=</t>
  </si>
  <si>
    <t>$lang['home_easy_title']=</t>
  </si>
  <si>
    <t>$lang['home_easy_step1']=</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</si>
  <si>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</si>
  <si>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</si>
  <si>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</si>
  <si>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</si>
  <si>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</si>
  <si>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</si>
  <si>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</si>
  <si>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</si>
  <si>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</si>
  <si>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</si>
  <si>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</si>
  <si>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</si>
  <si>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</si>
  <si>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</si>
  <si>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</si>
  <si>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</si>
  <si>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</si>
  <si>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</si>
  <si>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</si>
  <si>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</si>
  <si>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</si>
  <si>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</si>
  <si>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</si>
  <si>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</si>
  <si>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</si>
  <si>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</si>
  <si>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</si>
  <si>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</si>
  <si>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</si>
  <si>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</si>
  <si>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</si>
  <si>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</si>
  <si>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</si>
  <si>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</si>
  <si>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</si>
  <si>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</si>
  <si>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</si>
  <si>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</si>
  <si>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</si>
  <si>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</si>
  <si>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</si>
  <si>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</si>
  <si>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</si>
  <si>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</si>
  <si>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</si>
  <si>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</si>
  <si>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</si>
  <si>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 xml:space="preserve">//--createpage-----------------	</t>
  </si>
  <si>
    <t>Paris</t>
    <phoneticPr fontId="2"/>
  </si>
  <si>
    <t>Lyon</t>
    <phoneticPr fontId="2"/>
  </si>
  <si>
    <t>Marseille</t>
    <phoneticPr fontId="2"/>
  </si>
  <si>
    <t>新潟</t>
    <rPh sb="0" eb="2">
      <t>ニイガタ</t>
    </rPh>
    <phoneticPr fontId="2"/>
  </si>
  <si>
    <t>秋田</t>
    <rPh sb="0" eb="2">
      <t>アキタ</t>
    </rPh>
    <phoneticPr fontId="2"/>
  </si>
  <si>
    <t>鹿児島</t>
    <rPh sb="0" eb="3">
      <t>カゴシマ</t>
    </rPh>
    <phoneticPr fontId="2"/>
  </si>
  <si>
    <t>similar templature area in Japan</t>
    <phoneticPr fontId="2"/>
  </si>
  <si>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</si>
  <si>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</si>
  <si>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</si>
  <si>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</si>
  <si>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</si>
  <si>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</si>
  <si>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</si>
  <si>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</si>
  <si>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</si>
  <si>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</si>
  <si>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</si>
  <si>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</si>
  <si>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</si>
  <si>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</si>
  <si>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</si>
  <si>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</si>
  <si>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t>
  </si>
  <si>
    <t>L'information que vous entrez ne peut être visualisée que par votre terminal, elle ne s'accumule pas sur le serveur.</t>
  </si>
  <si>
    <t>A propos de ce diagnostic</t>
  </si>
  <si>
    <t>Réponds à nouveau</t>
  </si>
  <si>
    <t>Comparaison moyenne</t>
  </si>
  <si>
    <t>Changement mensuel</t>
  </si>
  <si>
    <t>Précédent</t>
  </si>
  <si>
    <t>Suivant</t>
  </si>
  <si>
    <t>Liste de questions</t>
  </si>
  <si>
    <t>Résultat de calcul</t>
  </si>
  <si>
    <t>munu</t>
    <phoneticPr fontId="2"/>
  </si>
  <si>
    <t>Nous comparons la moyenne avec un graphique. L'effet lors de l'exécution de 'mesures efficaces' s'affiche dans le graphique du milieu.</t>
    <phoneticPr fontId="2"/>
  </si>
  <si>
    <t>Une liste des contre-mesures efficaces. Si vous sélectionnez 'Sélectionner', l'effet sera affiché dans le graphique.</t>
    <phoneticPr fontId="2"/>
  </si>
  <si>
    <t>Vous pouvez répondre en détail en spécifiant le champ. Vous pouvez ajouter des pièces et du matériel avec 'Ajouter'.</t>
    <phoneticPr fontId="2"/>
  </si>
  <si>
    <t xml:space="preserve"> "（" + nowques + " sur " + numques + " questiones）"</t>
    <phoneticPr fontId="2"/>
  </si>
  <si>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</si>
  <si>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</si>
  <si>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</si>
  <si>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</si>
  <si>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</si>
  <si>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</si>
  <si>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</si>
  <si>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</si>
  <si>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</si>
  <si>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</si>
  <si>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</si>
  <si>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</si>
  <si>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</si>
  <si>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</si>
  <si>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d6/logic_**/senarofix.js</t>
    <phoneticPr fontId="2"/>
  </si>
  <si>
    <t>Measures</t>
    <phoneticPr fontId="2"/>
  </si>
  <si>
    <t xml:space="preserve">title, title short, easyness, subsidy, advice, </t>
    <phoneticPr fontId="2"/>
  </si>
  <si>
    <t>d6/logic_**/senaroset.js</t>
    <phoneticPr fontId="2"/>
  </si>
  <si>
    <t>Input</t>
    <phoneticPr fontId="2"/>
  </si>
  <si>
    <t>title, unit, text, Input type, display value, save data</t>
    <phoneticPr fontId="2"/>
  </si>
  <si>
    <t>Language</t>
    <phoneticPr fontId="2"/>
  </si>
  <si>
    <t>language/lang_**.php</t>
    <phoneticPr fontId="2"/>
  </si>
  <si>
    <t>language/lang_**.js</t>
    <phoneticPr fontId="2"/>
  </si>
  <si>
    <t>Area</t>
    <phoneticPr fontId="2"/>
  </si>
  <si>
    <t>Place/Area, average templature(summer, winter)</t>
    <phoneticPr fontId="2"/>
  </si>
  <si>
    <t>d6/logic_**/senaroset.js manual setting</t>
    <phoneticPr fontId="2"/>
  </si>
  <si>
    <t xml:space="preserve">subsidy </t>
    <phoneticPr fontId="2"/>
  </si>
  <si>
    <t>annual average templature</t>
    <phoneticPr fontId="2"/>
  </si>
  <si>
    <t>東京</t>
  </si>
  <si>
    <t>京都</t>
  </si>
  <si>
    <t>大阪</t>
  </si>
  <si>
    <t>3 direction Eco Index</t>
    <phoneticPr fontId="2"/>
  </si>
  <si>
    <t>(1)Sustainability Index</t>
    <phoneticPr fontId="2"/>
  </si>
  <si>
    <t>(2)Good Investment Index</t>
    <phoneticPr fontId="2"/>
  </si>
  <si>
    <t>(3)Eco Action and Atitude Index</t>
    <phoneticPr fontId="2"/>
  </si>
  <si>
    <t>Level1)large equal than</t>
    <phoneticPr fontId="2"/>
  </si>
  <si>
    <t>Level1)large equal than</t>
    <phoneticPr fontId="2"/>
  </si>
  <si>
    <t>index</t>
    <phoneticPr fontId="2"/>
  </si>
  <si>
    <t>Level2)large equal than</t>
    <phoneticPr fontId="2"/>
  </si>
  <si>
    <t>index</t>
    <phoneticPr fontId="2"/>
  </si>
  <si>
    <t>Level3)large equal than</t>
    <phoneticPr fontId="2"/>
  </si>
  <si>
    <t>weight</t>
    <phoneticPr fontId="2"/>
  </si>
  <si>
    <t>index of no answer</t>
    <phoneticPr fontId="2"/>
  </si>
  <si>
    <t>Level2)large equal than</t>
    <phoneticPr fontId="2"/>
  </si>
  <si>
    <t>Level3)large equal than</t>
    <phoneticPr fontId="2"/>
  </si>
  <si>
    <t>weight</t>
    <phoneticPr fontId="2"/>
  </si>
  <si>
    <t>i221</t>
    <phoneticPr fontId="2"/>
  </si>
  <si>
    <t>エアコンの性能</t>
    <rPh sb="5" eb="7">
      <t>セイノウ</t>
    </rPh>
    <phoneticPr fontId="2"/>
  </si>
  <si>
    <t>consCOsum</t>
    <phoneticPr fontId="2"/>
  </si>
  <si>
    <t>エアコンの省エネ性能はよいですか</t>
    <phoneticPr fontId="2"/>
  </si>
  <si>
    <t>選んで下さい</t>
    <phoneticPr fontId="2"/>
  </si>
  <si>
    <t>選んで下さい</t>
    <phoneticPr fontId="2"/>
  </si>
  <si>
    <t>とてもよい</t>
  </si>
  <si>
    <t>あまりよくない</t>
  </si>
  <si>
    <t>i121</t>
    <phoneticPr fontId="2"/>
  </si>
  <si>
    <t>温水器の性能</t>
    <rPh sb="0" eb="3">
      <t>オンスイキ</t>
    </rPh>
    <rPh sb="4" eb="6">
      <t>セイノウ</t>
    </rPh>
    <phoneticPr fontId="2"/>
  </si>
  <si>
    <t>consHWsum</t>
    <phoneticPr fontId="2"/>
  </si>
  <si>
    <t>温水器の省エネ性能はよいですか</t>
    <rPh sb="0" eb="3">
      <t>オンスイキ</t>
    </rPh>
    <phoneticPr fontId="2"/>
  </si>
  <si>
    <t>i621</t>
    <phoneticPr fontId="2"/>
  </si>
  <si>
    <t>テレビの性能</t>
    <rPh sb="4" eb="6">
      <t>セイノウ</t>
    </rPh>
    <phoneticPr fontId="2"/>
  </si>
  <si>
    <t>テレビの省エネ性能はよいですか</t>
    <phoneticPr fontId="2"/>
  </si>
  <si>
    <t>選んで下さい</t>
    <phoneticPr fontId="2"/>
  </si>
  <si>
    <t>i421</t>
    <phoneticPr fontId="2"/>
  </si>
  <si>
    <t>洗濯機の性能</t>
    <rPh sb="0" eb="3">
      <t>センタクキ</t>
    </rPh>
    <rPh sb="4" eb="6">
      <t>セイノウ</t>
    </rPh>
    <phoneticPr fontId="2"/>
  </si>
  <si>
    <t>consDRsum</t>
    <phoneticPr fontId="2"/>
  </si>
  <si>
    <t>洗濯機の省エネ性能はよいですか</t>
    <rPh sb="0" eb="3">
      <t>センタクキ</t>
    </rPh>
    <phoneticPr fontId="2"/>
  </si>
  <si>
    <t>i721</t>
    <phoneticPr fontId="2"/>
  </si>
  <si>
    <t>冷蔵庫の性能</t>
    <rPh sb="4" eb="6">
      <t>セイノウ</t>
    </rPh>
    <phoneticPr fontId="2"/>
  </si>
  <si>
    <t>consRFsum</t>
    <phoneticPr fontId="2"/>
  </si>
  <si>
    <t>冷蔵庫の省エネ性能はよいですか</t>
    <phoneticPr fontId="2"/>
  </si>
  <si>
    <t xml:space="preserve">D6.consSeason.titleList[1] = </t>
    <phoneticPr fontId="2"/>
  </si>
  <si>
    <t xml:space="preserve">D6.consSeason.titleList[2] = </t>
    <phoneticPr fontId="2"/>
  </si>
  <si>
    <t>spring/fall</t>
    <phoneticPr fontId="2"/>
  </si>
  <si>
    <t xml:space="preserve">D6.consSeason.titleList[3] = </t>
    <phoneticPr fontId="2"/>
  </si>
  <si>
    <t>winter</t>
  </si>
  <si>
    <t>spring/fall</t>
  </si>
  <si>
    <t>summer</t>
  </si>
  <si>
    <t>refernce</t>
    <phoneticPr fontId="2"/>
  </si>
  <si>
    <t>room #</t>
    <phoneticPr fontId="2"/>
  </si>
  <si>
    <t>how to use a rice cooker</t>
    <phoneticPr fontId="2"/>
  </si>
  <si>
    <t>car #</t>
    <phoneticPr fontId="2"/>
  </si>
  <si>
    <t>destination #</t>
    <phoneticPr fontId="2"/>
  </si>
  <si>
    <t>#</t>
    <phoneticPr fontId="2"/>
  </si>
  <si>
    <t>#</t>
    <phoneticPr fontId="2"/>
  </si>
  <si>
    <t>winter</t>
    <phoneticPr fontId="2"/>
  </si>
  <si>
    <t>summer</t>
    <phoneticPr fontId="2"/>
  </si>
  <si>
    <t>&lt;?php // set to Language/*.php ========================</t>
    <phoneticPr fontId="2"/>
  </si>
  <si>
    <t>$lang["code"]=</t>
  </si>
  <si>
    <t xml:space="preserve"> </t>
    <phoneticPr fontId="2"/>
  </si>
  <si>
    <t>$lang["show_electricity"]=</t>
  </si>
  <si>
    <t>$lang["show_gas"]=</t>
  </si>
  <si>
    <t>$lang["show_kerosene"]=</t>
  </si>
  <si>
    <t>$lang["show_briquet"]=</t>
  </si>
  <si>
    <t>$lang["show_area"]=</t>
  </si>
  <si>
    <t>$lang["show_gasoline"]=</t>
  </si>
  <si>
    <t>$lang["electricitytitle"]=</t>
  </si>
  <si>
    <t>$lang["gastitle"]=</t>
  </si>
  <si>
    <t>$lang["kerosenetitle"]=</t>
  </si>
  <si>
    <t>$lang["briquettitle"]=</t>
  </si>
  <si>
    <t>$lang["areatitle"]=</t>
  </si>
  <si>
    <t>$lang["gasolinetitle"]=</t>
  </si>
  <si>
    <t>kWh</t>
    <phoneticPr fontId="2"/>
  </si>
  <si>
    <t>kWh</t>
  </si>
  <si>
    <t>m3</t>
    <phoneticPr fontId="2"/>
  </si>
  <si>
    <t>m3</t>
  </si>
  <si>
    <t>L</t>
    <phoneticPr fontId="2"/>
  </si>
  <si>
    <t>L</t>
  </si>
  <si>
    <t>kg</t>
    <phoneticPr fontId="2"/>
  </si>
  <si>
    <t>kg</t>
  </si>
  <si>
    <t>MJ</t>
    <phoneticPr fontId="2"/>
  </si>
  <si>
    <t>MJ</t>
  </si>
  <si>
    <t>L</t>
    <phoneticPr fontId="2"/>
  </si>
  <si>
    <t>num</t>
    <phoneticPr fontId="2"/>
  </si>
  <si>
    <t>num</t>
  </si>
  <si>
    <t>num + "points"</t>
    <phoneticPr fontId="2"/>
  </si>
  <si>
    <t>num + "点"</t>
    <rPh sb="7" eb="8">
      <t>テン</t>
    </rPh>
    <phoneticPr fontId="2"/>
  </si>
  <si>
    <t>$lang["priceunit"]=</t>
  </si>
  <si>
    <t>kg</t>
    <phoneticPr fontId="2"/>
  </si>
  <si>
    <t>GJ</t>
    <phoneticPr fontId="2"/>
  </si>
  <si>
    <t>$lang["startPageName"]=</t>
  </si>
  <si>
    <t>$lang["dataClear"]=</t>
  </si>
  <si>
    <t>$lang["savetobrowser"]=</t>
  </si>
  <si>
    <t>$lang["savedataisshown"]=</t>
  </si>
  <si>
    <t>numques, nowques</t>
  </si>
  <si>
    <t>$lang["youcall"]=</t>
  </si>
  <si>
    <t>$lang["youcount"]=</t>
  </si>
  <si>
    <t>$lang["totalhome"]=</t>
  </si>
  <si>
    <t>target</t>
    <phoneticPr fontId="2"/>
  </si>
  <si>
    <t>target</t>
  </si>
  <si>
    <t>"同じ世帯人数の"+target+"の家庭"</t>
  </si>
  <si>
    <t>count</t>
    <phoneticPr fontId="2"/>
  </si>
  <si>
    <t>$lang["rankcall"]=</t>
  </si>
  <si>
    <t>ratio</t>
    <phoneticPr fontId="2"/>
  </si>
  <si>
    <t>ratio</t>
  </si>
  <si>
    <t>"　CO2排出量は、平均の" + ratio +"倍です。"</t>
    <rPh sb="25" eb="26">
      <t>バイ</t>
    </rPh>
    <phoneticPr fontId="2"/>
  </si>
  <si>
    <t>$lang["co2compare06"]=</t>
  </si>
  <si>
    <t>$lang["co2compare08"]=</t>
  </si>
  <si>
    <t>$lang["co2compare10"]=</t>
  </si>
  <si>
    <t>$lang["co2compare12"]=</t>
  </si>
  <si>
    <t>$lang["co2compare14"]=</t>
  </si>
  <si>
    <t>same,youcount,rank</t>
  </si>
  <si>
    <t>$lang["itemize"]=</t>
  </si>
  <si>
    <t>$lang["itemname"]=</t>
  </si>
  <si>
    <t>$lang["percent"]=</t>
  </si>
  <si>
    <t>$lang["measure"]=</t>
  </si>
  <si>
    <t>$lang["merit"]=</t>
  </si>
  <si>
    <t>$lang["select"]=</t>
  </si>
  <si>
    <t>main3,sum</t>
  </si>
  <si>
    <t>$lang["effectivemeasures"]=</t>
  </si>
  <si>
    <t>percent,fee,co2</t>
  </si>
  <si>
    <t>co2</t>
  </si>
  <si>
    <t>name,percent</t>
  </si>
  <si>
    <t>$lang["co2minus"]=</t>
  </si>
  <si>
    <t>$lang["error"]=</t>
  </si>
  <si>
    <t>fee</t>
  </si>
  <si>
    <t>$lang["feenochange"]=</t>
  </si>
  <si>
    <t>price,lifetime,load</t>
  </si>
  <si>
    <t>change,totalchange,down</t>
  </si>
  <si>
    <t>$lang["payback1month"]=</t>
  </si>
  <si>
    <t>month</t>
  </si>
  <si>
    <t>year</t>
    <phoneticPr fontId="2"/>
  </si>
  <si>
    <t>$lang["paybacknever"]=</t>
  </si>
  <si>
    <t>$lang["monthlytitle"]=</t>
  </si>
  <si>
    <t>$lang["month"]=</t>
  </si>
  <si>
    <t>$lang["energy"]=</t>
  </si>
  <si>
    <t>$lang['button_showall']=</t>
  </si>
  <si>
    <t>$lang["add"]=</t>
  </si>
  <si>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</si>
  <si>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</si>
  <si>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</si>
  <si>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</si>
  <si>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</si>
  <si>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</si>
  <si>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</si>
  <si>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</si>
  <si>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</si>
  <si>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</si>
  <si>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</si>
  <si>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</si>
  <si>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$lang['home_easy_step2']=</t>
  </si>
  <si>
    <t>num</t>
    <phoneticPr fontId="2"/>
  </si>
  <si>
    <t>低炭素生活のための簡単エコチェック</t>
  </si>
  <si>
    <t>評価</t>
  </si>
  <si>
    <t>めざせ低炭素家庭</t>
  </si>
  <si>
    <t>削減ができます</t>
  </si>
  <si>
    <t>かんたんな方法で</t>
  </si>
  <si>
    <t>持続可能性</t>
  </si>
  <si>
    <t>省エネ機器</t>
  </si>
  <si>
    <t>省エネ行動</t>
  </si>
  <si>
    <t>すばらしい！</t>
  </si>
  <si>
    <t>$lang['home_action_label2']=</t>
  </si>
  <si>
    <t>まあまあよい</t>
  </si>
  <si>
    <t>$lang['home_action_label3']=</t>
  </si>
  <si>
    <t>ちょっと残念</t>
  </si>
  <si>
    <t>$lang["youafter"]=</t>
  </si>
  <si>
    <t>$lang["average"]=</t>
  </si>
  <si>
    <t>$lang["compare"]=</t>
  </si>
  <si>
    <t>$lang["co2emission"]=</t>
  </si>
  <si>
    <t>$lang["co2reductiontitle"]=</t>
  </si>
  <si>
    <t>$lang["fee"]=</t>
  </si>
  <si>
    <t>$lang["feereductiontitle"]=</t>
  </si>
  <si>
    <t>$lang["initialcosttitle"]=</t>
  </si>
  <si>
    <t>$lang["loadperyear"]=</t>
  </si>
  <si>
    <t>$lang["primaryenergy"]=</t>
  </si>
  <si>
    <t>$lang["officecall"]=</t>
  </si>
  <si>
    <t>$lang["officecount"]=</t>
  </si>
  <si>
    <t>$lang["totaloffice"]=</t>
  </si>
  <si>
    <t>fr</t>
  </si>
  <si>
    <t xml:space="preserve"> "（" + nowques + " sur " + numques + " questiones）"</t>
  </si>
  <si>
    <t>munu</t>
  </si>
  <si>
    <t>Nous comparons la moyenne avec un graphique. L'effet lors de l'exécution de 'mesures efficaces' s'affiche dans le graphique du milieu.</t>
  </si>
  <si>
    <t>Une liste des contre-mesures efficaces. Si vous sélectionnez 'Sélectionner', l'effet sera affiché dans le graphique.</t>
  </si>
  <si>
    <t>Vous pouvez répondre en détail en spécifiant le champ. Vous pouvez ajouter des pièces et du matériel avec 'Ajouter'.</t>
  </si>
  <si>
    <t>Euro</t>
    <phoneticPr fontId="2"/>
  </si>
  <si>
    <t>La même taille de ménage</t>
    <phoneticPr fontId="2"/>
  </si>
  <si>
    <t>"La même taille de ménage "+target+"Accueil"</t>
    <phoneticPr fontId="2"/>
  </si>
  <si>
    <t>Accueil</t>
    <phoneticPr fontId="2"/>
  </si>
  <si>
    <t>Le rang est</t>
    <phoneticPr fontId="2"/>
  </si>
  <si>
    <t> dans les 100.</t>
    <phoneticPr fontId="2"/>
  </si>
  <si>
    <t>"Le rang est " + count +" dans les 100."</t>
    <phoneticPr fontId="2"/>
  </si>
  <si>
    <t>L'émission de CO2 est</t>
    <phoneticPr fontId="2"/>
  </si>
  <si>
    <t>fois par rapport à la moyenne</t>
    <phoneticPr fontId="2"/>
  </si>
  <si>
    <t>"L'émission de CO2 est" + ratio +"fois par rapport à la moyenne"</t>
    <phoneticPr fontId="2"/>
  </si>
  <si>
    <t>est 100, en ce sens que votre rang est #</t>
    <phoneticPr fontId="2"/>
  </si>
  <si>
    <t>"est 100, en ce sens que votre rang est #" + youcount + "&lt;br&gt;"</t>
    <phoneticPr fontId="2"/>
  </si>
  <si>
    <t>sont une grande source et dans les trois champs que vous émettez</t>
    <phoneticPr fontId="2"/>
  </si>
  <si>
    <t>% de CO2. Ces grandes mesures sur le terrain sont efficaces.</t>
    <phoneticPr fontId="2"/>
  </si>
  <si>
    <t>main3+" sont une grande source et dans les trois champs que vous émettez " + sum+"% de CO2. Ces grandes mesures sur le terrain sont efficaces."</t>
    <phoneticPr fontId="2"/>
  </si>
  <si>
    <t>Lorsqu'il est combiné</t>
    <phoneticPr fontId="2"/>
  </si>
  <si>
    <t>% annuel</t>
    <phoneticPr fontId="2"/>
  </si>
  <si>
    <t>yen du coût de l'utilité et</t>
    <phoneticPr fontId="2"/>
  </si>
  <si>
    <t>kg de CO2 peut être réduit. Si vous travaillez déjà, cela signifie que vous faites une éco-vie qui ne produira que ces résultats.</t>
    <phoneticPr fontId="2"/>
  </si>
  <si>
    <t>"　Lorsqu'il est combiné  " + percent+"% annuel " + ( hidePrice != 1  ? fee +"yen du coût de l'utilité et ":"") + co2+"kg de CO2 peut être réduit. Si vous travaillez déjà, cela signifie que vous faites une éco-vie qui ne produira que ces résultats."</t>
    <phoneticPr fontId="2"/>
  </si>
  <si>
    <t>Les efforts sont efficaces.</t>
    <phoneticPr fontId="2"/>
  </si>
  <si>
    <t xml:space="preserve"> title+" les efforts sont efficaces."</t>
    <phoneticPr fontId="2"/>
  </si>
  <si>
    <t>Annuel</t>
    <phoneticPr fontId="2"/>
  </si>
  <si>
    <t>kg de CO2 peut être réduit.</t>
    <phoneticPr fontId="2"/>
  </si>
  <si>
    <t>"Annuele " + co2+"kg de CO2 peut être réduit."</t>
    <phoneticPr fontId="2"/>
  </si>
  <si>
    <t>cela équivaut à réduire</t>
    <phoneticPr fontId="2"/>
  </si>
  <si>
    <t xml:space="preserve">"cela équivaut à réduire "+ name+" pour " +percent+"%  " </t>
    <phoneticPr fontId="2"/>
  </si>
  <si>
    <t>Vous pouvez enregistrer</t>
    <phoneticPr fontId="2"/>
  </si>
  <si>
    <t>yen par an.</t>
    <phoneticPr fontId="2"/>
  </si>
  <si>
    <t>"Vous pouvez enregistrer" + fee+"yen par an."</t>
    <phoneticPr fontId="2"/>
  </si>
  <si>
    <t>Pour acheter neuf, cela coûte environ</t>
    <phoneticPr fontId="2"/>
  </si>
  <si>
    <t>yen (prix de référence), réparti</t>
    <phoneticPr fontId="2"/>
  </si>
  <si>
    <t>année de vie, votre coût total sera</t>
    <phoneticPr fontId="2"/>
  </si>
  <si>
    <t>yen par an.</t>
    <phoneticPr fontId="2"/>
  </si>
  <si>
    <t>"Pour acheter neuf, cela coûte environ" + price+" " + lifetime+"année de vie, votre coût total sera "+ load+"yen par an."</t>
    <phoneticPr fontId="2"/>
  </si>
  <si>
    <t>an</t>
    <phoneticPr fontId="2"/>
  </si>
  <si>
    <t>moice</t>
    <phoneticPr fontId="2"/>
  </si>
  <si>
    <t>D'autre part, le coût de l'utilité sera enregistré pour</t>
    <phoneticPr fontId="2"/>
  </si>
  <si>
    <t>yen par an, donc le fardeau total sera</t>
    <phoneticPr fontId="2"/>
  </si>
  <si>
    <t>yen, vous pouvez économiser chaque année au total.</t>
    <phoneticPr fontId="2"/>
  </si>
  <si>
    <t>Vous pouvez revenir dans un mois.</t>
    <phoneticPr fontId="2"/>
  </si>
  <si>
    <t>Vous pouvez revenir dans</t>
    <phoneticPr fontId="2"/>
  </si>
  <si>
    <t> mois.</t>
    <phoneticPr fontId="2"/>
  </si>
  <si>
    <t>"Vous pouvez revenir dans " + month+" mois."</t>
    <phoneticPr fontId="2"/>
  </si>
  <si>
    <t>Vous pouvez revenir sur</t>
    <phoneticPr fontId="2"/>
  </si>
  <si>
    <t>"Vous pouvez revenir sur " + year+"an."</t>
    <phoneticPr fontId="2"/>
  </si>
  <si>
    <t>Le coût de l'utilité sera</t>
    <phoneticPr fontId="2"/>
  </si>
  <si>
    <t>yen moins cher.</t>
    <phoneticPr fontId="2"/>
  </si>
  <si>
    <t>"Le coût de l'utilité sera" + fee+"yen moins cher."</t>
    <phoneticPr fontId="2"/>
  </si>
  <si>
    <t>Coût d'utilité estimé par mois</t>
    <phoneticPr fontId="2"/>
  </si>
  <si>
    <t>Afficher les recommandations à</t>
    <phoneticPr fontId="2"/>
  </si>
  <si>
    <t>"Afficher les recommandations à "+ num + "th"</t>
    <phoneticPr fontId="2"/>
  </si>
  <si>
    <t>Eco-vérifier facile pour la vie à faible teneur en carbone</t>
  </si>
  <si>
    <t>Évaluation</t>
  </si>
  <si>
    <t>Visez la maison à faible teneur en carbone</t>
  </si>
  <si>
    <t>Peut réduire</t>
  </si>
  <si>
    <t>D'une manière simple</t>
  </si>
  <si>
    <t>Durabilité</t>
  </si>
  <si>
    <t>Équipement d'économie d'énergie</t>
  </si>
  <si>
    <t>Comportement d'économie d'énergie</t>
  </si>
  <si>
    <t>C'est merveilleux!</t>
  </si>
  <si>
    <t>Sur la même échelle</t>
    <phoneticPr fontId="2"/>
  </si>
  <si>
    <t>"Sur la même échelle" + target</t>
    <phoneticPr fontId="2"/>
  </si>
  <si>
    <t>Demande</t>
    <phoneticPr fontId="2"/>
  </si>
  <si>
    <t>draw data from v2</t>
    <phoneticPr fontId="2"/>
  </si>
  <si>
    <t>language set</t>
    <phoneticPr fontId="2"/>
  </si>
  <si>
    <t>language set</t>
    <phoneticPr fontId="2"/>
  </si>
  <si>
    <t>"D'autre part, le coût de l'utilité sera enregistré pour " + change+ "yen par an, donc le fardeau total sera" + totalchange +(down?"yen, vous pouvez économiser chaque année au total.":"" )</t>
    <phoneticPr fontId="2"/>
  </si>
  <si>
    <t xml:space="preserve"> Mesures recommandées</t>
    <phoneticPr fontId="2"/>
  </si>
  <si>
    <t>Veuillez répondre à  questions</t>
    <phoneticPr fontId="2"/>
  </si>
  <si>
    <t>良い点</t>
    <rPh sb="0" eb="1">
      <t>ヨ</t>
    </rPh>
    <rPh sb="2" eb="3">
      <t>テン</t>
    </rPh>
    <phoneticPr fontId="2"/>
  </si>
  <si>
    <t>改善点</t>
    <rPh sb="0" eb="2">
      <t>カイゼン</t>
    </rPh>
    <rPh sb="2" eb="3">
      <t>テン</t>
    </rPh>
    <phoneticPr fontId="2"/>
  </si>
  <si>
    <t>Un peu d'accord</t>
    <phoneticPr fontId="2"/>
  </si>
  <si>
    <t>Un peu d'accord</t>
    <phoneticPr fontId="2"/>
  </si>
  <si>
    <t>Un peu désolé</t>
    <phoneticPr fontId="2"/>
  </si>
  <si>
    <t>Un peu désolé</t>
    <phoneticPr fontId="2"/>
  </si>
  <si>
    <t>　あなたの選択した対策は以下のとおりです。取り組めていますか？</t>
  </si>
  <si>
    <t>選択した対策</t>
    <rPh sb="0" eb="2">
      <t>センタク</t>
    </rPh>
    <rPh sb="4" eb="6">
      <t>タイサク</t>
    </rPh>
    <phoneticPr fontId="2"/>
  </si>
  <si>
    <t>Les mesures que vous avez sélectionnées sont les suivantes. Travaillez-vous dessus?</t>
  </si>
  <si>
    <t>Mesures sélectionnées</t>
  </si>
  <si>
    <t>J'ai choisi cette contre-mesure</t>
  </si>
  <si>
    <t>Choisissez la contre-mesure qui vous convient parmi celles-ci</t>
    <phoneticPr fontId="2"/>
  </si>
  <si>
    <t>Équipement de chauffage principalement utilisé</t>
  </si>
  <si>
    <t>Réglage de la température du réfrigérateur</t>
  </si>
  <si>
    <t>Source de chaleur de la cuisinière</t>
  </si>
  <si>
    <t>Performance du climatiseur</t>
  </si>
  <si>
    <t>Performance du chauffe-eau</t>
  </si>
  <si>
    <t>Performances TV</t>
  </si>
  <si>
    <t>Performance de la machine à laver</t>
  </si>
  <si>
    <t>La performance du réfrigérateur</t>
  </si>
  <si>
    <t>Les performances d'économie d'énergie du climatiseur sont-elles bonnes (premier niveau?)</t>
  </si>
  <si>
    <t>Les performances d'économie d'énergie du chauffe-eau sont-elles bonnes? (Première année)</t>
  </si>
  <si>
    <t>Les performances d'économie d'énergie de la télévision sont-elles bonnes? (Première année)</t>
  </si>
  <si>
    <t>Est-ce que les performances d'économie d'énergie de la machine à laver sont bonnes? (Première année)</t>
  </si>
  <si>
    <t>La performance du réfrigérateur en matière d'économie d'énergie est-elle bonne? (Première année)</t>
  </si>
  <si>
    <t>Electricity companies are able to buy electricity that is left over by electricity generation at a high price. For fiscal 2018, it is 28 yen per 1 kWh (TEPCO, Chubu Electric Power, Kansai Electric Power Co., Ltd.), or 30 yen (Although it is high for other electric power companies, installation of equipment to stop buying when the sunlight becomes surplus will become necessary). Electricity is generated only by installing the panel, life is long because there are no operating parts such as motors, and maintenance is relatively small. Equipment called "Conditioner" that converts to AC requires replacement every 10 years or so. &lt;br&gt; In addition, installing a photovoltaic power generator will install a device that shows how electricity is sold. It shows how much electricity was generated, how much it consumed at home, and depending on the model, it is displayed by time zone. The amount sold was also displayed, and the effect of reducing the amount of use of nature and electricity comes out to sell more.</t>
  </si>
  <si>
    <t>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t>
  </si>
  <si>
    <t>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t>
  </si>
  <si>
    <t>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t>
  </si>
  <si>
    <t>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t>
  </si>
  <si>
    <t>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</si>
  <si>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is a solar water heater that puts hot water storage tank on the ground and uses it. There is no tank on the roof, so no load is applied. 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</si>
  <si>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t>
  </si>
  <si>
    <t>The energy of the shower is very large, and it is same to that of 300 TV is turn on in the same time. Even just stopping for a while save a lot. Be careful when you are washing your body with bubble you can stop it running.</t>
  </si>
  <si>
    <t>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t>
  </si>
  <si>
    <t>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t>
  </si>
  <si>
    <t>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t>
  </si>
  <si>
    <t>The bathtub is covered with insulation such as polystyrene foam, and the type that hot water is hard to cool is increasing. It is necessary to renovate the bathtub, but we do not have to burn fired as it is hard to cool down. In addition, if bathroom is also made to unit bus, heat from the whole bathroom will also be difficult to escape.</t>
  </si>
  <si>
    <t>The amount of hot water in the bathtub is equivalent to 10 to 20 minutes when converted to the time when using the shower. Washing your body using only hot water in a bathtub without automatic bathtub can sometimes increase energy consumption, but if you are using a shower, the amount of bathtub will be reduced.</t>
  </si>
  <si>
    <t>When washing with detergent, please stop hot water and shorten the time to put out hot water as much as possible. Rubbing the oil dirt at first with old cloth etc. will complete the rinse as soon as possible.</t>
  </si>
  <si>
    <t>You can rinse thoroughly without using hot water in the warm season. For example, if you use hot water for 10 minutes to wash dishes, about 50 liters of hot water will be consumed. By devising such as wiping off oil stains with old cloth etc., rinse can be quickened.</t>
  </si>
  <si>
    <t>Compared with washing dishes with hot water, because they are washing with hot water, the dish washer / dryer is more energy-saving. In case of washing with water instead of hot water, it will be more energy-saving than the dishwasher. It is also effective to devise by hand washing.</t>
  </si>
  <si>
    <t>Even though usability is the same, such as making it possible to stop immediately by hand or turning the single lever to the left, hot water does not work, even if the usability is the same, there are devices that can reduce the consumption of hot water by more than 20%.</t>
  </si>
  <si>
    <t>Although it is necessary to construct and replace the main body of the toilet, it is possible to reduce the amount of water to less than half of the previous one. Those that required about 13 liters before, can be used at around 4-6 liters, which can greatly reduce the water bill.</t>
  </si>
  <si>
    <t>The new product has energy-saving features, such as the type that warm the moment you open the lid, it requires less power consumption. Please choose the energy-saving annual power consumption, which is displayed in the catalog as a reference.</t>
  </si>
  <si>
    <t>When it is not cold it can save energy by turning off warming or setting the temperature setting lower. Covering the toilet seat makes it hard to feel cold.</t>
  </si>
  <si>
    <t>If you keep the toilet seat lid up, the heat of heat retention is easy to escape, and power consumption increases. After finishing use, we will save energy by closing the lid. If it is not cold, not to keep warmth will also lead to energy saving.</t>
  </si>
  <si>
    <t>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t>
  </si>
  <si>
    <t>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t>
  </si>
  <si>
    <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t>
  </si>
  <si>
    <t>It is like placing the stove in the window that the solar radiation enters during cooling. Blocking solar radiation makes energy saving and the room becomes cooler. Although curtains can prevent sunlight, curtains inside the room warm up, and the room becomes hot. For this reason, it is cooler to bridge out of the window. Also, from around May, planting and growing bitter gourd, morning glory, loofah, etc. will create a fine "green curtain" in the summer and will prevent sunlight.</t>
  </si>
  <si>
    <t>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t>
  </si>
  <si>
    <t>Estimated heating setting temperature considering energy conservation is less than 20 ℃. Please think about about "not to feel cold" rather than "to make you feel warm". There are individual differences in how you feel cold, so you do not need to push yourself, but please do some additional measures, such as thick clothes, warm meals, etc. By setting the set temperature to 1 ° C moderately, it is possible to reduce CO 2 emissions and utility costs by approximately 10%. Also at the end of the season, it is also effective to stop using air conditioning equipment ahead of time.</t>
  </si>
  <si>
    <t>Insulation sheets for windows (those of the e-action type like so-called bubble wrap sheets) are sold at home centers and the like. After wiping the window cleanly, you can spray it and paste it on the window just with that water. Not only is there insulation effect, it can also suppress condensation. The cold wind that blows down from the window also softens and improves comfort.</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</si>
  <si>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t>
  </si>
  <si>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For details please consult with a construction shop etc.</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</si>
  <si>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t>
  </si>
  <si>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Comfort also improves, such as the cold wind blowing down from the window, the coldness of the winter morning is improved. For details please consult with a construction shop etc.</t>
  </si>
  <si>
    <t>It is desirable to clean the air conditioner every time it is used for 1 month. When the filter's eyes become clogged, the air blows weak, especially the efficiency in heating is greatly dropped. Especially in a room including a kitchen, please clean frequently as oil smoke easily adheres. In recent air conditioners, there are also models that automatically clean filters.</t>
  </si>
  <si>
    <t>Heating tends to keep on for a long time. Let's stop when it gets warm. It is one way to stop before going to bed or going out 30 minutes. Also, it is in vain to heat a room where no one is present, so let's cut as much as possible.</t>
  </si>
  <si>
    <t>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t>
  </si>
  <si>
    <t>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t>
  </si>
  <si>
    <t>It takes a lot of energy to heat a large room. When you divide the room with bran or doors, you can warm up even small heating appliances. Conversely, when the ceiling is high, such as a stairwell structure, many heating is required.</t>
  </si>
  <si>
    <t>When families spend in separate rooms, it is necessary to heat and light each one. You can reduce heating and lighting by spending time together in a room. Please enjoy energy saving while enjoying the time of the group.</t>
  </si>
  <si>
    <t>Using wood stove or pellet stove reduces carbon dioxide emissions as it does not use fossil fuels such as oil and gas. Although it is a heating fuel from the old days, it is rather fashionable such as a fireplace, and more examples are introduced in urban areas. Pellet stove is advantageous because it does not take time to supply fuel automatically. Installation requires installation such as installing a chimney.</t>
  </si>
  <si>
    <t>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t>
  </si>
  <si>
    <t>The introduction of ventilation facilities is obligatory in new houses, but when heating, we throw away warm air outdoors. The total heat exchanging ventilator can recover its heat and reduce the amount of heat that is discarded.</t>
  </si>
  <si>
    <t>In the electric pot, a lot of electricity is consumed when keeping warm for a long time. Please try boiling water as needed or try using a thermos bottle that does not use electricity.</t>
  </si>
  <si>
    <t>When you do not use hot water for a long time, such as when you go out or at night, you can cut the heat retention power by stopping the electric pot. It is more energy-saving to stop the rice cooker and the warmth of the toilet seat as well.</t>
  </si>
  <si>
    <t>To eat warm rice, rather than warming with a rice cooker, it will be energy saving to warm up with a microwave oven just before eating. When keeping warm at high temperature for a long time, rice may discolor and it is better to leave it at room temperature deliciously.</t>
  </si>
  <si>
    <t>There is an electric pot which is thermally insulated like a thermos bottle, and you can reduce electricity consumption of warming. Since thermal insulation power consumption is displayed in the catalog, please refer to this and select it.</t>
  </si>
  <si>
    <t>The flame protruding from the bottom of the pot does not shorten the cooking time just by wasting gas. Let's adjust it to the extent that flames do not protrude from the pot bottom. Besides this, we can reduce consumption of gas by devising to cook well in preparation.</t>
  </si>
  <si>
    <t>Drying function of clothes is convenient, but it costs more than 10 times more energy than washing. It is energy saving not to use drying function as much as possible to dry in the sun.</t>
  </si>
  <si>
    <t>Among clothes dryers and washing machines with drying function, the heat pump type requires about half the energy consumption as compared with ordinary dryers. When using drying function well, the reduction of utility cost will also be effective greatly. However, since the drying function itself uses a lot of energy, it is desirable not to use the drying function as much as possible.</t>
  </si>
  <si>
    <t>LED energy saving performance is high, it will last long. Unlike fluorescent lights, insects do not enter the cover of lighting fixtures, so you can save labor in cleaning. I will replace it from the lighting fixture, but since there is a socket, I usually can exchange it myself without having to ask the electrician. You can also adjust the color of light and adjust the brightness finely.</t>
  </si>
  <si>
    <t>The LED bulb uses the same socket as the incandescent light bulb, so you can change it as it is when the light bulb has run out. Electricity consumption can be reduced by 80%, life will be over 40 times.</t>
  </si>
  <si>
    <t>When the entrance illumination is made sensor-based, it will detect people and light up, so the crime prevention performance will be high. The time during which electricity is flowing is greatly reduced, resulting in energy saving. Also, since it is only necessary to make the corridors bright only when a person passes, it is practical and energy-saving to set the lighting of the human sensor and to only illuminate when people pass.</t>
  </si>
  <si>
    <t>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t>
  </si>
  <si>
    <t>Let's turn off the lights frequently when leaving the room. A lot of electricity flows when turning on, but since it is only a moment, even if you plan to come back soon, it will be energy saving to turn off the light frequently.</t>
  </si>
  <si>
    <t>Since the energy-saving performance of television is improved, if the size is the same as before, the type that consumes less than half the power is sold. In the shop, please choose a television whose electricity cost is cheap as much as possible.</t>
  </si>
  <si>
    <t>Since the television needs to display the screen, it consumes 10 to 100 times the power consumption of the radio. If you are lonely because you are turning on the TV, please change to a radio or CD for energy saving.</t>
  </si>
  <si>
    <t>Let's decide TV programs to watch in advance, and turn off the TV when you are finished. If you leave it on, you will unintentionally watch until the next program. Also in the case of video games, it tends to take a long time, so try to shorten the time you spend.</t>
  </si>
  <si>
    <t>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t>
  </si>
  <si>
    <t>There is an energy-saving type refrigerator that requires about half the electricity compared to the previous model. When choosing, please choose the one with a large number of ★(star) mark of Unified Energy-saving Label and energy-saving type referring to the annual electricity bill display. Let's get old refrigerators to be taken over by home appliance recycling system at the time of purchase.</t>
  </si>
  <si>
    <t>If you use more than one refrigerator, please stop one. Even small refrigerators consume as much electricity as large. If you do not use it for use, you may feel that it is a waste, but it is preferable not to use it as it will cause a large environmental burden simply by putting on electricity.</t>
  </si>
  <si>
    <t>The refrigerator should be separated about 5 cm from the wall. The refrigerator escapes heat from the side or the ceiling, but if it is in contact with the wall, heat will not escape and power consumption will increase by about 10%.</t>
  </si>
  <si>
    <t>The temperature of the refrigerator can be adjusted. If you change the setting from strong to middle, from medium to weak, you can save about 10% each. Since the damage of food will be slightly faster, please try while checking whether there is no problem.</t>
  </si>
  <si>
    <t>Besides hybrid vehicles and electric vehicles, fuel-efficient vehicles have been developed and sold with about half of existing fuel consumption due to technical improvements. Please select in consideration of fuel consumption at the time of purchase.</t>
  </si>
  <si>
    <t>Electric cars use charged electricity instead of gasoline, run the motor instead of the engine and run. It is highly efficient compared to engines, and it is being sold as a practical car enough. However, charging stations are still few, it takes time to charge, so you need to charge it at night. In Europe, China, etc., we plan to switch from an engine type car to an electric car by about 2040.</t>
  </si>
  <si>
    <t>In addition to the idling stop, by starting softly at the start, fuel efficiency can be improved by about 10%.</t>
  </si>
  <si>
    <t>In the case of a neighborhood of about 2 km, when the climate is good, let's use a bicycle or walk without using a car. It is also for health.</t>
  </si>
  <si>
    <t>The use of a car consumes a lot of energy. It is important to devise such as not to use for a light application of necessity.</t>
  </si>
  <si>
    <t>Electricity may be consumed even when not in use, such as TV, video, air conditioner. When not using for a long time, you can reduce it by pulling out the plug from the outlet. Recent models have reduced standby power, so please work in case of older models more than 5 years ago. Instead of directly extracting the outlet, first stop the air conditioner with the remote control, please remove it after the motion has completely stopped.</t>
  </si>
  <si>
    <t>HEMS (Home Energy Management Sysytem) is a system that can finely grasp the electricity used at home by time and can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t>
  </si>
  <si>
    <t>Instead of installing solar panels on the roof, by placing small ones on the veranda etc., it can be used for some lighting and other applications. Although it may be sold as an existing product, you can also make it yourself. Materials can be procured through internet shopping and home centers. &lt;br&gt; On a sunny day, as if to dry the futon, you can charge the battery to sunlight and use it for the charged amount. There may be times when you can not use electricity, such as cloudy days.</t>
  </si>
  <si>
    <t>Normal</t>
  </si>
  <si>
    <t>Pas très bon</t>
  </si>
  <si>
    <t>Je ne sais pas</t>
  </si>
  <si>
    <t>GJ</t>
  </si>
  <si>
    <t xml:space="preserve"> "（" + numques +"問中" + nowques + "問目）"</t>
  </si>
  <si>
    <t>count</t>
  </si>
  <si>
    <t>"100" + count +"中順位"</t>
    <rPh sb="16" eb="17">
      <t>チュウ</t>
    </rPh>
    <rPh sb="17" eb="19">
      <t>ジュンイ</t>
    </rPh>
    <phoneticPr fontId="2"/>
  </si>
  <si>
    <t>same +"が100" + youcount + "あったとすると、少ないほうから" +   youcount+ "番目です。&lt;br&gt;"</t>
  </si>
  <si>
    <t>main3+"の割合が大きく、この3分野で" + sum+"%を占めます。こうした大きい分野の対策が効果的です。"</t>
  </si>
  <si>
    <t>"　組み合わせると" + percent+"%、年間" + ( hidePrice != 1  ? fee +"円の光熱費と、":"") + co2+"kgのCO2が削減できます。すでに取り組んでいる場合、これだけの成果があがるエコ生活ができていることを意味しています。"</t>
  </si>
  <si>
    <t xml:space="preserve"> title+"取り組みが効果的です。"</t>
  </si>
  <si>
    <t>"年間" + co2+"kgのCO2を減らすことができます。"</t>
  </si>
  <si>
    <t>"これは" + name+"の" +percent+"%を減らすことに相当します。"</t>
  </si>
  <si>
    <t>"年間約" + fee+"円お得な取り組みです。"</t>
  </si>
  <si>
    <t>"新たに購入するために、約" + price+"円（参考価格）かかり、" + lifetime+"年の寿命で割ると、年間約"+ load+"円の負担になります。"</t>
  </si>
  <si>
    <t>"一方、光熱費が毎年約" + change+ "円安くなるため、トータルでは年間約" + totalchange +(down?"円お得となります。":"円の負担ですみます。" )</t>
  </si>
  <si>
    <t>"約" + month+"ヶ月で元をとれます。"</t>
  </si>
  <si>
    <t>year</t>
  </si>
  <si>
    <t>"約" + year+"年で元をとれます。"</t>
  </si>
  <si>
    <t>"光熱費は年間約" + fee+"円安くなります。"</t>
  </si>
  <si>
    <t>メニュー</t>
  </si>
  <si>
    <t>　有効な対策の一覧です。「選択」にチェックをすると、効果がグラフで表示されます。</t>
  </si>
  <si>
    <t>　分野を指定して詳しく回答しなおすことができます。「追加」で部屋や機器を追加できます。</t>
  </si>
  <si>
    <t>　かんたんな質問で、あなたの生活にあった対策を示します。3分間でできるエコチェックしてみてください。</t>
  </si>
  <si>
    <t>この質問にお答えください</t>
  </si>
  <si>
    <t>　</t>
  </si>
  <si>
    <t>つのおすすめ対策</t>
  </si>
  <si>
    <t>num + "番目におすすめを表示"</t>
    <rPh sb="7" eb="9">
      <t>バンメ</t>
    </rPh>
    <rPh sb="15" eb="17">
      <t>ヒョウジ</t>
    </rPh>
    <phoneticPr fontId="2"/>
  </si>
  <si>
    <t>この対策を選択しました</t>
    <rPh sb="2" eb="4">
      <t>タイサク</t>
    </rPh>
    <rPh sb="5" eb="7">
      <t>センタク</t>
    </rPh>
    <phoneticPr fontId="2"/>
  </si>
  <si>
    <t>この中からあなたにあった対策を厳選します</t>
    <rPh sb="2" eb="3">
      <t>ナカ</t>
    </rPh>
    <rPh sb="12" eb="14">
      <t>タイサク</t>
    </rPh>
    <rPh sb="15" eb="17">
      <t>ゲンセン</t>
    </rPh>
    <phoneticPr fontId="2"/>
  </si>
  <si>
    <t>"同じ規模の" + target</t>
  </si>
  <si>
    <t>CO2ゼロ時代サバイバル</t>
    <rPh sb="5" eb="7">
      <t>ジダイ</t>
    </rPh>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</si>
  <si>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</si>
  <si>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</si>
  <si>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</si>
  <si>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</si>
  <si>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</si>
  <si>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</si>
  <si>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</si>
  <si>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</si>
  <si>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</si>
  <si>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</si>
  <si>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</si>
  <si>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</si>
  <si>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取り組み時期になりました</t>
    <rPh sb="0" eb="1">
      <t>ト</t>
    </rPh>
    <rPh sb="2" eb="3">
      <t>ク</t>
    </rPh>
    <rPh sb="4" eb="6">
      <t>ジキ</t>
    </rPh>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</si>
  <si>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</si>
  <si>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</si>
  <si>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</si>
  <si>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死にました。おつかれさまでした。</t>
    <rPh sb="0" eb="1">
      <t>シ</t>
    </rPh>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</si>
  <si>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</si>
  <si>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やめる</t>
  </si>
  <si>
    <t>設定する</t>
    <rPh sb="0" eb="2">
      <t>セッテイ</t>
    </rPh>
    <phoneticPr fontId="2"/>
  </si>
  <si>
    <t>実行します</t>
    <rPh sb="0" eb="2">
      <t>ジッコウ</t>
    </rPh>
    <phoneticPr fontId="2"/>
  </si>
  <si>
    <t>すみません、やります。</t>
  </si>
  <si>
    <t>ちがいます</t>
  </si>
  <si>
    <t>まあ、それでいいです。</t>
  </si>
  <si>
    <t>うちエコ診断WEB</t>
    <rPh sb="4" eb="6">
      <t>シンダン</t>
    </rPh>
    <phoneticPr fontId="2"/>
  </si>
  <si>
    <t>""check</t>
    <phoneticPr fontId="2"/>
  </si>
  <si>
    <t>treat</t>
    <phoneticPr fontId="2"/>
  </si>
  <si>
    <t xml:space="preserve">//----------system title-----------------------------------------------	</t>
    <phoneticPr fontId="2"/>
  </si>
  <si>
    <t xml:space="preserve"> </t>
    <phoneticPr fontId="2"/>
  </si>
  <si>
    <t xml:space="preserve"> </t>
    <phoneticPr fontId="2"/>
  </si>
  <si>
    <t>$lang['countfix_pre_after']=</t>
    <phoneticPr fontId="2"/>
  </si>
  <si>
    <t xml:space="preserve">//--energy -----------------	</t>
    <phoneticPr fontId="2"/>
  </si>
  <si>
    <t>;</t>
    <phoneticPr fontId="2"/>
  </si>
  <si>
    <t>;</t>
    <phoneticPr fontId="2"/>
  </si>
  <si>
    <t xml:space="preserve"> </t>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</si>
  <si>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</si>
  <si>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</si>
  <si>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</si>
  <si>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</si>
  <si>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</si>
  <si>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</si>
  <si>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 xml:space="preserve">//--common unit-----------------	</t>
    <phoneticPr fontId="2"/>
  </si>
  <si>
    <t>$lang['point_disp']=</t>
    <phoneticPr fontId="2"/>
  </si>
  <si>
    <t>param</t>
    <phoneticPr fontId="2"/>
  </si>
  <si>
    <t>template</t>
    <phoneticPr fontId="2"/>
  </si>
  <si>
    <t>$lang['co2unit']=</t>
    <phoneticPr fontId="2"/>
  </si>
  <si>
    <t>$lang['energyunit']=</t>
    <phoneticPr fontId="2"/>
  </si>
  <si>
    <t>$lang['monthunit']=</t>
    <phoneticPr fontId="2"/>
  </si>
  <si>
    <t>$lang['yearunit']=</t>
    <phoneticPr fontId="2"/>
  </si>
  <si>
    <t xml:space="preserve">//--common page-----------------	</t>
    <phoneticPr fontId="2"/>
  </si>
  <si>
    <t>$lang['header_attension']=</t>
    <phoneticPr fontId="2"/>
  </si>
  <si>
    <t xml:space="preserve">//--question page-----------------	</t>
    <phoneticPr fontId="2"/>
  </si>
  <si>
    <t>$lang["QuestionNumber"]=</t>
    <phoneticPr fontId="2"/>
  </si>
  <si>
    <t>param</t>
    <phoneticPr fontId="2"/>
  </si>
  <si>
    <t xml:space="preserve">//--compare-----------------	</t>
    <phoneticPr fontId="2"/>
  </si>
  <si>
    <t>$lang["comparehome"]=</t>
    <phoneticPr fontId="2"/>
  </si>
  <si>
    <t>$lang["rankin100"]=</t>
    <phoneticPr fontId="2"/>
  </si>
  <si>
    <t>$lang["co2ratio"]=</t>
    <phoneticPr fontId="2"/>
  </si>
  <si>
    <t>$lang["rankcomment"]=</t>
    <phoneticPr fontId="2"/>
  </si>
  <si>
    <t>$lang["itemizecomment"]=</t>
    <phoneticPr fontId="2"/>
  </si>
  <si>
    <t xml:space="preserve">//--result-----------------	</t>
    <phoneticPr fontId="2"/>
  </si>
  <si>
    <t>$lang["comment_combined_reduce"]=</t>
    <phoneticPr fontId="2"/>
  </si>
  <si>
    <t>$lang["titlemessage"]=</t>
    <phoneticPr fontId="2"/>
  </si>
  <si>
    <t>$lang["co2reduction"]=</t>
    <phoneticPr fontId="2"/>
  </si>
  <si>
    <t>$lang["reducepercent"]=</t>
    <phoneticPr fontId="2"/>
  </si>
  <si>
    <t>$lang["feereduction"]=</t>
    <phoneticPr fontId="2"/>
  </si>
  <si>
    <t xml:space="preserve">//result payback----------------------------	</t>
    <phoneticPr fontId="2"/>
  </si>
  <si>
    <t>$lang["initialcost"]=</t>
    <phoneticPr fontId="2"/>
  </si>
  <si>
    <t>$lang["payback"]=</t>
    <phoneticPr fontId="2"/>
  </si>
  <si>
    <t>$lang["paybackmonth"]=</t>
    <phoneticPr fontId="2"/>
  </si>
  <si>
    <t>$lang["paybackyear"]=</t>
    <phoneticPr fontId="2"/>
  </si>
  <si>
    <t>$lang["notinstallfee"]=</t>
    <phoneticPr fontId="2"/>
  </si>
  <si>
    <t xml:space="preserve">//----------buttons -----------------------------------------------	</t>
    <phoneticPr fontId="2"/>
  </si>
  <si>
    <t>$lang['button_menu']=</t>
    <phoneticPr fontId="2"/>
  </si>
  <si>
    <t>$lang['button_prev']=</t>
    <phoneticPr fontId="2"/>
  </si>
  <si>
    <t>$lang['button_next']=</t>
    <phoneticPr fontId="2"/>
  </si>
  <si>
    <t>$lang['button_queslist']=</t>
    <phoneticPr fontId="2"/>
  </si>
  <si>
    <t>$lang['button_calcresult']=</t>
    <phoneticPr fontId="2"/>
  </si>
  <si>
    <t xml:space="preserve">//---- 1 button mode -----------	</t>
    <phoneticPr fontId="2"/>
  </si>
  <si>
    <t xml:space="preserve"> </t>
    <phoneticPr fontId="2"/>
  </si>
  <si>
    <t xml:space="preserve">//---------- 2 focus mode page -----------------------------------------------	</t>
    <phoneticPr fontId="2"/>
  </si>
  <si>
    <t xml:space="preserve"> </t>
    <phoneticPr fontId="2"/>
  </si>
  <si>
    <t>$lang['home_focus_title_after']=</t>
    <phoneticPr fontId="2"/>
  </si>
  <si>
    <t xml:space="preserve">//---------- 3 easy mode page -----------------------------------------------	</t>
    <phoneticPr fontId="2"/>
  </si>
  <si>
    <t>$lang['home_easy_p4title_pre']=</t>
    <phoneticPr fontId="2"/>
  </si>
  <si>
    <t>$lang['home_easy_p4title_after']=</t>
    <phoneticPr fontId="2"/>
  </si>
  <si>
    <t>$lang['home_easy_p4_1']=</t>
    <phoneticPr fontId="2"/>
  </si>
  <si>
    <t xml:space="preserve">$lang['home_easy_measure_show']= </t>
    <phoneticPr fontId="2"/>
  </si>
  <si>
    <t xml:space="preserve">//--5 maintenance page-----------------	</t>
    <phoneticPr fontId="2"/>
  </si>
  <si>
    <t>$lang['home_maintenance_message']=</t>
    <phoneticPr fontId="2"/>
  </si>
  <si>
    <t>$lang['home_maintenance_list']=</t>
    <phoneticPr fontId="2"/>
  </si>
  <si>
    <t>$lang['home_maintenance_selected']=</t>
    <phoneticPr fontId="2"/>
  </si>
  <si>
    <t xml:space="preserve">//-- 6 action page-----------------	</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</si>
  <si>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</si>
  <si>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</si>
  <si>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</si>
  <si>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</si>
  <si>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</si>
  <si>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</si>
  <si>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</si>
  <si>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$lang['home_action_axis1']=</t>
    <phoneticPr fontId="2"/>
  </si>
  <si>
    <t>$lang['home_action_axis2']=</t>
    <phoneticPr fontId="2"/>
  </si>
  <si>
    <t>$lang['home_action_axis3']=</t>
    <phoneticPr fontId="2"/>
  </si>
  <si>
    <t>$lang['home_action_label1']=</t>
    <phoneticPr fontId="2"/>
  </si>
  <si>
    <t>$lang['home_action_good_point']=</t>
    <phoneticPr fontId="2"/>
  </si>
  <si>
    <t>$lang['home_action_bad_point']=</t>
    <phoneticPr fontId="2"/>
  </si>
  <si>
    <t xml:space="preserve">//--99 list page-----------------	</t>
    <phoneticPr fontId="2"/>
  </si>
  <si>
    <t>$lang['home_list_message']=</t>
    <phoneticPr fontId="2"/>
  </si>
  <si>
    <t>$lang["younow"]=</t>
    <phoneticPr fontId="2"/>
  </si>
  <si>
    <t>$lang["comparetoaverage"]=</t>
    <phoneticPr fontId="2"/>
  </si>
  <si>
    <t>$lang["other"]=</t>
    <phoneticPr fontId="2"/>
  </si>
  <si>
    <t xml:space="preserve">//----------for office -----------------------------------------------	</t>
    <phoneticPr fontId="2"/>
  </si>
  <si>
    <t>$lang["officenow"]=</t>
    <phoneticPr fontId="2"/>
  </si>
  <si>
    <t>$lang["compareoffice"]=</t>
    <phoneticPr fontId="2"/>
  </si>
  <si>
    <t>param</t>
    <phoneticPr fontId="2"/>
  </si>
  <si>
    <t>template</t>
    <phoneticPr fontId="2"/>
  </si>
  <si>
    <t xml:space="preserve">//----------7 lifegame -----------------------------------------------	</t>
    <phoneticPr fontId="2"/>
  </si>
  <si>
    <t>$lang['home_lifegame_title']=</t>
    <phoneticPr fontId="2"/>
  </si>
  <si>
    <t>$lang['home_lifegame_toptitle']=</t>
    <phoneticPr fontId="2"/>
  </si>
  <si>
    <t>$lang['home_lifegame_top1']=</t>
    <phoneticPr fontId="2"/>
  </si>
  <si>
    <t>$lang['home_lifegame_top2']=</t>
    <phoneticPr fontId="2"/>
  </si>
  <si>
    <t>$lang['home_lifegame_top3']=</t>
    <phoneticPr fontId="2"/>
  </si>
  <si>
    <t>$lang['home_lifegame_top3b']=</t>
    <phoneticPr fontId="2"/>
  </si>
  <si>
    <t>$lang['home_lifegame_toptitle4']=</t>
    <phoneticPr fontId="2"/>
  </si>
  <si>
    <t>$lang['home_lifegame_top4']=</t>
    <phoneticPr fontId="2"/>
  </si>
  <si>
    <t>$lang['home_lifegame_toptitle5']=</t>
    <phoneticPr fontId="2"/>
  </si>
  <si>
    <t>$lang['home_lifegame_top5']=</t>
    <phoneticPr fontId="2"/>
  </si>
  <si>
    <t>$lang['home_lifegame_toptitle6']=</t>
    <phoneticPr fontId="2"/>
  </si>
  <si>
    <t>$lang['home_lifegame_top6']=</t>
    <phoneticPr fontId="2"/>
  </si>
  <si>
    <t>$lang['home_lifegame_top6b']=</t>
    <phoneticPr fontId="2"/>
  </si>
  <si>
    <t>$lang['home_lifegame_toptitle7']=</t>
    <phoneticPr fontId="2"/>
  </si>
  <si>
    <t>$lang['home_lifegame_top7']=</t>
    <phoneticPr fontId="2"/>
  </si>
  <si>
    <t>$lang['home_lifegame_toptitle90']=</t>
    <phoneticPr fontId="2"/>
  </si>
  <si>
    <t>$lang['home_lifegame_top90']=</t>
    <phoneticPr fontId="2"/>
  </si>
  <si>
    <t>$lang['home_lifegame_toptitle99']=</t>
    <phoneticPr fontId="2"/>
  </si>
  <si>
    <t>$lang['home_lifegame_top99']=</t>
    <phoneticPr fontId="2"/>
  </si>
  <si>
    <t>$lang['button_end']=</t>
    <phoneticPr fontId="2"/>
  </si>
  <si>
    <t>$lang['button_agree']=</t>
    <phoneticPr fontId="2"/>
  </si>
  <si>
    <t>$lang['button_commit']=</t>
    <phoneticPr fontId="2"/>
  </si>
  <si>
    <t>$lang['home_lifegame_button_sel99']=</t>
    <phoneticPr fontId="2"/>
  </si>
  <si>
    <t>$lang['home_lifegame_button_sel3a']=</t>
    <phoneticPr fontId="2"/>
  </si>
  <si>
    <t>$lang['home_lifegame_button_sel3b']=</t>
    <phoneticPr fontId="2"/>
  </si>
  <si>
    <t xml:space="preserve">//----------8 uchieco web -----------------------------------------------	</t>
    <phoneticPr fontId="2"/>
  </si>
  <si>
    <t>$lang['home_uchieco_title']=</t>
    <phoneticPr fontId="2"/>
  </si>
  <si>
    <t>CO2 zéro survie de l'ère</t>
  </si>
  <si>
    <t>Vos gains mensuels ont augmenté de 10 000 yens!</t>
  </si>
  <si>
    <t>Je ne sais pas si l'économie s'est améliorée ou je ne peux pas accepter votre travail mais les revenus ont augmenté de 10 000 yens par mois. Félicitations. Quoi? N'est-ce pas un montant juste? Eh bien, peu importe si vous n'êtes pas humble.</t>
  </si>
  <si>
    <t>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t>
  </si>
  <si>
    <t>Merci beaucoup. Peu importe si cela prend des années, mais mettons-le à zéro pendant que vous êtes en vie. Cependant, l'argent supplémentaire que vous payez est de 10 000 yens par mois.</t>
  </si>
  <si>
    <t>En passant, vous êtes une personne qui vit la vie comme une moyenne japonaise &lt;/ li&gt; &lt;/ ul&gt;, peut-être &lt;br&gt; &lt;br&gt; &lt;ul&gt; &lt;li&gt; Appartement seul location appartement studio &lt;/ li&gt; &lt;li&gt; Quoi?</t>
  </si>
  <si>
    <t>Veuillez choisir votre approche</t>
  </si>
  <si>
    <t>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t>
  </si>
  <si>
    <t>Merci pour vos efforts</t>
  </si>
  <si>
    <t>Nous avons réalisé les initiatives de ○ ○, ○ ○. Pour cette raison ○ 10 000 yens d'argent ont été utilisés, le reste est devenu ○ 10 000.</t>
  </si>
  <si>
    <t>Un effet est apparu</t>
  </si>
  <si>
    <t>Cependant, grâce à nos efforts, 10 000 yens ont été ajoutés moins cher chaque mois. Par rapport à l'affaire ne rien faire, il est moins cher de 10.000 yens chaque mois par accumulation jusqu'à maintenant. Les émissions de CO2 ont diminué de 0% par rapport à l'état initial.</t>
  </si>
  <si>
    <t>Une année a passé et les revenus ont augmenté, 120 000 yens peuvent être utilisés en plus. En outre, nous pouvons utiliser ○ dix mille yens par réduction du coût des services publics d'un an. L'argent pouvant être utilisé est passé de 10 000 à 10 000 yens.</t>
  </si>
  <si>
    <t>Il est temps d'entreprendre</t>
  </si>
  <si>
    <t>Actuellement, nous avons un budget de 10 000 ¥. Il y a quelque chose comme ceci dans un effort qui peut être abordé dans cette quantité d'argent, l'argent pas cher. Veuillez sélectionner l'article sur lequel travailler.</t>
  </si>
  <si>
    <t>Veuillez choisir vos paramètres</t>
  </si>
  <si>
    <t>Lors du choix de la durée de vie actuelle, la simulation qui fait réellement zéro le CO2 commencera à partir de maintenant.</t>
  </si>
  <si>
    <t>Il est mort. Félicitations!</t>
  </si>
  <si>
    <t>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t>
  </si>
  <si>
    <t>Abandonner</t>
  </si>
  <si>
    <t>Pour mettre en place</t>
  </si>
  <si>
    <t>Je le ferai</t>
  </si>
  <si>
    <t>Je suis désolé, je vais le faire.</t>
  </si>
  <si>
    <t>Je ne suis pas.</t>
  </si>
  <si>
    <t>Eh bien, c'est OK.</t>
  </si>
  <si>
    <t>Diagnostic écologique WEB</t>
  </si>
  <si>
    <t>* C'est complètement gratuit. Vous n'avez pas besoin de saisir des informations pour vous identifier, comme le nom ou l'adresse électronique.Comme ce logiciel de diagnostic est exécuté en téléchargeant la logique de calcul elle-même sur le terminal, la valeur saisie n'est jamais envoyée à un terminal autre que le terminal utilisateur. Cette page utilise Google Anarlitics pour comprendre la situation d'utilisation.</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</si>
  <si>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</si>
  <si>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Réserve d'eau chaude / réserve d'eau</t>
  </si>
  <si>
    <t>Air conditionné</t>
  </si>
  <si>
    <t>Lessive et séchage des vêtements</t>
  </si>
  <si>
    <t>Réfrigérateur</t>
  </si>
  <si>
    <t>Véhicule personnel</t>
  </si>
  <si>
    <t>Consommation d'énergie en veille · autres</t>
  </si>
  <si>
    <t>Installer un sanitaire et un robinet sur la cuisine / salle d'eau</t>
  </si>
  <si>
    <t>Chauffage dans un climatiseur</t>
  </si>
  <si>
    <t>Chauffage de la maison avec un climatiseur</t>
  </si>
  <si>
    <t>Incorporer l'air chaud du plafond pendant le chauffage</t>
  </si>
  <si>
    <t>Passons du temps en famille avec la famille</t>
  </si>
  <si>
    <t>Remplacer par la LED</t>
  </si>
  <si>
    <t>Passer au type de capteur humain</t>
  </si>
  <si>
    <t>Utiliser les transports publics tels que les chemins de fer et les autobus</t>
  </si>
  <si>
    <t>Installer des panneaux photovoltaïques</t>
  </si>
  <si>
    <t>Installer le périphérique Home Energy Checker</t>
  </si>
  <si>
    <t>Mettre un panneau solaire sur la véranda</t>
  </si>
  <si>
    <t>Remplacer le chauffe-eau par Eco Jaws (type de récupération de chaleur latente)</t>
  </si>
  <si>
    <t>Remplacer le réchauffeur d'eau par un éco-corne (type de récupération de chaleur latente)</t>
  </si>
  <si>
    <t>Installer et utiliser un système solaire (type de circulation forcée)</t>
  </si>
  <si>
    <t>Laver la vaisselle avec de l'eau dans les moments où l'eau n'est pas froide</t>
  </si>
  <si>
    <t>Utilisez un lave-vaisselle / sécheuse</t>
  </si>
  <si>
    <t>Établir un toilette à économie d'eau</t>
  </si>
  <si>
    <t>Remplacer par un siège de toilette de lavage à eau chaude momentané</t>
  </si>
  <si>
    <t>Diminuer le réglage de la température du siège du réchauffement</t>
  </si>
  <si>
    <t>Fermez le couvercle du siège de toilette pour le réchauffement</t>
  </si>
  <si>
    <t>Remplacez l'air conditionné par un type d'économie d'énergie</t>
  </si>
  <si>
    <t>Remplacez le climatiseur par un type d'économie d'énergie et faites-le chauffer avec le climatiseur</t>
  </si>
  <si>
    <t>Dans l'air conditionné, utiliser de la soudure, etc. pour couper le rayonnement solaire</t>
  </si>
  <si>
    <t>Réglez le réglage de la température de refroidissement à basse température (28 ° C)</t>
  </si>
  <si>
    <t>Faire des vêtements épais et régler le réglage de la température de chauffage à modéré (20 ° C)</t>
  </si>
  <si>
    <t>Lors du chauffage, coller la plaque isolante pour les fenêtres</t>
  </si>
  <si>
    <t>Faire un vitrage double fenêtre / châssis</t>
  </si>
  <si>
    <t>Faire de la fenêtre / châssis en tant que verre en résine</t>
  </si>
  <si>
    <t>Joignez la fenêtre intérieure</t>
  </si>
  <si>
    <t>Remplacer les lunettes de fenêtre dans toutes les pièces avec double vitrage</t>
  </si>
  <si>
    <t>Joignez les fenêtres internes à toutes les pièces</t>
  </si>
  <si>
    <t>Faire des fenêtres · châssis de toutes les pièces dans un cadre en résine à faible verre E</t>
  </si>
  <si>
    <t>Nettoyer le filtre à air conditionné</t>
  </si>
  <si>
    <t>Réduire le temps de chauffage d'ici 1 heure</t>
  </si>
  <si>
    <t>Utiliser un kotatsu ou un tapis chaud pour s'abstenir du chauffage de la pièce</t>
  </si>
  <si>
    <t>Fermez les portes et les branches de la chambre pendant le chauffage, réduisez la gamme de chauffage</t>
  </si>
  <si>
    <t>Présentation du poêle à bois (poêle à granulés)</t>
  </si>
  <si>
    <t>Abaisser la température réglée d'une pièce non utilisée dans le chauffage central</t>
  </si>
  <si>
    <t>Installer un ventilateur à échange thermique total</t>
  </si>
  <si>
    <t>Ne pas isoler avec un pot électrique</t>
  </si>
  <si>
    <t>Arrêtez de garder le pot électrique chaud au moment de sortir ou de nuit</t>
  </si>
  <si>
    <t>Arrêtez de réchauffer le réchauffeur de riz</t>
  </si>
  <si>
    <t>Remplacer par une bouilloire électrique à économie d'énergie</t>
  </si>
  <si>
    <t>Ne laissez pas la flamme déborder de la casserole</t>
  </si>
  <si>
    <t>Pendant les jours ensoleillés, sèchez sèche sèche et sèchez-vous sans utiliser de séchage</t>
  </si>
  <si>
    <t>Remplacer par une machine à laver qui peut sécher à sec sèche sèche</t>
  </si>
  <si>
    <t>Remplacement des luminaires fluorescents par des plafonniers à LED</t>
  </si>
  <si>
    <t>Raccourcir le temps d'éclairage d'une heure</t>
  </si>
  <si>
    <t>Éteignez la lumière lorsque vous quittez la pièce</t>
  </si>
  <si>
    <t>Remplacer par un téléviseur avec des performances élevées en économie d'énergie</t>
  </si>
  <si>
    <t>Faire la moitié de la radio à la radio</t>
  </si>
  <si>
    <t>Raccourcir le moment où vous allumez la télévision une heure par jour</t>
  </si>
  <si>
    <t>Réglez de sorte que l'écran du téléviseur ne soit pas trop lumineux</t>
  </si>
  <si>
    <t>Remplacer le réfrigérateur par un type d'économie d'énergie</t>
  </si>
  <si>
    <t>Arrêtez l'un des réfrigérateurs</t>
  </si>
  <si>
    <t>Retirer le réfrigérateur du mur</t>
  </si>
  <si>
    <t>Diminuer le réglage de la température du réfrigérateur</t>
  </si>
  <si>
    <t>Remplacer par une voiture écologique</t>
  </si>
  <si>
    <t>Introduire des véhicules électriques</t>
  </si>
  <si>
    <t>En essayant de garder la conduite écologique comme l'arrêt au ralenti</t>
  </si>
  <si>
    <t>Arrêtez d'utiliser 20% des voitures</t>
  </si>
  <si>
    <t>Si vous êtes à proximité, faites de vélo ou à pied au lieu de en voiture</t>
  </si>
  <si>
    <t>Débranchez la fiche de la prise et réduisez la puissance de veille</t>
  </si>
  <si>
    <t>Production d'énergie solaire</t>
  </si>
  <si>
    <t> Home Energy Checker</t>
  </si>
  <si>
    <t>Eco Cute</t>
  </si>
  <si>
    <t>Ne pas garder le bain au chaud</t>
  </si>
  <si>
    <t>Ne pas conserver l'isolation thermique automatique</t>
  </si>
  <si>
    <t>Je ne chauffe pas la baignoire à l'eau chaude en été</t>
  </si>
  <si>
    <t>Lave-vaisselle lave-vaisselle</t>
  </si>
  <si>
    <t>Sanmen faucet</t>
  </si>
  <si>
    <t>Toilettes d'économie d'eau</t>
  </si>
  <si>
    <t>Fermer le couvercle du siège des toilettes</t>
  </si>
  <si>
    <t>Climatiseur à économie d'énergie</t>
  </si>
  <si>
    <t>Climatisation à économie d'énergie + chauffage</t>
  </si>
  <si>
    <t>Chauffage de l'air conditionné</t>
  </si>
  <si>
    <t>Climatisation coupure du rayonnement solaire</t>
  </si>
  <si>
    <t>Température de consigne de refroidissement</t>
  </si>
  <si>
    <t>Température de consigne de chauffage</t>
  </si>
  <si>
    <t>Verre basse E à résine</t>
  </si>
  <si>
    <t>Résoudre toutes les pièces en verre à faible teneur en résine E</t>
  </si>
  <si>
    <t>Nettoyage du filtre</t>
  </si>
  <si>
    <t>Chauffage court 1 heure</t>
  </si>
  <si>
    <t>Poêle à bois et à granulés</t>
  </si>
  <si>
    <t>Température de chauffage de la salle inutilisée</t>
  </si>
  <si>
    <t>Ventilation totale de la chaleur échangeuse</t>
  </si>
  <si>
    <t>Ne pas garder le pot isolé</t>
  </si>
  <si>
    <t>Arrêt de retenue de la chaleur nocturne</t>
  </si>
  <si>
    <t>Isolation de gateau</t>
  </si>
  <si>
    <t>Pot d'électricité à économie d'énergie</t>
  </si>
  <si>
    <t>Réglage de la flamme</t>
  </si>
  <si>
    <t>Séchage de la pompe à chaleur</t>
  </si>
  <si>
    <t>Ampoule LED</t>
  </si>
  <si>
    <t>Réduction d'éclairage</t>
  </si>
  <si>
    <t>Achetez de la télévision à économie d'énergie</t>
  </si>
  <si>
    <t>Tram DaFMMMMMMMMMMMMMMMM</t>
  </si>
  <si>
    <t>Réglage de luminosité de la télévision</t>
  </si>
  <si>
    <t>Réfrigérateur à économie d'énergie</t>
  </si>
  <si>
    <t>MarcodelAmemPea Da Marco Mountainbeea Da Marco Daeaeaeaea</t>
  </si>
  <si>
    <t>Marco MarcoFea Da Marco Marco Marco Chamel Cham Marco Marco ddeaeaeaúeaea</t>
  </si>
  <si>
    <t>Remplacement de la voiture</t>
  </si>
  <si>
    <t>Trappea Marco</t>
  </si>
  <si>
    <t>MarcoFea MarcoFea MarcoFea Marco Congressables MarcoFMapsdMaps Cham</t>
  </si>
  <si>
    <t>Marco Marco</t>
  </si>
  <si>
    <t>20% moins d'utilisation de la voiture</t>
  </si>
  <si>
    <t>Vélos et promenades</t>
  </si>
  <si>
    <t>Préférence pour l'affichage des mesures</t>
  </si>
  <si>
    <t>Maison individuelle ou immeuble</t>
  </si>
  <si>
    <t>La taille du logement</t>
  </si>
  <si>
    <t>Nombre d'étages</t>
  </si>
  <si>
    <t>Le plafond est-il sous le toit ? (au dernier étage)</t>
  </si>
  <si>
    <t>Exposition au soleil</t>
  </si>
  <si>
    <t>Nombre de pièces</t>
  </si>
  <si>
    <t>Âge du bâtiment</t>
  </si>
  <si>
    <t>État / département</t>
  </si>
  <si>
    <t>Résidence urbaine ou provinciale</t>
  </si>
  <si>
    <t>Efficacité de l'isolation thermique des fenêtres</t>
  </si>
  <si>
    <t>Épaisseur de l'isolation murale</t>
  </si>
  <si>
    <t>Rénovation de l'isolation des fenêtres</t>
  </si>
  <si>
    <t>Rénovation de l'isolation (murs, sols, plafond)</t>
  </si>
  <si>
    <t>Installation de panneaux solaires</t>
  </si>
  <si>
    <t>Taille des panneaux solaires</t>
  </si>
  <si>
    <t>Coût de l'électricité</t>
  </si>
  <si>
    <t>Montant de la vente d'électricité</t>
  </si>
  <si>
    <t>Coût du gaz</t>
  </si>
  <si>
    <t>Quantité de fioul acheté</t>
  </si>
  <si>
    <t>Quantité de briquettes achetées</t>
  </si>
  <si>
    <t>Réseau de chaleur</t>
  </si>
  <si>
    <t>Capacité de la cuve à fioul</t>
  </si>
  <si>
    <t>Fréquence de remplissage de la cuve</t>
  </si>
  <si>
    <t>Facture d'eau (approvisionnement et assainissement)</t>
  </si>
  <si>
    <t>Coût du carburant automobile</t>
  </si>
  <si>
    <t>#Société d'électricité</t>
  </si>
  <si>
    <t>Contrat d'électricité</t>
  </si>
  <si>
    <t>Nombre de jours où l'on prend un bain (hors été)</t>
  </si>
  <si>
    <t>Nombre de jours où l'on prend un bain (en été)</t>
  </si>
  <si>
    <t>Temps de douche (hors été)</t>
  </si>
  <si>
    <t>Temps d'attente de l'eau chaude de la douche</t>
  </si>
  <si>
    <t>Utilisation de l'eau chaude pour laver la vaisselle</t>
  </si>
  <si>
    <t>Moment de l'année où l'on utilise l'eau chaude pour sa toilette</t>
  </si>
  <si>
    <t>Moment où l'on utilise de l'eau chaude pour laver la vaisselle</t>
  </si>
  <si>
    <t>Baignoire</t>
  </si>
  <si>
    <t>Chauffage du siège des toilettes</t>
  </si>
  <si>
    <t>Réglage de la température du siège des toilettes</t>
  </si>
  <si>
    <t>Siège de toilette isolé instantanément</t>
  </si>
  <si>
    <t>Rabattre l'abattant du siège des toilettes</t>
  </si>
  <si>
    <t>Répartition du chauffage dans le logement</t>
  </si>
  <si>
    <t>Équipement de chauffage utilisé de façon complémentaire</t>
  </si>
  <si>
    <t>Réglage de la température du chauffage</t>
  </si>
  <si>
    <t>Nom de la pièce</t>
  </si>
  <si>
    <t>Taille des vitres</t>
  </si>
  <si>
    <t>Types de verres</t>
  </si>
  <si>
    <t>Nombre d'années d'utilisation de l'air conditionné</t>
  </si>
  <si>
    <t>Efficacité de la climatisation</t>
  </si>
  <si>
    <t>Nettoyage du filtre du climatiseur</t>
  </si>
  <si>
    <t>Période d'utilisation de l'humidificateur</t>
  </si>
  <si>
    <t>Installation de feuilles d'isolation thermique</t>
  </si>
  <si>
    <t>Réduction de la zone de chauffage due à la division de la pièce</t>
  </si>
  <si>
    <t>Temps d'utilisation du poêle électrique</t>
  </si>
  <si>
    <t>Température dans les pièces</t>
  </si>
  <si>
    <t>Présence de condensation sur la fenêtre</t>
  </si>
  <si>
    <t>Condensation sur les parois par exemple des placards</t>
  </si>
  <si>
    <t>Ressenti du froid le matin</t>
  </si>
  <si>
    <t>Premiers matins froids</t>
  </si>
  <si>
    <t>Derniers matins froids</t>
  </si>
  <si>
    <t>Penser aux vêtements épais</t>
  </si>
  <si>
    <t>Chauffage des pièces vides</t>
  </si>
  <si>
    <t>Temps d'utilisation de la climatisation</t>
  </si>
  <si>
    <t>Moment d'utilisation de la climatisation</t>
  </si>
  <si>
    <t>Réglage de la température de la climatisation</t>
  </si>
  <si>
    <t>Période d'utilisation de la climatisation (y compris déshumidification)</t>
  </si>
  <si>
    <t>La chaleur des pièces</t>
  </si>
  <si>
    <t>Pénétration des rayons du soleil dans les pièces</t>
  </si>
  <si>
    <t>Eviter les rayons du soleil</t>
  </si>
  <si>
    <t>Temps d'utilisation de la climatisation (y compris déshumidification)</t>
  </si>
  <si>
    <t>Source d'énergie du chauffage central</t>
  </si>
  <si>
    <t>Centrale de chaleur spécialisée</t>
  </si>
  <si>
    <t>Période d'utilisation du chauffage central</t>
  </si>
  <si>
    <t>Ventilation mécanique contrôlée</t>
  </si>
  <si>
    <t>Déneigement de la route par chauffage</t>
  </si>
  <si>
    <t>Source de chaleur du système de déneigement par chauffage</t>
  </si>
  <si>
    <t>Zone de déneigement par chauffage</t>
  </si>
  <si>
    <t>Fréquence d'utilisation du déneigement par chauffage</t>
  </si>
  <si>
    <t>Utilisation du chauffage pour déneiger le toit</t>
  </si>
  <si>
    <t>Surface couverte par le chauffage du toit</t>
  </si>
  <si>
    <t>Source de chaleur du système de déneigement par chauffage du toit</t>
  </si>
  <si>
    <t>Fréquence d'utilisation du système de déneigement par chauffage du toit</t>
  </si>
  <si>
    <t>Utilisation d'une citerne faisant fondre la neige</t>
  </si>
  <si>
    <t>Source de chaleur de la citerne à neige</t>
  </si>
  <si>
    <t>Type de sèche-linge</t>
  </si>
  <si>
    <t>Fréquence des lessives</t>
  </si>
  <si>
    <t>Puissance de l'aspirateur</t>
  </si>
  <si>
    <t>Éclairage du salon</t>
  </si>
  <si>
    <t>Éclairage des pièces vides</t>
  </si>
  <si>
    <t>Emplacement de l'éclairage</t>
  </si>
  <si>
    <t>Consommation électrique d'une ampoule (ou d'un néon)</t>
  </si>
  <si>
    <t>Nombre d'ampoules</t>
  </si>
  <si>
    <t>Temps de télévision</t>
  </si>
  <si>
    <t>Taille de la télévision</t>
  </si>
  <si>
    <t>Années d'utilisation de la télévision</t>
  </si>
  <si>
    <t>Années d'utilisation du réfrigérateur</t>
  </si>
  <si>
    <t>Capacité nette du/des réfrigérateur(s)</t>
  </si>
  <si>
    <t>Surremplissage du réfrigérateur</t>
  </si>
  <si>
    <t>Installation à l'écart du mur</t>
  </si>
  <si>
    <t>La fonction “maintenir au chaud” du cuiseur à riz</t>
  </si>
  <si>
    <t>Température de la théière</t>
  </si>
  <si>
    <t>Économie d'énergie de la bouilloire</t>
  </si>
  <si>
    <t>Nombre de véhicules</t>
  </si>
  <si>
    <t>Nombre de scooter ou moto</t>
  </si>
  <si>
    <t>Consommation de carburant de la voiture</t>
  </si>
  <si>
    <t>Principal utilisateur de la voiture</t>
  </si>
  <si>
    <t>Utilisation de pneus verts</t>
  </si>
  <si>
    <t>Trajet aller</t>
  </si>
  <si>
    <t>Voiture utilisée</t>
  </si>
  <si>
    <t>Système d'arrêt au ralenti</t>
  </si>
  <si>
    <t>Accélération rapide et démarrage brusque</t>
  </si>
  <si>
    <t>Conduite avec peu d'accélération / décélération</t>
  </si>
  <si>
    <t>Arrêter d'accélérer tôt</t>
  </si>
  <si>
    <t>Ecoute des infos routières</t>
  </si>
  <si>
    <t>Ne pas charger le véhicule inutilement</t>
  </si>
  <si>
    <t>Contrôle de la température du climatiseur de la voiture</t>
  </si>
  <si>
    <t>Conduire sans chauffage</t>
  </si>
  <si>
    <t>Quelles mesures devraient être affichées de préférence ?</t>
  </si>
  <si>
    <t>Sélectionnez le nombre de personnes du foyer, en vous incluant.</t>
  </si>
  <si>
    <t>Résidez-vous dans une maison individuelle, un immeuble ?</t>
  </si>
  <si>
    <t>Veuillez sélectionner la valeur numérique la plus proche de la superficie totale de votre logement.</t>
  </si>
  <si>
    <t>Êtes-vous propriétaire ou locataire du logement ?</t>
  </si>
  <si>
    <t>Combien d'étages comporte votre logement ? Si vous habitez en immeuble, à quel étage vivez-vous ?</t>
  </si>
  <si>
    <t>Votre plafond est-il sous le toit ? (au dernier étage)</t>
  </si>
  <si>
    <t>L'exposition au soleil du toit est-elle bonne ?</t>
  </si>
  <si>
    <t>Choisissez votre département.</t>
  </si>
  <si>
    <t>Endroit du département où le climat est différent</t>
  </si>
  <si>
    <t>Votre zone de résidence est-elle bien desservie par les transports publics ?</t>
  </si>
  <si>
    <t>Quelle est l'épaisseur approximative du matériau d'isolation ?</t>
  </si>
  <si>
    <t>Avez-vous fait rénover l'isolation des fenêtres ?</t>
  </si>
  <si>
    <t>Avez-vous effectué des rénovations de l'isolation au mur, au plafond, ou au sol ?</t>
  </si>
  <si>
    <t>Avez-vous installé des panneaux solaires ?</t>
  </si>
  <si>
    <t>Sélectionnez la taille de vos panneaux solaires, si installés.</t>
  </si>
  <si>
    <t>En quelle année avez-vous installés vos panneaux solaires ?</t>
  </si>
  <si>
    <t>Sélectionnez le montant approximatif de vos dépenses en électricité pour un mois.</t>
  </si>
  <si>
    <t>Combien d'électricité créée par vos panneaux solaires pouvez-vous vendre par mois ?</t>
  </si>
  <si>
    <t>Sélectionnez le montant approximatif de vos dépenses en gaz pour un mois.</t>
  </si>
  <si>
    <t>Sélectionnez la quantité approximative de fioul utilisée en un mois.</t>
  </si>
  <si>
    <t>Sélectionnez la quantité approximative de briquettes achetées en un mois.</t>
  </si>
  <si>
    <t>Existe-t-il un réseau de chaleur pour le chauffage ?</t>
  </si>
  <si>
    <t>Si vous avez une cuve à fioul, veuillez sélectionner sa capacité.</t>
  </si>
  <si>
    <t>Sélectionnez le nombre de fois où vous faites remplir la cuve de fioul chaque année.</t>
  </si>
  <si>
    <t>Sélectionnez le montant approximatif de votre approvisionnement en eau, et de son assainissement, pour un mois.</t>
  </si>
  <si>
    <t>Sélectionnez le montant approximatif correspondant à votre facture de gasoil pour un mois, en prenant en compte tous les membres du foyer.</t>
  </si>
  <si>
    <t>Sélectionnez la société qui vous fournit de l'électricité</t>
  </si>
  <si>
    <t>Sélectionnez le type de contrat d'électricité.</t>
  </si>
  <si>
    <t>Sélectionnez le type de gaz.</t>
  </si>
  <si>
    <t>Combien d'électricité créée par des panneaux solaires peut être vendue par mois ?</t>
  </si>
  <si>
    <t>Sélectionnez la quantité approximative de fioul utilisé en un mois.</t>
  </si>
  <si>
    <t>Quel type de chauffe-eau avez-vous ?</t>
  </si>
  <si>
    <t>Utilisez-vous un chauffe-eau solaire ?</t>
  </si>
  <si>
    <t>Combien de jours par semaine prends-tu un bain?</t>
  </si>
  <si>
    <t>Combien de fois par semaine faites-vous chauffer de l'eau pour un bain en été ?</t>
  </si>
  <si>
    <t>Combien de minutes par jour votre famille utilise-t-elle la douche ? En moyenne une personne y passe environ cinq minutes.</t>
  </si>
  <si>
    <t>Combien de minutes par jour votre famille utilise-t-elle la douche en été ?</t>
  </si>
  <si>
    <t>Quelle est la hauteur approximative de l'eau du bain ?</t>
  </si>
  <si>
    <t>Combien d'heures par jour l'eau du bain est-elle maintenue au chaud ?</t>
  </si>
  <si>
    <t>Utilisez vous l'eau du bain pour vous laver ?</t>
  </si>
  <si>
    <t>Comment réchauffez-vous l'eau du bain ?</t>
  </si>
  <si>
    <t>Que faites-vous quand l'eau chaude diminue dans la baignoire ?</t>
  </si>
  <si>
    <t>Combien de temps met l'eau chaude avant d'arriver ?</t>
  </si>
  <si>
    <t>Lorsque vous lavez la vaisselle, essayez-vous d'utiliser de l'eau froide pour économiser l'eau chaude ?</t>
  </si>
  <si>
    <t>La baignoire est-elle comprise dans la construction salle de bain ? Ou est-elle isolée des murs ?</t>
  </si>
  <si>
    <t>Comment est réglée la température du siège des toilettes ?</t>
  </si>
  <si>
    <t>S'agit-il d'un siège de toilettes à réchauffement instantané ?</t>
  </si>
  <si>
    <t>Rabattez-vous l'abattant des toilettes après utilisation ?</t>
  </si>
  <si>
    <t>Quelle est la partie de votre logement que vous chauffez le plus ?</t>
  </si>
  <si>
    <t>Quelle est la source d'énergie des appareils de chauffage que vous utilisez le plus souvent pour chauffer une pièce ? Dans le cas du chauffage au sol, choisissez parmi les sources de chaleur.</t>
  </si>
  <si>
    <t>Combien d'heures utilisez-vous le chauffage pendant une journée en hiver ?</t>
  </si>
  <si>
    <t>Lorsque vous chauffez, à quelle température réglez-vous le chauffage ? (en degrés Celsius) Si vous ne pouvez pas régler l'équipement, à quelle température est-il ?</t>
  </si>
  <si>
    <t>Indiquez la surface correspondant aux pièces recevant l'air conditionné. S'il y a une cage d'escalier, comptez deux fois cet espace.</t>
  </si>
  <si>
    <t>Indiquez le total de la surface des vitres et des montants des fenêtres pour ces pièces.</t>
  </si>
  <si>
    <t>Lors de l'achat de votre climatiseur, avez-vous choisi un climatiseur à économie d'énergie ?</t>
  </si>
  <si>
    <t>Nettoyez-vous le filtre du climatiseur ?</t>
  </si>
  <si>
    <t>Installation d'épais rideaux et de feuilles d'isolation thermique pour l'hiver</t>
  </si>
  <si>
    <t>Pouvez-vous accéder à l'étage supérieur par un escalier intérieur ?</t>
  </si>
  <si>
    <t>Temps d'utilisation du poêle /radiateur électrique</t>
  </si>
  <si>
    <t>Le chauffage des pièces est-il efficace ?</t>
  </si>
  <si>
    <t>Y a-t-il de la condensation sur les fenêtres ?</t>
  </si>
  <si>
    <t>Y a-t-il de la condensation sur les parois, des placards par exemple ?</t>
  </si>
  <si>
    <t>Sélectionnez les effets du froid que vous ressentez le plus.</t>
  </si>
  <si>
    <t>A partir de quand commencez-vous à avoir froid le matin ?</t>
  </si>
  <si>
    <t>A partir de quand commencez-vous à ne plus avoir froid le matin ?</t>
  </si>
  <si>
    <t>Avant d'allumer le chauffage, essayez-vous d'abord de porter des vêtements épais ?</t>
  </si>
  <si>
    <t>Essayez-vous de ne pas chauffer une pièce où il n'y a personne ?</t>
  </si>
  <si>
    <t>Combien d'heures par jour utilisez-vous la climatisation en été ?</t>
  </si>
  <si>
    <t>A quel moment utilisez-vous principalement la climatisation ?</t>
  </si>
  <si>
    <t>Lorsque vous utilisez l'air conditionné, à quelle température le réglez-vous ? (en degrés Celsius)</t>
  </si>
  <si>
    <t>Fait-il chaud dans les pièces ?</t>
  </si>
  <si>
    <t>Est-ce que les pièces reçoivent la lumière du soleil en été, par exemple le matin ou le soir ?</t>
  </si>
  <si>
    <t>Les pièces se réchauffent lorsque le soleil y pénètre le matin ou le soir. Faites-vous en sorte que les rayons du soleil n'entrent pas ?</t>
  </si>
  <si>
    <t>Essayez-vous autant que possible d'utiliser un ventilateur électrique pour vous abstenir de faire marcher la climatisation ?</t>
  </si>
  <si>
    <t>Les pièces sont-elles chaudes ?</t>
  </si>
  <si>
    <t>Avez-vous un chauffage central ?</t>
  </si>
  <si>
    <t>Sélectionnez le combustible du chauffage central.</t>
  </si>
  <si>
    <t>La source d'énergie du chauffage central et celle pour chauffer l'eau du bain sont-elles différentes ?</t>
  </si>
  <si>
    <t>Combien de mois par an utilisez-vous le chauffage central ?</t>
  </si>
  <si>
    <t>Avez-vous une ventilation par échange de chaleur ? (ventilation mécanique contrôlée)</t>
  </si>
  <si>
    <t>Utilisez-vous un système de déneigement de la route par chauffage ?</t>
  </si>
  <si>
    <t>Utilisez-vous un système de déneigement du toit par chauffage ?</t>
  </si>
  <si>
    <t>À quelle fréquence utilisez-vous le système de chauffage du toit pour le déneiger ?</t>
  </si>
  <si>
    <t>Utilisez-vous un sèche-linge ou une fonction “séchage” de votre machine à laver pour sécher votre linge ? Si oui, à quelle fréquence ?</t>
  </si>
  <si>
    <t>Comment utilisez-vous votre machine à laver ?</t>
  </si>
  <si>
    <t>Comment réglez-vous la puissance de votre aspirateur ?</t>
  </si>
  <si>
    <t>Combien de temps utilisez-vous votre aspirateur dans une journée ?</t>
  </si>
  <si>
    <t>Quel genre d'éclairage utilisez-vous principalement dans votre salon ?</t>
  </si>
  <si>
    <t>Eteignez-vous les lumières des pièces vides ?</t>
  </si>
  <si>
    <t>S'il y en a plus d'un(e), combien d'ampoules/néons avez-vous ?</t>
  </si>
  <si>
    <t>Combien d'heures par jour éclairez-vous ?</t>
  </si>
  <si>
    <t>En additionnant tous les postes de télévision de la maison, combien de temps la télé est-elle allumée chez vous pendant une journée? (Jeux vidéos compris)</t>
  </si>
  <si>
    <t>Combien de réfrigérateurs utilisez-vous? Veuillez compter le congélateur comme un réfrigérateur.</t>
  </si>
  <si>
    <t>Comment est réglée la température de votre(vos) réfrigérateur(s) ?</t>
  </si>
  <si>
    <t>Essayez-vous de ne pas le(s) surcharger?</t>
  </si>
  <si>
    <t>Laissez-vous un espace d'environ cinq centimètres entre les murs latéraux/arrière, et le réfrigérateur ?</t>
  </si>
  <si>
    <t>Quelle est la source de chaleur de la cuisinière ?</t>
  </si>
  <si>
    <t>A quelle fréquence cuisez-vous des aliments ?</t>
  </si>
  <si>
    <t>Maintenez vous au chaud le cuiseur à riz ?</t>
  </si>
  <si>
    <t>Maintenez-vous la théière/cafetière au chaud ?</t>
  </si>
  <si>
    <t>Votre bouilloire est-elle à économie d'énergie ?</t>
  </si>
  <si>
    <t>Combien de véhicules possédez-vous ?</t>
  </si>
  <si>
    <t>A qui est la voiture ? Veuillez l'écrire si vous pouvez le désigner.</t>
  </si>
  <si>
    <t>Utilisez-vous des pneus verts, plus écologiques ?</t>
  </si>
  <si>
    <t>Une destination à laquelle vous vous rendez fréquemment</t>
  </si>
  <si>
    <t>À quelle fréquence y allez-vous en voiture ?</t>
  </si>
  <si>
    <t>Quelle voiture utilisez-vous principalement ?</t>
  </si>
  <si>
    <t>Lorsque vous faites un long arrêt, utilisez-vous le système d'arrêt au ralenti ?</t>
  </si>
  <si>
    <t>Essayez-vous d'éviter d'accélérer soudainement ou de démarrer brusquement ?</t>
  </si>
  <si>
    <t>Conduire sans charger inutilement le véhicule</t>
  </si>
  <si>
    <t>Réglez-vous fréquemment la température et le volume d'air du climatiseur de la voiture ?</t>
  </si>
  <si>
    <t>Utilisez-vous le chauffage lorsqu'il fait froid ?</t>
  </si>
  <si>
    <t>Essayez-vous de maintenir les pneus à un niveau de pression adéquat ?</t>
  </si>
  <si>
    <t>#Réchauffement du bain</t>
    <phoneticPr fontId="2"/>
  </si>
  <si>
    <t>#Lorsque l'eau chaude du bain diminue</t>
    <phoneticPr fontId="2"/>
  </si>
  <si>
    <t>#Durée de maintien au chaud du bain</t>
    <phoneticPr fontId="2"/>
  </si>
  <si>
    <t>#Hauteur de l'eau chaude</t>
    <phoneticPr fontId="2"/>
  </si>
  <si>
    <t>#En ce qui concerne l'eau que vous utilisez pour vous laver</t>
    <phoneticPr fontId="2"/>
  </si>
  <si>
    <t>Préférence pour la réduction du CO2</t>
  </si>
  <si>
    <t xml:space="preserve"> Priorité pour la réduction des dépenses financières en énergie</t>
  </si>
  <si>
    <t xml:space="preserve"> Prise en compte de la facilité de l'initiative</t>
  </si>
  <si>
    <t xml:space="preserve"> Préférence pour la facilité à mettre en place l'initiative</t>
  </si>
  <si>
    <t xml:space="preserve"> Maison individuelle</t>
  </si>
  <si>
    <t xml:space="preserve"> Immeuble</t>
  </si>
  <si>
    <t xml:space="preserve"> 200 m 2 ou plus</t>
  </si>
  <si>
    <t xml:space="preserve"> Propriétaire</t>
  </si>
  <si>
    <t xml:space="preserve"> Locataire</t>
  </si>
  <si>
    <t xml:space="preserve"> De plain-pied</t>
  </si>
  <si>
    <t>2 niveaux</t>
  </si>
  <si>
    <t xml:space="preserve"> 3 niveaux ou plus</t>
  </si>
  <si>
    <t xml:space="preserve"> Au dernier étage (sous le toit)</t>
  </si>
  <si>
    <t xml:space="preserve"> A un autre étage (il y a une pièce sur le dessus)</t>
  </si>
  <si>
    <t xml:space="preserve"> Très bonne</t>
  </si>
  <si>
    <t xml:space="preserve"> Bonne</t>
  </si>
  <si>
    <t xml:space="preserve"> Il fait parfois sombre</t>
  </si>
  <si>
    <t xml:space="preserve"> Mauvaise</t>
  </si>
  <si>
    <t xml:space="preserve"> 8 pièces et plus</t>
  </si>
  <si>
    <t xml:space="preserve"> Bien desservie</t>
  </si>
  <si>
    <t xml:space="preserve"> Plutôt bien desservie</t>
  </si>
  <si>
    <t xml:space="preserve"> Plutôt mal desservie</t>
  </si>
  <si>
    <t xml:space="preserve"> Mal desservie</t>
  </si>
  <si>
    <t>Cadre en résine, triple vitrage</t>
  </si>
  <si>
    <t>Cadre en résine, verre low-E (isolation thermique)</t>
  </si>
  <si>
    <t xml:space="preserve"> Résine et aluminium composite</t>
  </si>
  <si>
    <t xml:space="preserve"> Cadre en résine ou résine et aluminium, double vitrage</t>
  </si>
  <si>
    <t xml:space="preserve"> Cadre en aluminium, double vitrage</t>
  </si>
  <si>
    <t xml:space="preserve"> Cadre en aluminium, simple vitrage</t>
  </si>
  <si>
    <t xml:space="preserve"> L'équivalent de 200mm de laine de verre</t>
  </si>
  <si>
    <t xml:space="preserve"> L'équivalent de 150mm de laine de verre</t>
  </si>
  <si>
    <t xml:space="preserve"> L'équivalent de 100mm de laine de verre</t>
  </si>
  <si>
    <t xml:space="preserve"> L'équivalent de 50mm de laine de verre</t>
  </si>
  <si>
    <t xml:space="preserve">  L'équivalent de 30mm de laine de verre</t>
  </si>
  <si>
    <t xml:space="preserve"> Il n'y en a pas.</t>
  </si>
  <si>
    <t xml:space="preserve"> La totalité</t>
  </si>
  <si>
    <t xml:space="preserve"> Une partie</t>
  </si>
  <si>
    <t xml:space="preserve"> Ce n'est pas fait</t>
  </si>
  <si>
    <t xml:space="preserve"> Non installés</t>
  </si>
  <si>
    <t xml:space="preserve"> Installés (environ 3 kW)</t>
  </si>
  <si>
    <t xml:space="preserve"> Installés (environ 4 kW)</t>
  </si>
  <si>
    <t xml:space="preserve"> Installés (environ 5 kW)</t>
  </si>
  <si>
    <t xml:space="preserve"> Installés (entre 6 et 10 kW)</t>
  </si>
  <si>
    <t xml:space="preserve"> Installés (plus de 10 kW)</t>
  </si>
  <si>
    <t xml:space="preserve"> 60 euros</t>
  </si>
  <si>
    <t xml:space="preserve"> 80 euros</t>
  </si>
  <si>
    <t xml:space="preserve"> 140 euros</t>
  </si>
  <si>
    <t xml:space="preserve"> 160 euros</t>
  </si>
  <si>
    <t xml:space="preserve"> 180 euros</t>
  </si>
  <si>
    <t xml:space="preserve"> 4 euros</t>
  </si>
  <si>
    <t xml:space="preserve"> 8 euros</t>
  </si>
  <si>
    <t xml:space="preserve"> 12 euros</t>
  </si>
  <si>
    <t xml:space="preserve"> 16 euros</t>
  </si>
  <si>
    <t xml:space="preserve"> 24 euros</t>
  </si>
  <si>
    <t xml:space="preserve"> 28 euros</t>
  </si>
  <si>
    <t xml:space="preserve"> 32 euros</t>
  </si>
  <si>
    <t xml:space="preserve"> 36 euros</t>
  </si>
  <si>
    <t xml:space="preserve"> Tout électrique (je ne consomme pas de gaz)</t>
  </si>
  <si>
    <t xml:space="preserve"> Plus que cela</t>
  </si>
  <si>
    <t xml:space="preserve"> Je ne consomme pas de fioul</t>
  </si>
  <si>
    <t xml:space="preserve"> 9 litres par mois</t>
  </si>
  <si>
    <t xml:space="preserve"> 18 litres par mois</t>
  </si>
  <si>
    <t xml:space="preserve"> 36 litres par mois</t>
  </si>
  <si>
    <t xml:space="preserve"> 54 litres par mois</t>
  </si>
  <si>
    <t xml:space="preserve"> 72 litres par mois</t>
  </si>
  <si>
    <t xml:space="preserve"> 108 litres par mois</t>
  </si>
  <si>
    <t xml:space="preserve"> 144 litres par mois</t>
  </si>
  <si>
    <t xml:space="preserve"> 216 litres par mois</t>
  </si>
  <si>
    <t xml:space="preserve"> Pour 10 euros</t>
  </si>
  <si>
    <t xml:space="preserve"> Pour 15 euros</t>
  </si>
  <si>
    <t xml:space="preserve"> Pour 20 euros</t>
  </si>
  <si>
    <t xml:space="preserve"> Pour 30 euros</t>
  </si>
  <si>
    <t xml:space="preserve"> Pour 40 euros</t>
  </si>
  <si>
    <t xml:space="preserve"> Pour 50 euros</t>
  </si>
  <si>
    <t xml:space="preserve"> Pour 60 euros</t>
  </si>
  <si>
    <t xml:space="preserve"> Pour 80 euros</t>
  </si>
  <si>
    <t xml:space="preserve"> Pour 100 euros</t>
  </si>
  <si>
    <t xml:space="preserve"> Pour 120 euros</t>
  </si>
  <si>
    <t xml:space="preserve"> Je n'achète pas de briquettes</t>
  </si>
  <si>
    <t xml:space="preserve"> 400L ou plus</t>
  </si>
  <si>
    <t xml:space="preserve"> Je ne possède pas de cuve à fioul</t>
  </si>
  <si>
    <t xml:space="preserve"> 3 fois ou moins par an</t>
  </si>
  <si>
    <t xml:space="preserve"> 4-6 fois par an</t>
  </si>
  <si>
    <t xml:space="preserve"> 11-15 fois par an</t>
  </si>
  <si>
    <t xml:space="preserve"> 21 fois ou plus par an</t>
  </si>
  <si>
    <t xml:space="preserve"> 45 euros</t>
  </si>
  <si>
    <t xml:space="preserve"> 75 euros</t>
  </si>
  <si>
    <t xml:space="preserve"> 90 euros</t>
  </si>
  <si>
    <t xml:space="preserve"> 105 euros</t>
  </si>
  <si>
    <t xml:space="preserve"> 135 euros</t>
  </si>
  <si>
    <t xml:space="preserve"> Je ne consomme pas de carburant</t>
  </si>
  <si>
    <t xml:space="preserve"> EDF</t>
  </si>
  <si>
    <t xml:space="preserve"> Engie</t>
  </si>
  <si>
    <t xml:space="preserve"> Direct Energie</t>
  </si>
  <si>
    <t xml:space="preserve"> Fournisseur régional</t>
  </si>
  <si>
    <t xml:space="preserve"> Autre</t>
  </si>
  <si>
    <t xml:space="preserve"> les contrats dans le fuseau horaire</t>
  </si>
  <si>
    <t xml:space="preserve"> Gaz de ville</t>
  </si>
  <si>
    <t xml:space="preserve"> GPL</t>
  </si>
  <si>
    <t xml:space="preserve"> Je n'utilise pas de gaz</t>
  </si>
  <si>
    <t xml:space="preserve"> Chauffe-eau thermodynamique</t>
  </si>
  <si>
    <t xml:space="preserve"> Chauffe-eau gaz</t>
  </si>
  <si>
    <t xml:space="preserve"> Chauffe-eau électricité</t>
  </si>
  <si>
    <t xml:space="preserve"> Je l'utilise</t>
  </si>
  <si>
    <t xml:space="preserve"> Je l'utilise occasionnellement</t>
  </si>
  <si>
    <t xml:space="preserve"> Je ne l'utilise pas</t>
  </si>
  <si>
    <t xml:space="preserve"> Je ne me sers pas de l'eau chaude</t>
  </si>
  <si>
    <t xml:space="preserve"> 1 fois tous les deux jours</t>
  </si>
  <si>
    <t xml:space="preserve"> 5, 6 jours par semaine</t>
  </si>
  <si>
    <t xml:space="preserve"> tous les jours</t>
  </si>
  <si>
    <t xml:space="preserve"> Je n'ai pas de baignoire</t>
  </si>
  <si>
    <t xml:space="preserve"> Je n'en prends pas</t>
  </si>
  <si>
    <t xml:space="preserve"> Jusqu'à l'épaule</t>
  </si>
  <si>
    <t xml:space="preserve"> Jusqu'aux hanches (assis)</t>
  </si>
  <si>
    <t xml:space="preserve"> Je ne maintiens pas l'eau du bain au chaud</t>
  </si>
  <si>
    <t xml:space="preserve"> J'utilise l'eau de la baignoire</t>
  </si>
  <si>
    <t xml:space="preserve"> Je fais moitié moitié</t>
  </si>
  <si>
    <t xml:space="preserve"> J'utilise la douche</t>
  </si>
  <si>
    <t xml:space="preserve"> Je le réchauffe automatiquement</t>
  </si>
  <si>
    <t xml:space="preserve"> Je le réchauffe si nécessaire</t>
  </si>
  <si>
    <t xml:space="preserve"> J'ajoute de l'eau (d'une source autre que la baignoire) au besoin</t>
  </si>
  <si>
    <t xml:space="preserve"> Je prends un bain avant qu'elle ne soit complètement froide</t>
  </si>
  <si>
    <t xml:space="preserve"> Cela dépend des fois</t>
  </si>
  <si>
    <t xml:space="preserve"> Environ 5 secondes</t>
  </si>
  <si>
    <t xml:space="preserve"> Environ 10 secondes</t>
  </si>
  <si>
    <t xml:space="preserve"> Environ 20 secondes</t>
  </si>
  <si>
    <t xml:space="preserve"> Moins d'1 minute</t>
  </si>
  <si>
    <t xml:space="preserve"> Toujours</t>
  </si>
  <si>
    <t xml:space="preserve"> Le plus souvent</t>
  </si>
  <si>
    <t xml:space="preserve"> Parfois</t>
  </si>
  <si>
    <t xml:space="preserve"> Je ne le fais pas</t>
  </si>
  <si>
    <t xml:space="preserve"> Je n'utilise pas d'eau chaude</t>
  </si>
  <si>
    <t xml:space="preserve"> 12 mois</t>
  </si>
  <si>
    <t xml:space="preserve"> J'utilise un lave-vaisselle</t>
  </si>
  <si>
    <t xml:space="preserve"> Baignoire isolée des murs</t>
  </si>
  <si>
    <t xml:space="preserve"> Baignoire intégrée à la salle de bain</t>
  </si>
  <si>
    <t xml:space="preserve"> Chauffage toute l'année</t>
  </si>
  <si>
    <t xml:space="preserve"> Pas l'été</t>
  </si>
  <si>
    <t xml:space="preserve"> Seulement en hiver</t>
  </si>
  <si>
    <t xml:space="preserve"> Chaleur élevée</t>
  </si>
  <si>
    <t xml:space="preserve"> Normal</t>
  </si>
  <si>
    <t xml:space="preserve"> Chaleur basse</t>
  </si>
  <si>
    <t xml:space="preserve"> Environ la moitié de la maison</t>
  </si>
  <si>
    <t xml:space="preserve"> Une partie de la maison</t>
  </si>
  <si>
    <t xml:space="preserve"> Une seule pièce</t>
  </si>
  <si>
    <t xml:space="preserve"> Je ne chauffe pas les pièces</t>
  </si>
  <si>
    <t xml:space="preserve"> Air conditionné</t>
  </si>
  <si>
    <t xml:space="preserve"> chauffage</t>
  </si>
  <si>
    <t xml:space="preserve"> Chauffage électrique</t>
  </si>
  <si>
    <t xml:space="preserve"> fioul</t>
  </si>
  <si>
    <t xml:space="preserve"> poêle à bois</t>
  </si>
  <si>
    <t xml:space="preserve"> Poêle à granulés</t>
  </si>
  <si>
    <t xml:space="preserve"> Je n'utilise pas d'équipement de chauffage</t>
  </si>
  <si>
    <t xml:space="preserve"> 26 ℃ ou plus</t>
  </si>
  <si>
    <t>Je ne chauffe pas</t>
  </si>
  <si>
    <t xml:space="preserve"> 7,5 m2</t>
  </si>
  <si>
    <t xml:space="preserve"> 10 m2</t>
  </si>
  <si>
    <t xml:space="preserve"> 13 m2</t>
  </si>
  <si>
    <t xml:space="preserve"> 16,5 m2</t>
  </si>
  <si>
    <t xml:space="preserve"> 20 m2</t>
  </si>
  <si>
    <t xml:space="preserve"> 25 m2</t>
  </si>
  <si>
    <t xml:space="preserve"> 30 m2</t>
  </si>
  <si>
    <t xml:space="preserve"> 40 m2</t>
  </si>
  <si>
    <t xml:space="preserve"> 50 m2</t>
  </si>
  <si>
    <t xml:space="preserve"> 60 m2 et plus</t>
  </si>
  <si>
    <t xml:space="preserve"> Fenêtre un vantail (75 x 60 cm)</t>
  </si>
  <si>
    <t xml:space="preserve"> Fenêtre 2 vantaux (115/125/135 x 100 cm ou 125/135 x 120 cm)</t>
  </si>
  <si>
    <t xml:space="preserve"> Porte fenêtre 1 vantail (215 x 60/80 cm)</t>
  </si>
  <si>
    <t xml:space="preserve"> Porte fenêtre 2 vantaux (215 x 100/120 cm)</t>
  </si>
  <si>
    <t xml:space="preserve"> Baie coulissante 2 vantaux</t>
  </si>
  <si>
    <t xml:space="preserve"> Baie coulissante 2 vantaux (215 x 180/210/240 cm)</t>
  </si>
  <si>
    <t xml:space="preserve"> Simple vitrage</t>
  </si>
  <si>
    <t xml:space="preserve"> Aluminium et double vitrage</t>
  </si>
  <si>
    <t xml:space="preserve"> Cadre sans aluminium et double vitrage</t>
  </si>
  <si>
    <t xml:space="preserve"> Fenêtres à double vitrage</t>
  </si>
  <si>
    <t xml:space="preserve"> Double vitrage à faible émissivité</t>
  </si>
  <si>
    <t xml:space="preserve"> Je n'ai pas l'air conditionné/Je ne l'utilise pas</t>
  </si>
  <si>
    <t>Moins d'1 an</t>
  </si>
  <si>
    <t xml:space="preserve"> Moins de 3 ans</t>
  </si>
  <si>
    <t xml:space="preserve"> Moins de 5 ans</t>
  </si>
  <si>
    <t xml:space="preserve"> Moins de 7 ans</t>
  </si>
  <si>
    <t xml:space="preserve"> Moins de 10 ans</t>
  </si>
  <si>
    <t xml:space="preserve"> Moins de 15 ans</t>
  </si>
  <si>
    <t xml:space="preserve"> Moins de 20 ans</t>
  </si>
  <si>
    <t xml:space="preserve"> Je n'ai pas d'humidificateur / Je ne l'utilise pas</t>
  </si>
  <si>
    <t xml:space="preserve"> Je l'ai fait</t>
  </si>
  <si>
    <t xml:space="preserve"> Je ne l'ai pas fait</t>
  </si>
  <si>
    <t xml:space="preserve"> Je peux le faire</t>
  </si>
  <si>
    <t xml:space="preserve"> Il y a un escalier</t>
  </si>
  <si>
    <t xml:space="preserve"> Il n'y a pas d'escalier</t>
  </si>
  <si>
    <t xml:space="preserve"> On ne peut pas diviser la pièce</t>
  </si>
  <si>
    <t xml:space="preserve"> Réduction de 20%</t>
  </si>
  <si>
    <t xml:space="preserve"> Réduction de 30 à 40%</t>
  </si>
  <si>
    <t xml:space="preserve"> Réduction de moitié</t>
  </si>
  <si>
    <t xml:space="preserve"> Réduction de 60 à 70%</t>
  </si>
  <si>
    <t xml:space="preserve"> Je n'ai pas froid avec le chauffage</t>
  </si>
  <si>
    <t xml:space="preserve"> Il fait un peu froid</t>
  </si>
  <si>
    <t xml:space="preserve"> Cela réchauffe à peine</t>
  </si>
  <si>
    <t xml:space="preserve"> Il fait froid même avec le chauffage</t>
  </si>
  <si>
    <t xml:space="preserve"> Pas de chauffage</t>
  </si>
  <si>
    <t xml:space="preserve"> Condensation fréquente</t>
  </si>
  <si>
    <t xml:space="preserve"> Il n'y a pas de condensation</t>
  </si>
  <si>
    <t xml:space="preserve"> Il est pénible de se lever le matin dans le froid</t>
  </si>
  <si>
    <t xml:space="preserve"> Les mains et les pieds sont froids</t>
  </si>
  <si>
    <t xml:space="preserve"> Il y a du givre sur la fenêtre</t>
  </si>
  <si>
    <t xml:space="preserve"> Quand on souffle de la condensation se forme, dans la maison</t>
  </si>
  <si>
    <t xml:space="preserve"> fin mai</t>
  </si>
  <si>
    <t xml:space="preserve"> Toujours  </t>
  </si>
  <si>
    <t xml:space="preserve"> Je n'y pense pas</t>
  </si>
  <si>
    <t xml:space="preserve"> nuit</t>
  </si>
  <si>
    <t xml:space="preserve"> Avec la climatisation, on ne sent plus la chaleur</t>
  </si>
  <si>
    <t xml:space="preserve"> Plutôt frais</t>
  </si>
  <si>
    <t xml:space="preserve"> Plutôt chaud malgré la climatisation</t>
  </si>
  <si>
    <t xml:space="preserve"> Je n'utilise pas de climatisation</t>
  </si>
  <si>
    <t xml:space="preserve"> Oui, souvent</t>
  </si>
  <si>
    <t xml:space="preserve"> un peu</t>
  </si>
  <si>
    <t xml:space="preserve"> Le soleil n'entre pas</t>
  </si>
  <si>
    <t xml:space="preserve"> Plutôt</t>
  </si>
  <si>
    <t xml:space="preserve"> Kérosène</t>
  </si>
  <si>
    <t xml:space="preserve"> Electricité</t>
  </si>
  <si>
    <t xml:space="preserve"> Electricité (pompe à chaleur)</t>
  </si>
  <si>
    <t xml:space="preserve"> Hybride (pompe à chaleur + gaz)</t>
  </si>
  <si>
    <t xml:space="preserve"> réseau de chauffage urbain</t>
  </si>
  <si>
    <t xml:space="preserve"> Elles sont différentes</t>
  </si>
  <si>
    <t xml:space="preserve"> Elles sont communes</t>
  </si>
  <si>
    <t xml:space="preserve"> Je n'ai pas de système de déneigement par chauffage</t>
  </si>
  <si>
    <t xml:space="preserve"> 3m2</t>
  </si>
  <si>
    <t xml:space="preserve"> 7m2</t>
  </si>
  <si>
    <t xml:space="preserve"> 10m2</t>
  </si>
  <si>
    <t xml:space="preserve"> 15m2</t>
  </si>
  <si>
    <t xml:space="preserve"> 30m2</t>
  </si>
  <si>
    <t xml:space="preserve"> 50m2</t>
  </si>
  <si>
    <t xml:space="preserve"> 65m2</t>
  </si>
  <si>
    <t xml:space="preserve"> 100m2</t>
  </si>
  <si>
    <t>2 à 3 jours par an</t>
  </si>
  <si>
    <t xml:space="preserve"> Environ 1 jour par mois</t>
  </si>
  <si>
    <t xml:space="preserve"> à l'aide d'un capteur</t>
  </si>
  <si>
    <t xml:space="preserve"> sans capteur</t>
  </si>
  <si>
    <t xml:space="preserve"> Seulement autour de la gouttière</t>
  </si>
  <si>
    <t xml:space="preserve"> Toute la surface du toit</t>
  </si>
  <si>
    <t xml:space="preserve"> Cogénération (gaz)</t>
  </si>
  <si>
    <t xml:space="preserve"> Cogénération (kérosène)</t>
  </si>
  <si>
    <t xml:space="preserve"> chauffage urbain</t>
  </si>
  <si>
    <t xml:space="preserve"> Une fois tous les 2 jours</t>
  </si>
  <si>
    <t xml:space="preserve"> Tous les jours</t>
  </si>
  <si>
    <t xml:space="preserve"> Electrique (type de pompe à chaleur)</t>
  </si>
  <si>
    <t xml:space="preserve"> Je ne sais pas</t>
  </si>
  <si>
    <t xml:space="preserve"> Je fais tourner la machine à laver plusieurs fois par jour</t>
  </si>
  <si>
    <t xml:space="preserve"> Je fais tourner la machine à laver deux fois par jour</t>
  </si>
  <si>
    <t xml:space="preserve"> Je fais tourner la machine à laver une fois par jour</t>
  </si>
  <si>
    <t xml:space="preserve"> Je ne lance une machine que lorsque le linge sale s'est accumulé</t>
  </si>
  <si>
    <t xml:space="preserve"> Principalement sur «fort » </t>
  </si>
  <si>
    <t xml:space="preserve"> Je change le réglage en fonction de l'emplacement</t>
  </si>
  <si>
    <t xml:space="preserve"> «Normal » </t>
  </si>
  <si>
    <t xml:space="preserve"> Principalement sur «faible » </t>
  </si>
  <si>
    <t xml:space="preserve"> Il n'y a pas de réglage</t>
  </si>
  <si>
    <t xml:space="preserve"> Je l'utilise rarement</t>
  </si>
  <si>
    <t xml:space="preserve"> J'utilise un aspirateur robot</t>
  </si>
  <si>
    <t xml:space="preserve"> Néon</t>
  </si>
  <si>
    <t xml:space="preserve"> Tout est toujours allumé</t>
  </si>
  <si>
    <t xml:space="preserve"> Il m'arrive de laisser la lumière allumée</t>
  </si>
  <si>
    <t xml:space="preserve"> J'éteins la plupart du temps</t>
  </si>
  <si>
    <t xml:space="preserve"> Je les éteins</t>
  </si>
  <si>
    <t xml:space="preserve"> salle de séjour</t>
  </si>
  <si>
    <t xml:space="preserve"> Ampoule néon</t>
  </si>
  <si>
    <t xml:space="preserve"> Tube néon</t>
  </si>
  <si>
    <t xml:space="preserve"> Eclairage par capteur</t>
  </si>
  <si>
    <t xml:space="preserve"> 100W</t>
  </si>
  <si>
    <t>1 ampoule/néon</t>
  </si>
  <si>
    <t>2 ampoules/néons</t>
  </si>
  <si>
    <t>3 ampoules/néons</t>
  </si>
  <si>
    <t>4 ampoules/néons</t>
  </si>
  <si>
    <t>6 ampoules/néons</t>
  </si>
  <si>
    <t>8 ampoules/néons</t>
  </si>
  <si>
    <t>10 ampoules/néons</t>
  </si>
  <si>
    <t>15 ampoules/néons</t>
  </si>
  <si>
    <t>20 ampoules/néons</t>
  </si>
  <si>
    <t>30 ampoules/néons</t>
  </si>
  <si>
    <t xml:space="preserve"> 65 pouces ou plus</t>
  </si>
  <si>
    <t xml:space="preserve"> Je n'en ai pas</t>
  </si>
  <si>
    <t xml:space="preserve"> 1 unité</t>
  </si>
  <si>
    <t xml:space="preserve"> 5 unités</t>
  </si>
  <si>
    <t xml:space="preserve"> Réfrigérateur congélateur</t>
  </si>
  <si>
    <t xml:space="preserve"> Congélateur</t>
  </si>
  <si>
    <t xml:space="preserve"> 501 litres ou plus</t>
  </si>
  <si>
    <t xml:space="preserve"> Fort</t>
  </si>
  <si>
    <t xml:space="preserve"> Moyen</t>
  </si>
  <si>
    <t xml:space="preserve"> Faible</t>
  </si>
  <si>
    <t xml:space="preserve"> J'y fais attention</t>
  </si>
  <si>
    <t xml:space="preserve"> Je ne peux pas vraiment le faire</t>
  </si>
  <si>
    <t xml:space="preserve"> Je ne peux pas le faire</t>
  </si>
  <si>
    <t xml:space="preserve"> C'est fait</t>
  </si>
  <si>
    <t xml:space="preserve"> Électrique (Chauffage par induction)</t>
  </si>
  <si>
    <t xml:space="preserve"> Je ne cuis pas mes repas</t>
  </si>
  <si>
    <t xml:space="preserve"> Moins d'1 repas par semaine</t>
  </si>
  <si>
    <t xml:space="preserve"> 3 repas par jour</t>
  </si>
  <si>
    <t xml:space="preserve"> Environ 6 heures</t>
  </si>
  <si>
    <t xml:space="preserve"> Environ 12 heures</t>
  </si>
  <si>
    <t xml:space="preserve"> Presque 24 heures</t>
  </si>
  <si>
    <t xml:space="preserve"> 5 unités ou plus</t>
  </si>
  <si>
    <t xml:space="preserve"> Voiture compacte</t>
  </si>
  <si>
    <t xml:space="preserve"> Fourgonnette</t>
  </si>
  <si>
    <t xml:space="preserve"> Voiture de taille familiale</t>
  </si>
  <si>
    <t xml:space="preserve"> Voiture électrique</t>
  </si>
  <si>
    <t xml:space="preserve"> Vélo</t>
  </si>
  <si>
    <t xml:space="preserve"> Scooter</t>
  </si>
  <si>
    <t xml:space="preserve"> Grande moto</t>
  </si>
  <si>
    <t xml:space="preserve"> Chaque jour</t>
  </si>
  <si>
    <t xml:space="preserve"> Deux à trois fois par semaine</t>
  </si>
  <si>
    <t xml:space="preserve"> Une fois par semaine</t>
  </si>
  <si>
    <t xml:space="preserve"> Deux fois par mois</t>
  </si>
  <si>
    <t xml:space="preserve"> Une fois par mois</t>
  </si>
  <si>
    <t xml:space="preserve"> Une fois tous les deux mois</t>
  </si>
  <si>
    <t xml:space="preserve"> Deux à trois fois par an</t>
  </si>
  <si>
    <t xml:space="preserve"> Une fois par an</t>
  </si>
  <si>
    <t xml:space="preserve"> 5ème unité</t>
  </si>
  <si>
    <t>Bienvenue sur un nouveau logiciel de diagnostic d'économie d'énergie. En saisissant comment utiliser l'énergie maintenant, vous pouvez calculer et proposer des mesures efficaces d'économie d'énergie.</t>
    <phoneticPr fontId="2"/>
  </si>
  <si>
    <t>Installer le chauffe-eau solaire (style cycle naturel) et l'utiliser</t>
  </si>
  <si>
    <t>Attacher un économiseur d'eau à la douche et l'utiliser</t>
  </si>
  <si>
    <t>Une douche par personne et par jour</t>
  </si>
  <si>
    <t>Réduire le temps de douche de 30%</t>
  </si>
  <si>
    <t># La famille continue à entrer dans le bain et ne brûle pas</t>
  </si>
  <si>
    <t>Programmer EcoCute sur le « Mode Economique »</t>
  </si>
  <si>
    <t>Au lieu de conserver la rétention automatique de chaleur, faites-le bouillir immédiatement avant que la personne suivante n'entre</t>
  </si>
  <si>
    <t>Réforme dans une baignoire isolée</t>
  </si>
  <si>
    <t>En été, je ne saupoudrerai pas d'eau chaude dans la baignoire avec une douche de finition seulement</t>
  </si>
  <si>
    <t>Ne laissez pas l'eau chaude couler pendant la vaisselle</t>
  </si>
  <si>
    <t>Lumière du soleil sur la véranda</t>
  </si>
  <si>
    <t>Pommeau de douche à économiseur d'eau</t>
  </si>
  <si>
    <t>Réduire le temps de douche individuel</t>
  </si>
  <si>
    <t>Mode économie d'eau chaude de l'appareil EcoCute</t>
  </si>
  <si>
    <t>L'excès d'énergie produite peut être rachetée par les fournisseurs d'électricité (EDF en France) à prix élevé. Pour l'année 2017, le prix de rachat de l'électricité est d'environ 0,2240€ par kWh. Ce tarif est garanti pendant 20 ans par le fournisseur, à partir de l'installation des panneaux. Le tarif initial change trimestre par trimestre. Au final, l'électricité produite uniquement par panneau solaire ne dépend pas de moteurs, d'où sa longue durée de vie, et des besoins de maintenance et de suivi relativement faibles. L'équipement appelé "conditionneur d'énergie solaire", qui convertit en courant alternatif (AC) l'énergie solaire, doit être changé tous les dix ans. &lt;br&gt; De plus, l'installation de panneaux photovoltaïques s'accompagne de l'aide du fournisseur afin de savoir exactement l'énergie que l'on peut vendre, quelle est l'énergie consommée par le foyer, etc. Cela permet de réduire sa consommation d'électricité et donc d'être plus respectueux de la nature.</t>
  </si>
  <si>
    <t xml:space="preserve">Les HEMS (Home Energy Management Systems) sont des systèmes qui surveillent les dépenses d'énergie du foyer heure par heure, et contrôlent automatiquement les appareils ménagers comme le climatiseur afin d'économiser l'énergie. Surveiller l'utilisation de l'électricité consiste par exemple à observer quelles actions entraînent des économies d'énergie. D'après le graphique affiché, on peut savoir quand on consomme beaucoup d'électricité, pourquoi, et réfléchir afin de réduire ses dépenses.
</t>
  </si>
  <si>
    <t>Bien que l'on parle ici aussi de panneaux solaires, il ne s'agit plus de les installer sur le toit, mais plutôt de s'équiper d'un petit panneau portable, à fixer sur la véranda entre autres. Celui sert plutôt pour de petites utilisations, comme l'éclairage. Le produit complet est disponible à la vente, mais on peut aussi le réaliser soi-même, avec des matériaux achetés sur Internet ou dans des magasins spécialisés. &lt;br&gt; Pour une journée assez ensoleillée pour faire sécher des draps, vous pouvez charger la batterie au soleil, et utiliser cette charge. Il peux y avoir d'autres moments, où vous ne pouvez pas utiliser l'électricité, comme les jours couverts.</t>
  </si>
  <si>
    <t>Eco Cute (chauffe-eau de pompe à chaleur à fluide frigorigène naturel) est équipé d'un équipement tel que l'unité extérieure d'air conditionné, fait bouillir de l'eau chaude en utilisant la chaleur de l'air extérieur, il sera trois fois plus efficace que le chauffe-eau électrique. Il est recommandé aux familles qui prennent beaucoup de membres de la famille qui utilisent l'eau chaude pour le réservoir de stockage d'eau chaude, qui pénètre chaque jour sans faute. De plus, en prenant en compte la façon d'utiliser de l'eau chaude ordinaire, la mise à ébullition conduit discrètement à une économie d'énergie supplémentaire.</t>
  </si>
  <si>
    <t>Étant donné que Eco Jaws (type de récupération de chaleur latente) récupère la chaleur s'échappant sous forme de vapeur d'eau, l'efficacité est améliorée de plus de 10% par rapport aux chauffe-eau à gaz existants. Il est presque de la même forme que le chauffe-eau à gaz existant, mais il est légèrement plus grand pour récupérer la chaleur, et il y a également un drain qui draine l'eau générée lors de la récupération de la chaleur. Selon la compagnie de gaz, les frais de gaz peuvent être actualisés en fonction des frais d'Eco Jo.</t>
  </si>
  <si>
    <t>Eco-feel (type de récupération de chaleur latente) est un mécanisme permettant de récupérer l'échappement de chaleur en tant que vapeur d'eau, de sorte que l'efficacité s'est améliorée de plus de 10%. Il a presque la même forme que la chaudière à kérosène existante, mais il est légèrement plus grand pour récupérer la chaleur, et il y a également un drain qui draine l'eau générée lors de la récupération de la chaleur. Le type de gaz plutôt que le kérosène est appelé «écologie».</t>
  </si>
  <si>
    <t>Enefarm est un dispositif efficace qui fait bouillir de l'eau chaude tout en générant de l'énergie avec une pile à combustible. Vous pouvez générer de l'électricité par la quantité d'électricité consommée à la maison et utiliser la chaleur restante générée comme eau chaude. Un grand effet d'économie d'énergie peut être attendu dans un ménage en utilisant beaucoup d'électricité et d'eau chaude.</t>
  </si>
  <si>
    <t>Lors d'une chaude journée ensoleillée, ce dispositif permet de prendre un bain à l'eau chauffée par le soleil. Comme il peut produire de la chaleur même en hiver, il permet de réduire considérablement la consommation d'énergie pour l'eau chaude. Son système relativement simple pour chauffer l'eau en fait une mesure efficace contre le réchauffement climatique, et son usage est de plus en plus répandu à travers le monde.</t>
  </si>
  <si>
    <t>C'est un chauffe-eau solaire qui met le réservoir de stockage d'eau chaude sur le sol et l'utilise. Il n'y a pas de réservoir sur le toit, donc aucune charge n'est appliquée. 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t>
  </si>
  <si>
    <t>Il est devenu possible de remplacer la partie de la main (tête) de la douche. En plus de l'eau chaude qui sort vigoureusement, il y a des choses qui peuvent arrêter l'eau à portée de main, et il est possible de réduire l'utilisation d'eau chaude d'environ 30%. Vous pouvez acheter à la maison des centres et des marchands de masse d'électronique domestique. On peut désormais changer le pommeau de douche. Le débit de l'eau est réglable, et l'arrêt du jet est à portée de main ; cela permet de réduire l'utilisation d'eau chaude d'environ 30%. Il est possible de se procurer un économiseur d'eau dans des quincailleries et des magasins d'électroménager.</t>
  </si>
  <si>
    <t>L'énergie consommée par la douche est considérable, en effet on estime que la consommation d'eau chaude en énergie est équivalente à celle de 300 téléviseurs. Ainsi même un court arrêt de la douche permet une économie d'énergie importante. Par exemple, cela peut consister à couper l'eau pendant le lavage du corps.</t>
  </si>
  <si>
    <t>En coupant l'eau lorsqu'on lave la vaisselle par exemple, c'est un bon moyen d'économiser l'eau chaude autant qu'il est possible. Si l'on essuie les taches de gras au préalable avec un vieux tissu, le rinçage est également plus rapide.</t>
  </si>
  <si>
    <t>Senzai de aratte iru tokiniha oyu o tomeru nado, narubeku oyu o dasu jikan o mijikaku kufū shite kudasai. Abura yogore wa Kofu-tō de sakini fukitotte okuto, susugi mo hayaku sumimasu. Attakai kisetsu ni wa, oyu o tsukawanakute mo jūbun susugu koto ga dekimasu. Tatoeba shokkiarai de oyu o 10-bu tsukau baai, potto 3 paibun no nettō o wakasu dake no enerugī ga shōhi sa remasu. Abura yogore wa Kofu-tō de fukitotte oku nado, kufū suru koto de shokkiarai mo hayaku sumimasu. Shokki o oyu de nagashi arai suru no ni kuraberu to, oyu o tamete senjō shite iru tame, shokki senjō kansō-ki no hō ga shōene to narimasu. Nao oyude wanaku mizu de arau baai ni wa, shokki senjō-ki yori mo shōene to narimasu. Tearai de kufū suru no mo yūkōna hōhōdesu. Temoto de sugu tome rareru yō ni shi tari, shingururebā o hidari ni mukenaito oyu ga denai shikumi ni suru nado, tsukaigatte wa onajide mo, oyu no shōhi-ryō o 2-wari ijō hera seru kiki ga arimasu. Toire hontai o kōji shite kōkan suru hitsuyō ga arimasuga, mizu no ryō o izen yori mo hanbun'ika ni osaeru koto ga dekimasu. Izen wa 13-rittoru-teido hitsuyōdatta mono ga, 4 - 6-rittoru-teido de tsukaeru yō ni natte ori, suidō-dai o ōkiku sakugen dekimasu. Shinseihinde wa shōene kinō ga ari, futa o aketa shunkan ni atatameru taipu nado, shōhi denryoku ga sukunakute sumimasu. Katarogu ni hyōji sa rete iru nenkan shōhi denryoku-ryō o sankō ni shōene-gata o erande kudasai. Samukunai jiki wa hoon o kittari, ondo settei o hikume ni settei suru koto de shōene ga dekimasu. Benza ni kabā o kakeru to, tsumeta-sa o kanji nikuku narimasu. Benza no futa o ageta jōtai ni shite okuto, hoon no netsu ga nige yasuku, shōhi denryoku ga fuemasu.-Yō o oetara, futa o shimeru koto de shōene ni narimasu. Samukunakereba, hoon o shinai yō ni suru koto mo shōene ni tsunagarimasu. Onaji dake reidanbō o shite mo, 15-nen ni kuraberu to hanbun kurai no shōhi denryoku de sumu shōene seinō no takai eakon ga arimasu. Erabu tokiniha, tōitsu shōene raberu no ★ māku no kazu ga ōi mono ya, nenkan denki-dai no hyōji o sankō ni shōene-gata o erande kudasai. Danbō no seinō mo agatte ori, gasu ya tōyu no danbō ni kurabete mo CO 2 o sakugen suru koto ga dekimasu. Onaji dake reidanbō o shite, 15-nen ni kuraberu to hanbun kurai no shōhi denryoku de sumu shōene seinō no takai eakon ga arimasu. Eakon wa shitsugai no netsu o riyō suru tame ni, gasu ya tōyu nado no danbō to kurabete mo, CO 2 haishutsu-ryō ga sukunaku narimasu. Erabu tokiniha, tōitsu shōene raberu no ★ māku no kazu ga ōi mono ya, nenkan denki-dai no hyōji o sankō ni shōene-gata o erande kudasai.</t>
  </si>
  <si>
    <t>Lors du lavage avec du détergent, arrête l'eau chaude et raccourcissez le temps d'éteindre l'eau chaude autant que possible. En cas de frottement de la saleté d'huile plus tôt avec un vieux chiffon, vous complétez le rinçage dès que possible.</t>
  </si>
  <si>
    <t>Vous pouvez rincer abondamment sans utiliser d'eau chaude pendant la saison chaude. Par exemple, si vous utilisez de l'eau chaude pendant 10 minutes dans le lave-vaisselle, l'énergie nécessaire pour faire bouillir de l'eau chaude pour 3 pots sera consommée. L'essuyage se fera le plus tôt possible en concevant comme l'essuyage des taches d'huile avec un vieux chiffon, etc.</t>
  </si>
  <si>
    <t>Par rapport à la vaisselle avec de l'eau chaude, parce qu'ils se lave avec de l'eau chaude, le lave-vaisselle / sécheuse économise d'énergie. En cas de lavage avec de l'eau au lieu d'eau chaude, il sera plus économique que le lave-vaisselle. Il est également efficace de concevoir par lavage des mains.</t>
  </si>
  <si>
    <t>Même si la convivialité est la même, par exemple en permettant de s'arrêter immédiatement à la main ou de tourner le levier unique vers la gauche, l'eau chaude ne fonctionne pas, même si la convivialité est la même, il existe des dispositifs qui peuvent réduire la consommation d'eau chaude de plus de 20%.</t>
  </si>
  <si>
    <t>Bien qu'il soit nécessaire de construire et de remplacer le corps principal des toilettes, il est possible de réduire la quantité d'eau à moins de la moitié de la précédente. Ceux qui nécessitaient environ 13 litres avant, peuvent être utilisés à environ 4-6 litres, ce qui peut réduire considérablement la facture d'eau.</t>
  </si>
  <si>
    <t>Les nouveaux produits ont des fonctions d'économie d'énergie, comme le type de réchauffement au moment où le couvercle est ouvert, il consomme moins de puissance. Choisissez le type d'économie d'énergie en fonction de la consommation annuelle d'énergie électrique affichée dans le catalogue.</t>
  </si>
  <si>
    <t>Lorsqu'il n'est pas froid, il peut économiser de l'énergie en éteignant le réchauffement ou en réduisant la température. Couvrir le siège des toilettes rend difficile la sensation de froid.</t>
  </si>
  <si>
    <t>Si vous maintenez le couvercle du siège de toilette en place, la chaleur de rétention de chaleur est facile à échapper et la consommation électrique augmente. Après avoir terminé l'utilisation, nous allons économiser de l'énergie en fermant le couvercle. S'il ne fait pas froid, ne pas garder la chaleur entraînera également des économies d'énergie.</t>
  </si>
  <si>
    <t>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t>
  </si>
  <si>
    <t>C'est comme placer le poêle dans la fenêtre que le rayonnement solaire entre pendant le refroidissement. Le blocage est une économie d'énergie, vous pouvez passer plus frais. Le rideau à l'intérieur de la fenêtre se réchauffe avec le rideau, de sorte qu'il sera plus frais de souffler à l'extérieur de la fenêtre. De plus, à partir de mai, planter et cultiver goya, gloire du matin, loofah, etc., vous pouvez avoir un «rideau vert» frais en été et être cool en été.</t>
  </si>
  <si>
    <t>La température estimée de réglage du chauffage considérant la conservation de l'énergie est inférieure à 20 ℃. Réfléchissez à «à propos de ne pas être froid» plutôt qu'à «faire chaud». Il existe des différences individuelles dans la façon dont vous vous sentez froid, de sorte que vous n'avez pas besoin de vous pousser, mais faites des mesures supplémentaires, comme des vêtements épais, des plats chauds, etc. En le rendant 1 ° C conservateur, nous pouvons réduire les émissions de CO 2 et les coûts des services publics d'environ 10%. En outre, à la fin de la saison, il est efficace de mettre l'équipement de climatisation tôt.</t>
  </si>
  <si>
    <t>Compte tenu de l'économie d'énergie, la température réglée de refroidissement est supérieure à 28 ℃. Pensez à ne pas "rendre cool", mais "essayer de ne pas être chaud". Il existe des différences individuelles dans la façon de sentir la chaleur, donc il n'y a pas besoin d'incroyable, mais essayez de concevoir en utilisant des ventilateurs électriques ou des vêtements minces. Il ouvre la fenêtre et il devient cool quand le vent entre, et il fait ressentir le son des carillons du vent. En le rendant 1 ° C conservateur, nous pouvons réduire les émissions de CO 2 et les coûts des services publics d'environ 10%. En outre, à la fin de la saison, il est efficace de mettre l'équipement de climatisation tôt.</t>
  </si>
  <si>
    <t>Les feuilles d'isolation (telles que les feuilles dites enveloppes à bulles) sont vendues dans des centres d'accueil et autres. Après avoir nettoyé les fenêtres, vous pouvez la vaporiser et la coller sur la fenêtre avec juste cette eau. Non seulement il existe un effet d'isolation, mais il peut également supprimer la condensation. Le vent froid qui souffle de la fenêtre adoucit et améliore le confort.</t>
  </si>
  <si>
    <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vent froid qui souffle de la fenêtre adoucit et améliore le confort. Comme il y a une méthode selon la maison, veuillez consulter un atelier de construction, etc.</t>
  </si>
  <si>
    <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Comme il y a une méthode selon la maison, veuillez consulter un atelier de construction, etc.</t>
  </si>
  <si>
    <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Pour plus de détails, veuillez consulter un atelier de construction, etc.</t>
  </si>
  <si>
    <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confort s'améliore aussi, comme le vent froid qui souffle de la fenêtre est adouci, la froideur du matin d'hiver s'améliore. Comme il y a une méthode selon la maison, veuillez consulter un atelier de construction, etc.</t>
  </si>
  <si>
    <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Le confort s'améliore, comme le vent froid qui souffle de la fenêtre, la froid du matin d'hiver s'améliore. Pour plus de détails, veuillez consulter un atelier de construction, etc.</t>
  </si>
  <si>
    <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Le confort s'améliore, comme le vent froid qui souffle de la fenêtre, la froid du matin d'hiver s'améliore. Comme il y a une méthode selon la maison, veuillez consulter un atelier de construction, etc.</t>
  </si>
  <si>
    <t>Il est souhaitable de nettoyer le climatiseur chaque fois qu'il est utilisé pendant 1 mois. Lorsque les yeux du filtre sont bouchés, l'air souffle faible, surtout l'efficacité du chauffage est considérablement abandonnée. Surtout dans une pièce comprenant une cuisine, nettoyez-la régulièrement car la fumée d'huile adhère facilement. Dans les climatiseurs récents, il existe également des modèles qui nettoient automatiquement les filtres.</t>
  </si>
  <si>
    <t>Le chauffage a tendance à se maintenir pendant une longue période. Arrêtons quand il fait chaud. C'est un moyen d'arrêter avant d'aller au lit ou de sortir 30 minutes. En outre, il est vain de chauffer une pièce où personne n'est présent, alors réduisons autant que possible.</t>
  </si>
  <si>
    <t>Le chauffage partiel tel que le kotatsu et le tapis chaud ne réchauffe que le corps, donc l'énergie de consommation diminue. Même si la température de réglage du chauffage de la pièce est fortement abaissée, le même confort peut être maintenu. En particulier, dans le cas d'une structure avec une colonnade ou une structure où les escaliers continuent de la salle de chauffage à l'étage supérieur, l'air chaud s'échappera au plafond et l'efficacité sera inefficace pour réchauffer la pièce. Dans de tels cas, pensez également à réchauffer les pieds. Le port de chaussettes et de vêtements épais est également efficace. &lt;br&gt; Lorsque vous utilisez un tapis kotatsu ou chaud, vous pouvez réduire la consommation d'énergie en plaçant des feuilles d'isolation entre le sol et des édredons de kotatsu plus épais.</t>
  </si>
  <si>
    <t>Lorsque vous chauffez la pièce, il y a plusieurs fois que la température du plafond est supérieure de 5 à 10 ° C par rapport au sol. En remuant avec un ventilateur ou un agitateur et un ventilateur vers le haut, l'air chaud peut être livré au sol et vous pouvez vous détendre confortablement. Le port de chaussettes et de vêtements épais est également efficace.</t>
  </si>
  <si>
    <t>Il faut beaucoup d'énergie pour chauffer une grande pièce. Lorsque vous divisez la pièce avec du son ou des portes, vous pouvez réchauffer même de petits appareils de chauffage. À l'inverse, lorsque le plafond est élevé, comme une structure de poêle, il faut beaucoup de chauffage.</t>
  </si>
  <si>
    <t>Lorsque les familles passent dans des pièces séparées, il faut chauffer et allumer chacune. Vous pouvez réduire le chauffage et l'éclairage en passant du temps ensemble dans une pièce. Profitez de l'économie d'énergie tout en profitant du temps du groupe.</t>
  </si>
  <si>
    <t>L'utilisation de poêle à bois ou de poêle à granulés réduit les émissions de dioxyde de carbone car il n'utilise pas de combustibles fossiles comme le pétrole et le gaz. Bien qu'il s'agisse d'un combustible de chauffage de l'autrefois, il est plutôt à la mode, comme une cheminée, et d'autres cas sont introduits dans les zones urbaines. Le poêle à granulés est avantageux car il ne prend pas de temps pour fournir du carburant automatiquement. L'installation nécessite une installation telle que l'installation d'une cheminée.</t>
  </si>
  <si>
    <t>Si vous faites le chauffage central, vous vous réchaufferez dans la pièce que vous n'utilisez pas. Si vous arrêtez de chauffer la pièce que vous n'utilisez pas, s'il y a un problème tel que la condensation ou la congélation de rosée, modérez le réglage de chauffage à tel point qu'il n'en est pas ainsi. Le chauffage estimé dans une pièce avec des personnes est de 20 ℃.</t>
  </si>
  <si>
    <t>L'introduction des installations de ventilation est obligatoire dans les nouvelles maisons, mais lorsque vous chauffez, vous pouvez également jeter l'air chaud. Si vous utilisez un système de ventilation qui peut récupérer la chaleur et réduire la quantité d'évasion, vous pouvez réduire considérablement la perte de chaleur.</t>
  </si>
  <si>
    <t>Dans le pot électrique, beaucoup d'électricité est consommée pour rester au chaud. Essayez d'ébullition d'eau si nécessaire ou essayez d'utiliser la bouteille thermos.</t>
  </si>
  <si>
    <t>Lorsque vous n'utilisez pas d'eau chaude pendant une longue période, comme lorsque vous sortez ou pendant la nuit, vous pouvez réduire le pouvoir de rétention de chaleur en l'arrêtant. Il est plus économique d'arrêter le cuiseur de riz et la chaleur du siège des toilettes.</t>
  </si>
  <si>
    <t>Il est économes en énergie pour arrêter de réchauffer le réchauffeur de riz et le réchauffer avec un four à micro-ondes lorsque vous le mangez. Lorsque vous gardez chaud pendant longtemps, le riz peut être décoloré, donc le réchauffement de la température de la pièce est plus délicieux.</t>
  </si>
  <si>
    <t>Il y a un pot électrique qui est thermiquement isolé comme une bouteille thermos, et il consomme moins d'électricité pour le réchauffement. Dans le magasin, la consommation d'énergie thermique peut être affichée, veuillez vous référer à ceci.</t>
  </si>
  <si>
    <t>La flamme qui dépasse du fond du pot ne réduit pas le temps de cuisson simplement en gaspillant du gaz. Ajustez-le dans la mesure où il ne dépassera pas le fond du pot. En outre, nous pouvons réduire la consommation de gaz en concevant pour bien cuire en préparation.</t>
  </si>
  <si>
    <t>La fonction de séchage est pratique, mais il faut plus de 10 fois plus d'énergie que le lavage. Il est efficace de ne pas utiliser le séchage solaire autant que possible et de ne pas utiliser la fonction de séchage.</t>
  </si>
  <si>
    <t>Parmi les sécheuses et les machines à laver avec fonction de séchage, le type de pompe à chaleur nécessite environ la moitié de la consommation d'énergie par rapport aux séchoirs ordinaires. Lorsque vous utilisez bien la fonction de séchage, la réduction du coût de l'utilité sera également efficace. Cependant, comme la fonction de séchage utilise elle-même beaucoup d'énergie, il est souhaitable de ne pas utiliser la fonction de séchage autant que possible.</t>
  </si>
  <si>
    <t>Les performances d'économie d'énergie LED sont élevées, elles dureront longtemps. Puisque les insectes ne pénètrent pas dans la couverture, vous pouvez économiser du travail pour le nettoyage. Je vais le remplacer par l'éclairage, mais comme il y a une prise, généralement, vous pouvez l'échanger sans avoir à demander à l'électricien. Vous pouvez également régler la tonalité des couleurs et ajuster finement la luminosité.</t>
  </si>
  <si>
    <t>J'utilise la même prise que l'ampoule et je peux la remplacer lorsque l'ampoule est épuisée. La consommation d'électricité peut être réduite de 80%, la vie sera supérieure à 40 fois.</t>
  </si>
  <si>
    <t>À l'allumage de l'entrée, on dit que la performance de la prévention du crime est également élevée, car les gens se rapprochent de l'éclairage pendant un certain temps. Pendant un court laps de temps, vous pouvez économiser beaucoup d'énergie. Comme le même capteur humain, un type qui illumine uniquement lorsque les gens passent, comme dans un couloir est pratique et efficace.</t>
  </si>
  <si>
    <t>Beaucoup d'électricité s'écoule quand on allume, mais comme ce n'est qu'un instant, les économies d'énergie vont disparaître fréquemment. Lorsque vous quittez la pièce, il est important d'éliminer les habitudes. En outre, si vous avez une lumière vive dans la nuit, le cycle du sommeil devient fou, ce qui n'est pas bon pour votre corps.</t>
  </si>
  <si>
    <t>Allumez les lumières fréquemment lorsque vous quittez la pièce. Même si nous prévoyons revenir bientôt, beaucoup d'électricité s'écoule quand je allume, ce n'est qu'un instant, donc il est plus économes en énergie pour l'effacer fréquemment en conséquence.</t>
  </si>
  <si>
    <t>Au fur et à mesure que les performances d'économie d'énergie sont en hausse, les téléviseurs moins de la moitié de la consommation d'énergie sont vendus s'ils ont la même taille. Veuillez essayer de choisir les factures d'électricité moins chères au magasin autant que possible.</t>
  </si>
  <si>
    <t>La radio consomme 10 à 100 fois la consommation d'énergie du téléviseur. Si vous portez un téléviseur pour la solitude, essayez de remplacer la radio ou le CD pendant environ la moitié du temps.</t>
  </si>
  <si>
    <t>Déterminons le programme à surveiller à l'avance et effacez-le lorsque vous avez terminé. Si vous le laissez allumer, vous pouvez voir jusqu'au prochain programme. En outre, dans le cas des jeux vidéo, il a tendance à prendre beaucoup de temps, alors réduisons le temps d'utilisation.</t>
  </si>
  <si>
    <t>Vous pouvez régler la luminosité de l'écran du téléviseur. Il est réglé au moment de la vente, et à ce moment-là, c'est trop à la maison, la consommation d'énergie augmente également. En réglant légèrement la luminosité, la consommation d'énergie est réduite d'environ 2 à 40%. Sur les nouveaux téléviseurs, il existe également des types qui s'adaptent automatiquement avec les capteurs.</t>
  </si>
  <si>
    <t>Il existe un réfrigérateur à économie d'énergie qui nécessite environ la moitié de l'électricité par rapport au modèle précédent. Lorsque vous choisissez, choisissez celui avec un grand nombre de marque ★ de l'étiquette d'économie d'énergie unifiée et du type de conservation d'énergie en se référant à l'affichage annuel de la facture d'électricité. Prenons les vieux réfrigérateurs pour être pris en charge par le système de recyclage des appareils électroménagers au moment de l'achat.</t>
  </si>
  <si>
    <t>Si vous utilisez plus de deux, arrête un. Même avec un petit réfrigérateur, il consomme autant d'électricité qu'un grand. Si vous ne l'utilisez pas, vous pourriez penser qu'il s'agit d'un gaspillage, mais il est préférable de ne pas utiliser, car cela entraînera un gros fardeau environnemental simplement en mettant de l'électricité C'est.</t>
  </si>
  <si>
    <t>Le réfrigérateur doit être séparé à environ 5 cm du mur. Le réfrigérateur s'échappe de la chaleur du côté ou du plafond, mais s'il est en contact avec le mur, la chaleur ne s'échappera pas et la consommation d'énergie augmentera d'environ 10%.</t>
  </si>
  <si>
    <t>La température du réfrigérateur peut être ajustée. De fort à moyen, de moyen à faible, vous pouvez économiser environ 10% chacun. Étant donné que les dommages causés aux aliments seront légèrement plus rapides, essayez tout en vérifiant s'il n'y a pas de problème.</t>
  </si>
  <si>
    <t>Outre les véhicules hybrides et les véhicules électriques, des véhicules économes en carburant ont été développés et vendus avec environ la moitié de la consommation de carburant existante en raison d'améliorations techniques. Veuillez sélectionner en tenant compte de la consommation de carburant au moment de l'achat.</t>
  </si>
  <si>
    <t>Au lieu de l'essence, sur les batteries rechargeables pour l'électricité, faire fonctionner le moteur au lieu du moteur et fonctionner. Il est très efficace par rapport aux moteurs, et il est vendu comme une voiture pratique assez. Cependant, les stations de recharge sont encore petites, il faut du temps pour charger, il est donc pratique de charger la nuit.</t>
  </si>
  <si>
    <t>En plus de l'arrêt au ralenti, en démarrant doucement au début, l'efficacité énergétique peut être améliorée d'environ 10%.</t>
  </si>
  <si>
    <t>Dans le cas d'un quartier d'environ 2 km, lorsque le climat est bon, utilisez un vélo ou promenez-vous sans utiliser de voiture. C'est aussi pour la santé.</t>
  </si>
  <si>
    <t>L'utilisation d'une voiture consomme beaucoup d'énergie. Il est important de concevoir de manière à ne pas utiliser pour une application légère de nécessité.</t>
  </si>
  <si>
    <t>L'électricité peut être consommée même si elle n'est pas utilisée, comme la télévision, la vidéo, le climatiseur. Lorsque vous ne l'utilisez pas longtemps, vous pouvez le réduire en retirant la fiche de la prise. Les modèles récents ont une puissance de veille réduite et sont efficaces pour les modèles de plus de 5 ans. En outre, ne retirez pas la prise directement du climatiseur, mais assurez-la d'abord avec la télécommande, retirez l'aile après la fin du mouvement.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</si>
</sst>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Red]\-#,##0.0"/>
    <numFmt numFmtId="177" formatCode="[$-40C]General"/>
  </numFmts>
  <fonts count="23">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
      <sz val="12"/>
      <color rgb="FF212121"/>
      <name val="Inherit"/>
      <family val="2"/>
    </font>
    <font>
      <sz val="10"/>
      <color theme="0"/>
      <name val="ＭＳ Ｐゴシック"/>
      <family val="3"/>
      <charset val="128"/>
    </font>
    <font>
      <sz val="9"/>
      <color theme="0"/>
      <name val="ＭＳ Ｐゴシック"/>
      <family val="3"/>
      <charset val="128"/>
    </font>
    <font>
      <sz val="11"/>
      <color theme="0"/>
      <name val="ＭＳ Ｐゴシック"/>
      <family val="3"/>
      <charset val="128"/>
    </font>
    <font>
      <sz val="11"/>
      <color theme="1"/>
      <name val="ＭＳ Ｐゴシック"/>
      <family val="3"/>
      <charset val="128"/>
    </font>
    <font>
      <sz val="9"/>
      <color theme="1"/>
      <name val="ＭＳ Ｐゴシック"/>
      <family val="3"/>
      <charset val="128"/>
    </font>
  </fonts>
  <fills count="38">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FF00"/>
        <bgColor indexed="3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theme="0"/>
        <bgColor indexed="64"/>
      </patternFill>
    </fill>
    <fill>
      <patternFill patternType="solid">
        <fgColor rgb="FFFFFFFF"/>
        <bgColor indexed="64"/>
      </patternFill>
    </fill>
    <fill>
      <patternFill patternType="solid">
        <fgColor rgb="FFFDEADA"/>
        <bgColor rgb="FFFDEADA"/>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xf numFmtId="177" fontId="21" fillId="0" borderId="0"/>
  </cellStyleXfs>
  <cellXfs count="212">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23" borderId="0" xfId="0" applyFont="1" applyFill="1" applyAlignment="1">
      <alignment vertical="top"/>
    </xf>
    <xf numFmtId="0" fontId="10" fillId="0" borderId="0" xfId="0" applyFont="1" applyAlignment="1">
      <alignment vertical="top"/>
    </xf>
    <xf numFmtId="0" fontId="10" fillId="24"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5" borderId="1" xfId="0" applyFont="1" applyFill="1" applyBorder="1"/>
    <xf numFmtId="0" fontId="4" fillId="25" borderId="1" xfId="0" applyFont="1" applyFill="1" applyBorder="1" applyAlignment="1">
      <alignment vertical="top" wrapText="1"/>
    </xf>
    <xf numFmtId="0" fontId="10" fillId="26" borderId="1" xfId="0" applyFont="1" applyFill="1" applyBorder="1" applyAlignment="1">
      <alignment vertical="top" wrapText="1"/>
    </xf>
    <xf numFmtId="0" fontId="10" fillId="26" borderId="1" xfId="0" applyFont="1" applyFill="1" applyBorder="1" applyAlignment="1">
      <alignment vertical="top"/>
    </xf>
    <xf numFmtId="0" fontId="11" fillId="26" borderId="1" xfId="0" applyFont="1" applyFill="1" applyBorder="1" applyAlignment="1">
      <alignment horizontal="justify" vertical="top" wrapText="1"/>
    </xf>
    <xf numFmtId="0" fontId="10" fillId="27" borderId="11" xfId="0" applyFont="1" applyFill="1" applyBorder="1" applyAlignment="1">
      <alignment vertical="top"/>
    </xf>
    <xf numFmtId="0" fontId="10" fillId="27" borderId="12" xfId="0" applyFont="1" applyFill="1" applyBorder="1" applyAlignment="1">
      <alignment vertical="top"/>
    </xf>
    <xf numFmtId="0" fontId="10" fillId="28" borderId="27" xfId="0" applyFont="1" applyFill="1" applyBorder="1" applyAlignment="1">
      <alignment vertical="top"/>
    </xf>
    <xf numFmtId="0" fontId="10" fillId="28" borderId="28" xfId="0" applyFont="1" applyFill="1" applyBorder="1" applyAlignment="1">
      <alignment vertical="top"/>
    </xf>
    <xf numFmtId="0" fontId="10" fillId="28" borderId="29" xfId="0" applyFont="1" applyFill="1" applyBorder="1" applyAlignment="1">
      <alignment vertical="top"/>
    </xf>
    <xf numFmtId="0" fontId="10" fillId="29" borderId="25" xfId="0" applyFont="1" applyFill="1" applyBorder="1" applyAlignment="1">
      <alignment vertical="top"/>
    </xf>
    <xf numFmtId="0" fontId="10" fillId="29" borderId="14" xfId="0" applyFont="1" applyFill="1" applyBorder="1" applyAlignment="1">
      <alignment vertical="top"/>
    </xf>
    <xf numFmtId="0" fontId="10" fillId="29" borderId="15" xfId="0" applyFont="1" applyFill="1" applyBorder="1" applyAlignment="1">
      <alignment vertical="top"/>
    </xf>
    <xf numFmtId="0" fontId="10" fillId="29" borderId="6" xfId="0" applyFont="1" applyFill="1" applyBorder="1" applyAlignment="1">
      <alignment vertical="top"/>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17" borderId="26" xfId="0" applyFont="1" applyFill="1" applyBorder="1" applyAlignment="1">
      <alignment vertical="top"/>
    </xf>
    <xf numFmtId="0" fontId="4" fillId="26" borderId="1" xfId="0" applyFont="1" applyFill="1" applyBorder="1" applyAlignment="1">
      <alignment vertical="top" wrapText="1"/>
    </xf>
    <xf numFmtId="0" fontId="4" fillId="26" borderId="0" xfId="0" applyFont="1" applyFill="1" applyAlignment="1">
      <alignment vertical="top" wrapText="1"/>
    </xf>
    <xf numFmtId="0" fontId="0" fillId="26" borderId="1" xfId="0" applyFill="1" applyBorder="1"/>
    <xf numFmtId="0" fontId="0" fillId="25"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4" borderId="2" xfId="0" applyFont="1" applyFill="1" applyBorder="1" applyAlignment="1">
      <alignment vertical="top" wrapText="1"/>
    </xf>
    <xf numFmtId="0" fontId="4" fillId="24" borderId="4" xfId="0" applyFont="1" applyFill="1" applyBorder="1" applyAlignment="1">
      <alignment vertical="top" wrapText="1"/>
    </xf>
    <xf numFmtId="0" fontId="4" fillId="24" borderId="3" xfId="0" applyFont="1" applyFill="1" applyBorder="1" applyAlignment="1">
      <alignment vertical="top" wrapText="1"/>
    </xf>
    <xf numFmtId="0" fontId="4" fillId="30" borderId="2" xfId="0" applyFont="1" applyFill="1" applyBorder="1" applyAlignment="1">
      <alignment vertical="top" wrapText="1"/>
    </xf>
    <xf numFmtId="0" fontId="4" fillId="30" borderId="4" xfId="0" applyFont="1" applyFill="1" applyBorder="1" applyAlignment="1">
      <alignment vertical="top" wrapText="1"/>
    </xf>
    <xf numFmtId="0" fontId="10" fillId="27" borderId="30" xfId="0" applyFont="1" applyFill="1" applyBorder="1" applyAlignment="1">
      <alignment vertical="top"/>
    </xf>
    <xf numFmtId="0" fontId="10" fillId="28" borderId="5" xfId="0" applyFont="1" applyFill="1" applyBorder="1" applyAlignment="1">
      <alignment vertical="top"/>
    </xf>
    <xf numFmtId="0" fontId="0" fillId="31" borderId="0" xfId="0" applyFill="1" applyAlignment="1">
      <alignment vertical="center"/>
    </xf>
    <xf numFmtId="0" fontId="0" fillId="31" borderId="1" xfId="0" applyFill="1" applyBorder="1" applyAlignment="1">
      <alignment vertical="top" wrapText="1"/>
    </xf>
    <xf numFmtId="0" fontId="0" fillId="26" borderId="1" xfId="0" applyFill="1" applyBorder="1" applyAlignment="1">
      <alignment vertical="top" wrapText="1"/>
    </xf>
    <xf numFmtId="0" fontId="0" fillId="25" borderId="1" xfId="0" applyFill="1" applyBorder="1" applyAlignment="1">
      <alignment vertical="top" wrapText="1"/>
    </xf>
    <xf numFmtId="0" fontId="4" fillId="26" borderId="0" xfId="0" applyFont="1" applyFill="1" applyAlignment="1">
      <alignment vertical="top"/>
    </xf>
    <xf numFmtId="0" fontId="10" fillId="26" borderId="0" xfId="0" applyFont="1" applyFill="1" applyAlignment="1">
      <alignment vertical="top"/>
    </xf>
    <xf numFmtId="0" fontId="13" fillId="25" borderId="1" xfId="0" applyFont="1" applyFill="1" applyBorder="1" applyAlignment="1">
      <alignment vertical="top" wrapText="1"/>
    </xf>
    <xf numFmtId="0" fontId="14" fillId="25" borderId="1" xfId="0" applyFont="1" applyFill="1" applyBorder="1" applyAlignment="1">
      <alignment horizontal="justify" vertical="top" wrapText="1"/>
    </xf>
    <xf numFmtId="0" fontId="4" fillId="20" borderId="0" xfId="0" applyFont="1" applyFill="1" applyAlignment="1">
      <alignment vertical="top" wrapText="1"/>
    </xf>
    <xf numFmtId="0" fontId="4" fillId="20" borderId="1" xfId="0" applyFont="1" applyFill="1" applyBorder="1" applyAlignment="1">
      <alignment vertical="top" wrapText="1"/>
    </xf>
    <xf numFmtId="0" fontId="0" fillId="20" borderId="0" xfId="0" applyFill="1" applyAlignment="1">
      <alignment vertical="top" wrapText="1"/>
    </xf>
    <xf numFmtId="0" fontId="15" fillId="0" borderId="0" xfId="0" applyFont="1"/>
    <xf numFmtId="0" fontId="0" fillId="0" borderId="0" xfId="0" applyAlignment="1">
      <alignment vertical="top"/>
    </xf>
    <xf numFmtId="0" fontId="0" fillId="25" borderId="1" xfId="0" applyFill="1" applyBorder="1" applyAlignment="1">
      <alignment vertical="top"/>
    </xf>
    <xf numFmtId="0" fontId="0" fillId="33"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6" borderId="2" xfId="0" applyFont="1" applyFill="1" applyBorder="1" applyAlignment="1">
      <alignment vertical="top"/>
    </xf>
    <xf numFmtId="0" fontId="10" fillId="26" borderId="3" xfId="0" applyFont="1" applyFill="1" applyBorder="1" applyAlignment="1">
      <alignment vertical="top"/>
    </xf>
    <xf numFmtId="0" fontId="10" fillId="26" borderId="4" xfId="0" applyFont="1" applyFill="1" applyBorder="1" applyAlignment="1">
      <alignment vertical="top"/>
    </xf>
    <xf numFmtId="0" fontId="10" fillId="34" borderId="0" xfId="0" applyFont="1" applyFill="1" applyAlignment="1">
      <alignment vertical="center" wrapText="1"/>
    </xf>
    <xf numFmtId="0" fontId="10" fillId="32"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1" borderId="0" xfId="0" applyFont="1" applyFill="1" applyAlignment="1">
      <alignment vertical="center" wrapText="1"/>
    </xf>
    <xf numFmtId="0" fontId="10" fillId="31" borderId="1" xfId="0" applyFont="1" applyFill="1" applyBorder="1" applyAlignment="1">
      <alignment vertical="top" wrapText="1"/>
    </xf>
    <xf numFmtId="20" fontId="10" fillId="32" borderId="0" xfId="0" applyNumberFormat="1" applyFont="1" applyFill="1" applyAlignment="1">
      <alignment vertical="center"/>
    </xf>
    <xf numFmtId="0" fontId="10" fillId="26" borderId="1" xfId="0" quotePrefix="1" applyFont="1" applyFill="1" applyBorder="1" applyAlignment="1">
      <alignment vertical="top" wrapText="1"/>
    </xf>
    <xf numFmtId="0" fontId="10" fillId="0" borderId="0" xfId="0" applyFont="1" applyAlignment="1">
      <alignment vertical="center" wrapText="1"/>
    </xf>
    <xf numFmtId="0" fontId="4" fillId="20" borderId="0" xfId="0" applyFont="1" applyFill="1"/>
    <xf numFmtId="0" fontId="13" fillId="0" borderId="0" xfId="0" applyFont="1" applyAlignment="1">
      <alignment vertical="top" wrapText="1"/>
    </xf>
    <xf numFmtId="0" fontId="13" fillId="20" borderId="0" xfId="0" applyFont="1" applyFill="1" applyAlignment="1">
      <alignment vertical="top"/>
    </xf>
    <xf numFmtId="0" fontId="10" fillId="31" borderId="1" xfId="0" applyFont="1" applyFill="1" applyBorder="1" applyAlignment="1">
      <alignment vertical="top"/>
    </xf>
    <xf numFmtId="0" fontId="16" fillId="35" borderId="1" xfId="0" applyFont="1" applyFill="1" applyBorder="1" applyAlignment="1">
      <alignment vertical="top"/>
    </xf>
    <xf numFmtId="0" fontId="10" fillId="0" borderId="0" xfId="0" applyFont="1"/>
    <xf numFmtId="0" fontId="17" fillId="0" borderId="0" xfId="0" applyFont="1" applyAlignment="1">
      <alignment horizontal="left" vertical="center"/>
    </xf>
    <xf numFmtId="0" fontId="17" fillId="36" borderId="0" xfId="0" applyFont="1" applyFill="1" applyAlignment="1">
      <alignment horizontal="left" vertical="center"/>
    </xf>
    <xf numFmtId="0" fontId="10" fillId="31" borderId="2" xfId="0" applyFont="1" applyFill="1" applyBorder="1" applyAlignment="1">
      <alignment vertical="top" wrapText="1"/>
    </xf>
    <xf numFmtId="0" fontId="10" fillId="25" borderId="2" xfId="0" applyFont="1" applyFill="1" applyBorder="1" applyAlignment="1">
      <alignment vertical="top" wrapText="1"/>
    </xf>
    <xf numFmtId="0" fontId="18" fillId="35" borderId="0" xfId="0" applyFont="1" applyFill="1" applyBorder="1" applyAlignment="1">
      <alignment vertical="top"/>
    </xf>
    <xf numFmtId="0" fontId="19" fillId="35" borderId="0" xfId="0" applyFont="1" applyFill="1" applyBorder="1"/>
    <xf numFmtId="0" fontId="20" fillId="35" borderId="0" xfId="0" applyFont="1" applyFill="1" applyBorder="1" applyAlignment="1">
      <alignment vertical="top" wrapText="1"/>
    </xf>
    <xf numFmtId="0" fontId="18" fillId="35" borderId="0" xfId="0" applyFont="1" applyFill="1" applyBorder="1" applyAlignment="1">
      <alignment vertical="top" wrapText="1"/>
    </xf>
    <xf numFmtId="0" fontId="18" fillId="35" borderId="0" xfId="0" applyFont="1" applyFill="1" applyBorder="1"/>
    <xf numFmtId="0" fontId="10" fillId="0" borderId="31" xfId="0" applyFont="1" applyFill="1" applyBorder="1" applyAlignment="1">
      <alignment vertical="top" wrapText="1"/>
    </xf>
    <xf numFmtId="177" fontId="21" fillId="37" borderId="32" xfId="3" applyFill="1" applyBorder="1"/>
    <xf numFmtId="177" fontId="21" fillId="37" borderId="32" xfId="3" applyFont="1" applyFill="1" applyBorder="1"/>
    <xf numFmtId="177" fontId="22" fillId="37" borderId="33" xfId="3" applyFont="1" applyFill="1" applyBorder="1" applyAlignment="1">
      <alignment vertical="top" wrapText="1"/>
    </xf>
    <xf numFmtId="177" fontId="22" fillId="37" borderId="32" xfId="3" applyFont="1" applyFill="1" applyBorder="1" applyAlignment="1">
      <alignment vertical="top" wrapText="1"/>
    </xf>
    <xf numFmtId="177" fontId="21" fillId="37" borderId="32" xfId="3" applyFill="1" applyBorder="1" applyAlignment="1">
      <alignment vertical="top" wrapText="1"/>
    </xf>
  </cellXfs>
  <cellStyles count="4">
    <cellStyle name="Excel Built-in Normal" xfId="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1781</v>
      </c>
    </row>
    <row r="3" spans="1:3">
      <c r="C3" t="s">
        <v>1782</v>
      </c>
    </row>
    <row r="5" spans="1:3">
      <c r="B5" t="s">
        <v>1783</v>
      </c>
    </row>
    <row r="6" spans="1:3">
      <c r="C6" t="s">
        <v>1784</v>
      </c>
    </row>
    <row r="8" spans="1:3">
      <c r="B8" t="s">
        <v>1785</v>
      </c>
    </row>
    <row r="10" spans="1:3">
      <c r="B10">
        <v>1</v>
      </c>
      <c r="C10" t="s">
        <v>1786</v>
      </c>
    </row>
    <row r="11" spans="1:3">
      <c r="B11">
        <v>2</v>
      </c>
      <c r="C11" t="s">
        <v>1787</v>
      </c>
    </row>
    <row r="12" spans="1:3">
      <c r="B12">
        <v>3</v>
      </c>
      <c r="C12" t="s">
        <v>1788</v>
      </c>
    </row>
    <row r="14" spans="1:3">
      <c r="A14" t="s">
        <v>1827</v>
      </c>
    </row>
    <row r="15" spans="1:3">
      <c r="A15" t="s">
        <v>1826</v>
      </c>
    </row>
    <row r="16" spans="1:3">
      <c r="A16" t="s">
        <v>1828</v>
      </c>
    </row>
    <row r="19" spans="1:4">
      <c r="A19" t="s">
        <v>1822</v>
      </c>
    </row>
    <row r="20" spans="1:4">
      <c r="B20" t="s">
        <v>1823</v>
      </c>
    </row>
    <row r="21" spans="1:4">
      <c r="B21" t="s">
        <v>1818</v>
      </c>
    </row>
    <row r="22" spans="1:4">
      <c r="A22" t="s">
        <v>1820</v>
      </c>
    </row>
    <row r="23" spans="1:4">
      <c r="B23" t="s">
        <v>1819</v>
      </c>
    </row>
    <row r="24" spans="1:4">
      <c r="B24" t="s">
        <v>1818</v>
      </c>
    </row>
    <row r="25" spans="1:4">
      <c r="B25" t="s">
        <v>1821</v>
      </c>
    </row>
    <row r="26" spans="1:4">
      <c r="B26" t="s">
        <v>1824</v>
      </c>
      <c r="D26" t="s">
        <v>1825</v>
      </c>
    </row>
    <row r="31" spans="1:4">
      <c r="A31" t="s">
        <v>1834</v>
      </c>
    </row>
    <row r="33" spans="2:2">
      <c r="B33" t="s">
        <v>2056</v>
      </c>
    </row>
    <row r="37" spans="2:2" ht="14.25" thickBot="1"/>
    <row r="38" spans="2:2" ht="14.25" thickBot="1">
      <c r="B38" s="69" t="s">
        <v>2143</v>
      </c>
    </row>
    <row r="40" spans="2:2">
      <c r="B40" t="s">
        <v>2136</v>
      </c>
    </row>
    <row r="41" spans="2:2">
      <c r="B41" t="s">
        <v>2137</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G1" workbookViewId="0">
      <selection activeCell="I203" sqref="I203"/>
    </sheetView>
  </sheetViews>
  <sheetFormatPr defaultRowHeight="13.5"/>
  <cols>
    <col min="1" max="1" width="58.375" style="190" customWidth="1"/>
    <col min="2" max="2" width="13.375" style="183" customWidth="1"/>
    <col min="3" max="3" width="3.25" style="183" customWidth="1"/>
    <col min="4" max="4" width="3" style="183" customWidth="1"/>
    <col min="5" max="5" width="4.25" style="184" customWidth="1"/>
    <col min="6" max="6" width="2.5" style="184" customWidth="1"/>
    <col min="7" max="7" width="2.875" style="115" customWidth="1"/>
    <col min="8" max="8" width="2.375" style="77" customWidth="1"/>
    <col min="9" max="9" width="40.25" style="185" customWidth="1"/>
    <col min="10" max="10" width="38.375" style="185" customWidth="1"/>
    <col min="11" max="11" width="5.75" style="204" customWidth="1"/>
    <col min="12" max="14" width="9" style="202"/>
    <col min="15" max="15" width="43.875" style="203" customWidth="1"/>
    <col min="16" max="16384" width="9" style="115"/>
  </cols>
  <sheetData>
    <row r="1" spans="1:15">
      <c r="A1" s="182" t="s">
        <v>4678</v>
      </c>
      <c r="G1" s="191" t="s">
        <v>5027</v>
      </c>
      <c r="H1" s="193" t="str">
        <f>IF(SUM(G5:G315)&gt;0,"check """" in language set text","")</f>
        <v/>
      </c>
      <c r="I1" s="192"/>
      <c r="K1" s="201" t="s">
        <v>4869</v>
      </c>
      <c r="O1" s="203" t="s">
        <v>4870</v>
      </c>
    </row>
    <row r="2" spans="1:15">
      <c r="A2" s="186" t="str">
        <f t="shared" ref="A2:A65" si="0">IF(E2="param",CLEAN(B2&amp;"'function("&amp;H2&amp;") {return "&amp;H3&amp;"};';"),IF(E2="template","",CLEAN(B2&amp;IF(D2="",IF(OR(CLEAN(B2)="",LEFT(B2,2)="//"),"","'';"),"'"&amp;H2&amp;"'"&amp;D2))))</f>
        <v/>
      </c>
    </row>
    <row r="3" spans="1:15">
      <c r="A3" s="186" t="str">
        <f t="shared" si="0"/>
        <v/>
      </c>
      <c r="O3" s="203" t="s">
        <v>4161</v>
      </c>
    </row>
    <row r="4" spans="1:15" ht="27">
      <c r="A4" s="186" t="str">
        <f t="shared" si="0"/>
        <v/>
      </c>
      <c r="H4" s="194" t="s">
        <v>5028</v>
      </c>
      <c r="I4" s="187" t="s">
        <v>4871</v>
      </c>
      <c r="J4" s="199" t="s">
        <v>4669</v>
      </c>
      <c r="O4" s="203" t="s">
        <v>4162</v>
      </c>
    </row>
    <row r="5" spans="1:15" ht="27">
      <c r="A5" s="186" t="str">
        <f t="shared" si="0"/>
        <v>//----------system title-----------------------------------------------</v>
      </c>
      <c r="B5" s="183" t="s">
        <v>5029</v>
      </c>
      <c r="E5" s="184" t="s">
        <v>5030</v>
      </c>
      <c r="G5" s="115">
        <f t="shared" ref="G5:G68" si="1">IF(MOD(LEN(H5) - LEN(SUBSTITUTE(H5, """", "")),2) = 1,1,0)</f>
        <v>0</v>
      </c>
      <c r="H5" s="195" t="str">
        <f>SUBSTITUTE(I5, "'", "\'")</f>
        <v/>
      </c>
      <c r="I5" s="120"/>
      <c r="J5" s="200"/>
      <c r="K5" s="204">
        <v>2</v>
      </c>
      <c r="L5" s="202" t="str">
        <f>IF(OR(K5="",INDEX(O$1:O$301,INT(K5))=""),"",INDEX(O$1:O$301,INT(K5)))</f>
        <v/>
      </c>
      <c r="M5" s="202" t="s">
        <v>4497</v>
      </c>
      <c r="O5" s="203" t="s">
        <v>4163</v>
      </c>
    </row>
    <row r="6" spans="1:15">
      <c r="A6" s="186" t="str">
        <f t="shared" si="0"/>
        <v>$lang["code"]='fr';</v>
      </c>
      <c r="B6" s="183" t="s">
        <v>4679</v>
      </c>
      <c r="D6" s="183" t="s">
        <v>3450</v>
      </c>
      <c r="E6" s="184" t="s">
        <v>5031</v>
      </c>
      <c r="G6" s="115">
        <f t="shared" si="1"/>
        <v>0</v>
      </c>
      <c r="H6" s="195" t="str">
        <f t="shared" ref="H6:H69" si="2">SUBSTITUTE(I6, "'", "\'")</f>
        <v>fr</v>
      </c>
      <c r="I6" s="120" t="s">
        <v>4799</v>
      </c>
      <c r="J6" s="200" t="s">
        <v>3506</v>
      </c>
      <c r="K6" s="204">
        <v>100</v>
      </c>
      <c r="L6" s="202" t="str">
        <f t="shared" ref="L6:L69" si="3">IF(OR(K6="",INDEX(O$1:O$301,INT(K6))=""),"",INDEX(O$1:O$301,INT(K6)))</f>
        <v>fr</v>
      </c>
      <c r="M6" s="202" t="s">
        <v>4799</v>
      </c>
    </row>
    <row r="7" spans="1:15" ht="40.5">
      <c r="A7" s="186" t="str">
        <f t="shared" si="0"/>
        <v>$lang['home_title']='Diagnostic d\'économie d\'énergie domestique';</v>
      </c>
      <c r="B7" s="183" t="s">
        <v>4501</v>
      </c>
      <c r="D7" s="183" t="s">
        <v>3450</v>
      </c>
      <c r="E7" s="184" t="s">
        <v>5031</v>
      </c>
      <c r="G7" s="115">
        <f t="shared" si="1"/>
        <v>0</v>
      </c>
      <c r="H7" s="195" t="str">
        <f t="shared" si="2"/>
        <v>Diagnostic d\'économie d\'énergie domestique</v>
      </c>
      <c r="I7" s="211" t="s">
        <v>4161</v>
      </c>
      <c r="J7" s="200" t="s">
        <v>3451</v>
      </c>
      <c r="K7" s="204">
        <v>3</v>
      </c>
      <c r="L7" s="202" t="str">
        <f t="shared" si="3"/>
        <v>Diagnostic d'économie d'énergie domestique</v>
      </c>
      <c r="M7" s="202" t="s">
        <v>4161</v>
      </c>
      <c r="O7" s="203" t="s">
        <v>4164</v>
      </c>
    </row>
    <row r="8" spans="1:15" ht="27">
      <c r="A8" s="186" t="str">
        <f t="shared" si="0"/>
        <v>$lang['home_joy_title']='Diagnostic d\'économie d\'énergie de la maison (facilité facile)';</v>
      </c>
      <c r="B8" s="183" t="s">
        <v>4502</v>
      </c>
      <c r="D8" s="183" t="s">
        <v>3450</v>
      </c>
      <c r="E8" s="184" t="s">
        <v>5031</v>
      </c>
      <c r="G8" s="115">
        <f t="shared" si="1"/>
        <v>0</v>
      </c>
      <c r="H8" s="195" t="str">
        <f t="shared" si="2"/>
        <v>Diagnostic d\'économie d\'énergie de la maison (facilité facile)</v>
      </c>
      <c r="I8" s="211" t="s">
        <v>4162</v>
      </c>
      <c r="J8" s="200" t="s">
        <v>3452</v>
      </c>
      <c r="K8" s="204">
        <v>4</v>
      </c>
      <c r="L8" s="202" t="str">
        <f t="shared" si="3"/>
        <v>Diagnostic d'économie d'énergie de la maison (facilité facile)</v>
      </c>
      <c r="M8" s="202" t="s">
        <v>4162</v>
      </c>
      <c r="O8" s="203">
        <v>1</v>
      </c>
    </row>
    <row r="9" spans="1:15">
      <c r="A9" s="186" t="str">
        <f t="shared" si="0"/>
        <v/>
      </c>
      <c r="E9" s="184" t="s">
        <v>5031</v>
      </c>
      <c r="G9" s="115">
        <f t="shared" si="1"/>
        <v>0</v>
      </c>
      <c r="H9" s="195" t="str">
        <f t="shared" si="2"/>
        <v/>
      </c>
      <c r="I9" s="120" t="s">
        <v>4497</v>
      </c>
      <c r="J9" s="200"/>
      <c r="K9" s="204">
        <v>6</v>
      </c>
      <c r="L9" s="202" t="str">
        <f t="shared" si="3"/>
        <v/>
      </c>
      <c r="M9" s="202" t="s">
        <v>4497</v>
      </c>
    </row>
    <row r="10" spans="1:15">
      <c r="A10" s="186" t="str">
        <f t="shared" si="0"/>
        <v>$lang['countfix_pre_after']='1';</v>
      </c>
      <c r="B10" s="183" t="s">
        <v>5032</v>
      </c>
      <c r="D10" s="183" t="s">
        <v>3450</v>
      </c>
      <c r="E10" s="184" t="s">
        <v>5031</v>
      </c>
      <c r="G10" s="115">
        <f t="shared" si="1"/>
        <v>0</v>
      </c>
      <c r="H10" s="195" t="str">
        <f t="shared" si="2"/>
        <v>1</v>
      </c>
      <c r="I10" s="120">
        <v>1</v>
      </c>
      <c r="J10" s="200">
        <v>2</v>
      </c>
      <c r="K10" s="204">
        <v>8</v>
      </c>
      <c r="L10" s="202">
        <f t="shared" si="3"/>
        <v>1</v>
      </c>
      <c r="M10" s="202">
        <v>1</v>
      </c>
      <c r="O10" s="203" t="s">
        <v>4165</v>
      </c>
    </row>
    <row r="11" spans="1:15">
      <c r="A11" s="186" t="str">
        <f t="shared" si="0"/>
        <v/>
      </c>
      <c r="G11" s="115">
        <f t="shared" si="1"/>
        <v>0</v>
      </c>
      <c r="H11" s="195" t="str">
        <f t="shared" si="2"/>
        <v/>
      </c>
      <c r="I11" s="120" t="s">
        <v>4497</v>
      </c>
      <c r="J11" s="200"/>
      <c r="L11" s="202" t="str">
        <f t="shared" si="3"/>
        <v/>
      </c>
      <c r="M11" s="202" t="s">
        <v>4497</v>
      </c>
      <c r="O11" s="203" t="s">
        <v>4166</v>
      </c>
    </row>
    <row r="12" spans="1:15">
      <c r="A12" s="186" t="str">
        <f t="shared" si="0"/>
        <v>//--energy -----------------</v>
      </c>
      <c r="B12" s="183" t="s">
        <v>5033</v>
      </c>
      <c r="G12" s="115">
        <f t="shared" si="1"/>
        <v>0</v>
      </c>
      <c r="H12" s="195" t="str">
        <f t="shared" si="2"/>
        <v/>
      </c>
      <c r="I12" s="120" t="s">
        <v>4497</v>
      </c>
      <c r="J12" s="200"/>
      <c r="L12" s="202" t="str">
        <f t="shared" si="3"/>
        <v/>
      </c>
      <c r="M12" s="202" t="s">
        <v>4497</v>
      </c>
      <c r="O12" s="203" t="s">
        <v>4167</v>
      </c>
    </row>
    <row r="13" spans="1:15">
      <c r="A13" s="186" t="str">
        <f t="shared" si="0"/>
        <v>$lang["show_electricity"]='TRUE';</v>
      </c>
      <c r="B13" s="183" t="s">
        <v>4681</v>
      </c>
      <c r="D13" s="183" t="s">
        <v>5034</v>
      </c>
      <c r="E13" s="184" t="s">
        <v>5031</v>
      </c>
      <c r="G13" s="115">
        <f t="shared" si="1"/>
        <v>0</v>
      </c>
      <c r="H13" s="195" t="str">
        <f t="shared" si="2"/>
        <v>TRUE</v>
      </c>
      <c r="I13" s="120" t="b">
        <v>1</v>
      </c>
      <c r="J13" s="200" t="b">
        <v>1</v>
      </c>
      <c r="K13" s="204">
        <v>101</v>
      </c>
      <c r="L13" s="202" t="b">
        <f t="shared" si="3"/>
        <v>1</v>
      </c>
      <c r="M13" s="202" t="b">
        <v>1</v>
      </c>
      <c r="O13" s="203" t="s">
        <v>4168</v>
      </c>
    </row>
    <row r="14" spans="1:15">
      <c r="A14" s="186" t="str">
        <f t="shared" si="0"/>
        <v>$lang["show_gas"]='TRUE';</v>
      </c>
      <c r="B14" s="183" t="s">
        <v>4682</v>
      </c>
      <c r="D14" s="183" t="s">
        <v>5034</v>
      </c>
      <c r="E14" s="184" t="s">
        <v>5031</v>
      </c>
      <c r="G14" s="115">
        <f t="shared" si="1"/>
        <v>0</v>
      </c>
      <c r="H14" s="195" t="str">
        <f t="shared" si="2"/>
        <v>TRUE</v>
      </c>
      <c r="I14" s="120" t="b">
        <v>1</v>
      </c>
      <c r="J14" s="200" t="b">
        <v>1</v>
      </c>
      <c r="K14" s="204">
        <v>102</v>
      </c>
      <c r="L14" s="202" t="b">
        <f t="shared" si="3"/>
        <v>1</v>
      </c>
      <c r="M14" s="202" t="b">
        <v>1</v>
      </c>
      <c r="O14" s="203" t="s">
        <v>4169</v>
      </c>
    </row>
    <row r="15" spans="1:15" ht="27">
      <c r="A15" s="186" t="str">
        <f t="shared" si="0"/>
        <v>$lang["show_kerosene"]='TRUE';</v>
      </c>
      <c r="B15" s="183" t="s">
        <v>4683</v>
      </c>
      <c r="D15" s="183" t="s">
        <v>5034</v>
      </c>
      <c r="E15" s="184" t="s">
        <v>5031</v>
      </c>
      <c r="G15" s="115">
        <f t="shared" si="1"/>
        <v>0</v>
      </c>
      <c r="H15" s="195" t="str">
        <f t="shared" si="2"/>
        <v>TRUE</v>
      </c>
      <c r="I15" s="120" t="b">
        <v>1</v>
      </c>
      <c r="J15" s="200" t="b">
        <v>1</v>
      </c>
      <c r="K15" s="204">
        <v>103</v>
      </c>
      <c r="L15" s="202" t="b">
        <f t="shared" si="3"/>
        <v>1</v>
      </c>
      <c r="M15" s="202" t="b">
        <v>1</v>
      </c>
      <c r="O15" s="203" t="s">
        <v>4170</v>
      </c>
    </row>
    <row r="16" spans="1:15" ht="67.5">
      <c r="A16" s="186" t="str">
        <f t="shared" si="0"/>
        <v>$lang["show_briquet"]='FALSE';</v>
      </c>
      <c r="B16" s="183" t="s">
        <v>4684</v>
      </c>
      <c r="D16" s="183" t="s">
        <v>5035</v>
      </c>
      <c r="E16" s="184" t="s">
        <v>5031</v>
      </c>
      <c r="G16" s="115">
        <f t="shared" si="1"/>
        <v>0</v>
      </c>
      <c r="H16" s="195" t="str">
        <f t="shared" si="2"/>
        <v>FALSE</v>
      </c>
      <c r="I16" s="120" t="b">
        <v>0</v>
      </c>
      <c r="J16" s="200" t="b">
        <v>0</v>
      </c>
      <c r="K16" s="204">
        <v>104</v>
      </c>
      <c r="L16" s="202" t="b">
        <f t="shared" si="3"/>
        <v>0</v>
      </c>
      <c r="M16" s="202" t="b">
        <v>0</v>
      </c>
      <c r="O16" s="203" t="s">
        <v>4171</v>
      </c>
    </row>
    <row r="17" spans="1:15" ht="40.5">
      <c r="A17" s="186" t="str">
        <f t="shared" si="0"/>
        <v>$lang["show_area"]='TRUE';</v>
      </c>
      <c r="B17" s="183" t="s">
        <v>4685</v>
      </c>
      <c r="D17" s="183" t="s">
        <v>5034</v>
      </c>
      <c r="E17" s="184" t="s">
        <v>5036</v>
      </c>
      <c r="G17" s="115">
        <f t="shared" si="1"/>
        <v>0</v>
      </c>
      <c r="H17" s="195" t="str">
        <f t="shared" si="2"/>
        <v>TRUE</v>
      </c>
      <c r="I17" s="120" t="b">
        <v>1</v>
      </c>
      <c r="J17" s="200" t="b">
        <v>0</v>
      </c>
      <c r="K17" s="204">
        <v>105</v>
      </c>
      <c r="L17" s="202" t="b">
        <f t="shared" si="3"/>
        <v>1</v>
      </c>
      <c r="M17" s="202" t="b">
        <v>1</v>
      </c>
      <c r="O17" s="203" t="s">
        <v>4172</v>
      </c>
    </row>
    <row r="18" spans="1:15" ht="40.5">
      <c r="A18" s="186" t="str">
        <f t="shared" si="0"/>
        <v>$lang["show_gasoline"]='TRUE';</v>
      </c>
      <c r="B18" s="183" t="s">
        <v>4686</v>
      </c>
      <c r="D18" s="183" t="s">
        <v>5035</v>
      </c>
      <c r="E18" s="184" t="s">
        <v>5036</v>
      </c>
      <c r="G18" s="115">
        <f t="shared" si="1"/>
        <v>0</v>
      </c>
      <c r="H18" s="195" t="str">
        <f t="shared" si="2"/>
        <v>TRUE</v>
      </c>
      <c r="I18" s="120" t="b">
        <v>1</v>
      </c>
      <c r="J18" s="200" t="b">
        <v>1</v>
      </c>
      <c r="K18" s="204">
        <v>106</v>
      </c>
      <c r="L18" s="202" t="b">
        <f t="shared" si="3"/>
        <v>1</v>
      </c>
      <c r="M18" s="202" t="b">
        <v>1</v>
      </c>
      <c r="O18" s="203" t="s">
        <v>4173</v>
      </c>
    </row>
    <row r="19" spans="1:15">
      <c r="A19" s="186" t="str">
        <f t="shared" si="0"/>
        <v/>
      </c>
      <c r="G19" s="115">
        <f t="shared" si="1"/>
        <v>0</v>
      </c>
      <c r="H19" s="195" t="str">
        <f t="shared" si="2"/>
        <v/>
      </c>
      <c r="I19" s="120" t="s">
        <v>4497</v>
      </c>
      <c r="J19" s="200"/>
      <c r="L19" s="202" t="str">
        <f t="shared" si="3"/>
        <v/>
      </c>
      <c r="M19" s="202" t="s">
        <v>4497</v>
      </c>
      <c r="O19" s="203" t="s">
        <v>4174</v>
      </c>
    </row>
    <row r="20" spans="1:15">
      <c r="A20" s="186" t="str">
        <f t="shared" si="0"/>
        <v>$lang["electricitytitle"]='Électrique';</v>
      </c>
      <c r="B20" s="183" t="s">
        <v>4687</v>
      </c>
      <c r="D20" s="183" t="s">
        <v>3450</v>
      </c>
      <c r="E20" s="184" t="s">
        <v>5036</v>
      </c>
      <c r="G20" s="115">
        <f t="shared" si="1"/>
        <v>0</v>
      </c>
      <c r="H20" s="195" t="str">
        <f t="shared" si="2"/>
        <v>Électrique</v>
      </c>
      <c r="I20" s="120" t="s">
        <v>4300</v>
      </c>
      <c r="J20" s="200" t="s">
        <v>2503</v>
      </c>
      <c r="K20" s="204">
        <v>244</v>
      </c>
      <c r="L20" s="202" t="str">
        <f t="shared" si="3"/>
        <v>Kérosène (L)</v>
      </c>
      <c r="M20" s="202" t="s">
        <v>4300</v>
      </c>
      <c r="O20" s="203" t="s">
        <v>4175</v>
      </c>
    </row>
    <row r="21" spans="1:15">
      <c r="A21" s="186" t="str">
        <f t="shared" si="0"/>
        <v>$lang["gastitle"]='gaz';</v>
      </c>
      <c r="B21" s="183" t="s">
        <v>4688</v>
      </c>
      <c r="D21" s="183" t="s">
        <v>3450</v>
      </c>
      <c r="E21" s="184" t="s">
        <v>5030</v>
      </c>
      <c r="G21" s="115">
        <f t="shared" si="1"/>
        <v>0</v>
      </c>
      <c r="H21" s="195" t="str">
        <f t="shared" si="2"/>
        <v>gaz</v>
      </c>
      <c r="I21" s="120" t="s">
        <v>4301</v>
      </c>
      <c r="J21" s="200" t="s">
        <v>2011</v>
      </c>
      <c r="K21" s="204">
        <v>245</v>
      </c>
      <c r="L21" s="202" t="str">
        <f t="shared" si="3"/>
        <v>Essence (L)</v>
      </c>
      <c r="M21" s="202" t="s">
        <v>4301</v>
      </c>
    </row>
    <row r="22" spans="1:15">
      <c r="A22" s="186" t="str">
        <f t="shared" si="0"/>
        <v>$lang["kerosenetitle"]='kérosène';</v>
      </c>
      <c r="B22" s="183" t="s">
        <v>4689</v>
      </c>
      <c r="D22" s="183" t="s">
        <v>3450</v>
      </c>
      <c r="E22" s="184" t="s">
        <v>5031</v>
      </c>
      <c r="G22" s="115">
        <f t="shared" si="1"/>
        <v>0</v>
      </c>
      <c r="H22" s="195" t="str">
        <f t="shared" si="2"/>
        <v>kérosène</v>
      </c>
      <c r="I22" s="120" t="s">
        <v>4302</v>
      </c>
      <c r="J22" s="200" t="s">
        <v>2012</v>
      </c>
      <c r="K22" s="204">
        <v>246</v>
      </c>
      <c r="L22" s="202" t="str">
        <f t="shared" si="3"/>
        <v>Chauffage urbain (MJ)</v>
      </c>
      <c r="M22" s="202" t="s">
        <v>4302</v>
      </c>
      <c r="O22" s="203" t="s">
        <v>4176</v>
      </c>
    </row>
    <row r="23" spans="1:15" ht="27">
      <c r="A23" s="186" t="str">
        <f t="shared" si="0"/>
        <v>$lang["briquettitle"]='Briquettes';</v>
      </c>
      <c r="B23" s="183" t="s">
        <v>4690</v>
      </c>
      <c r="D23" s="183" t="s">
        <v>3450</v>
      </c>
      <c r="G23" s="115">
        <f t="shared" si="1"/>
        <v>0</v>
      </c>
      <c r="H23" s="195" t="str">
        <f t="shared" si="2"/>
        <v>Briquettes</v>
      </c>
      <c r="I23" s="120" t="s">
        <v>4305</v>
      </c>
      <c r="J23" s="200" t="s">
        <v>3552</v>
      </c>
      <c r="K23" s="204">
        <v>249</v>
      </c>
      <c r="L23" s="202" t="str">
        <f t="shared" si="3"/>
        <v>gaz</v>
      </c>
      <c r="M23" s="202" t="s">
        <v>4305</v>
      </c>
      <c r="O23" s="203" t="s">
        <v>4177</v>
      </c>
    </row>
    <row r="24" spans="1:15">
      <c r="A24" s="186" t="str">
        <f t="shared" si="0"/>
        <v>$lang["areatitle"]='Chauffage urbain';</v>
      </c>
      <c r="B24" s="183" t="s">
        <v>4691</v>
      </c>
      <c r="D24" s="183" t="s">
        <v>3450</v>
      </c>
      <c r="E24" s="184" t="s">
        <v>5036</v>
      </c>
      <c r="G24" s="115">
        <f t="shared" si="1"/>
        <v>0</v>
      </c>
      <c r="H24" s="195" t="str">
        <f t="shared" si="2"/>
        <v>Chauffage urbain</v>
      </c>
      <c r="I24" s="120" t="s">
        <v>4304</v>
      </c>
      <c r="J24" s="200" t="s">
        <v>3541</v>
      </c>
      <c r="K24" s="204">
        <v>248</v>
      </c>
      <c r="L24" s="202" t="str">
        <f t="shared" si="3"/>
        <v>Électrique</v>
      </c>
      <c r="M24" s="202" t="s">
        <v>4304</v>
      </c>
      <c r="O24" s="203" t="s">
        <v>4178</v>
      </c>
    </row>
    <row r="25" spans="1:15">
      <c r="A25" s="186" t="str">
        <f t="shared" si="0"/>
        <v>$lang["gasolinetitle"]='de l\'essence';</v>
      </c>
      <c r="B25" s="183" t="s">
        <v>4692</v>
      </c>
      <c r="D25" s="183" t="s">
        <v>3450</v>
      </c>
      <c r="E25" s="184" t="s">
        <v>5031</v>
      </c>
      <c r="G25" s="115">
        <f t="shared" si="1"/>
        <v>0</v>
      </c>
      <c r="H25" s="195" t="str">
        <f t="shared" si="2"/>
        <v>de l\'essence</v>
      </c>
      <c r="I25" s="120" t="s">
        <v>4303</v>
      </c>
      <c r="J25" s="200" t="s">
        <v>3542</v>
      </c>
      <c r="K25" s="204">
        <v>247</v>
      </c>
      <c r="L25" s="202" t="str">
        <f t="shared" si="3"/>
        <v>briquet (kg)</v>
      </c>
      <c r="M25" s="202" t="s">
        <v>4303</v>
      </c>
    </row>
    <row r="26" spans="1:15">
      <c r="A26" s="186" t="str">
        <f t="shared" si="0"/>
        <v>$lang["electricityunit"]='kWh';</v>
      </c>
      <c r="B26" s="183" t="s">
        <v>5037</v>
      </c>
      <c r="D26" s="183" t="s">
        <v>3450</v>
      </c>
      <c r="E26" s="184" t="s">
        <v>5036</v>
      </c>
      <c r="G26" s="115">
        <f t="shared" si="1"/>
        <v>0</v>
      </c>
      <c r="H26" s="195" t="str">
        <f t="shared" si="2"/>
        <v>kWh</v>
      </c>
      <c r="I26" s="120" t="s">
        <v>4693</v>
      </c>
      <c r="J26" s="200" t="s">
        <v>4694</v>
      </c>
      <c r="O26" s="203" t="s">
        <v>4179</v>
      </c>
    </row>
    <row r="27" spans="1:15">
      <c r="A27" s="186" t="str">
        <f t="shared" si="0"/>
        <v>$lang["gasunit"]='m3';</v>
      </c>
      <c r="B27" s="183" t="s">
        <v>5038</v>
      </c>
      <c r="D27" s="183" t="s">
        <v>3450</v>
      </c>
      <c r="E27" s="184" t="s">
        <v>5036</v>
      </c>
      <c r="G27" s="115">
        <f t="shared" si="1"/>
        <v>0</v>
      </c>
      <c r="H27" s="195" t="str">
        <f t="shared" si="2"/>
        <v>m3</v>
      </c>
      <c r="I27" s="120" t="s">
        <v>4695</v>
      </c>
      <c r="J27" s="200" t="s">
        <v>4696</v>
      </c>
      <c r="O27" s="203" t="s">
        <v>4180</v>
      </c>
    </row>
    <row r="28" spans="1:15">
      <c r="A28" s="186" t="str">
        <f t="shared" si="0"/>
        <v>$lang["keroseneunit"]='L';</v>
      </c>
      <c r="B28" s="183" t="s">
        <v>5039</v>
      </c>
      <c r="D28" s="183" t="s">
        <v>3450</v>
      </c>
      <c r="E28" s="184" t="s">
        <v>5030</v>
      </c>
      <c r="G28" s="115">
        <f t="shared" si="1"/>
        <v>0</v>
      </c>
      <c r="H28" s="195" t="str">
        <f t="shared" si="2"/>
        <v>L</v>
      </c>
      <c r="I28" s="120" t="s">
        <v>4697</v>
      </c>
      <c r="J28" s="200" t="s">
        <v>4698</v>
      </c>
    </row>
    <row r="29" spans="1:15">
      <c r="A29" s="186" t="str">
        <f t="shared" si="0"/>
        <v>$lang["briquetunit"]='kg';</v>
      </c>
      <c r="B29" s="183" t="s">
        <v>5040</v>
      </c>
      <c r="D29" s="183" t="s">
        <v>3450</v>
      </c>
      <c r="G29" s="115">
        <f t="shared" si="1"/>
        <v>0</v>
      </c>
      <c r="H29" s="195" t="str">
        <f t="shared" si="2"/>
        <v>kg</v>
      </c>
      <c r="I29" s="120" t="s">
        <v>4699</v>
      </c>
      <c r="J29" s="200" t="s">
        <v>4700</v>
      </c>
      <c r="O29" s="203" t="s">
        <v>4181</v>
      </c>
    </row>
    <row r="30" spans="1:15" ht="40.5">
      <c r="A30" s="186" t="str">
        <f t="shared" si="0"/>
        <v>$lang["areaunit"]='MJ';</v>
      </c>
      <c r="B30" s="183" t="s">
        <v>5041</v>
      </c>
      <c r="D30" s="183" t="s">
        <v>3450</v>
      </c>
      <c r="G30" s="115">
        <f t="shared" si="1"/>
        <v>0</v>
      </c>
      <c r="H30" s="195" t="str">
        <f t="shared" si="2"/>
        <v>MJ</v>
      </c>
      <c r="I30" s="120" t="s">
        <v>4701</v>
      </c>
      <c r="J30" s="200" t="s">
        <v>4702</v>
      </c>
      <c r="O30" s="203" t="s">
        <v>4182</v>
      </c>
    </row>
    <row r="31" spans="1:15">
      <c r="A31" s="186" t="str">
        <f t="shared" si="0"/>
        <v>$lang["gasolineunit"]='L';</v>
      </c>
      <c r="B31" s="183" t="s">
        <v>5042</v>
      </c>
      <c r="D31" s="183" t="s">
        <v>3450</v>
      </c>
      <c r="E31" s="184" t="s">
        <v>5036</v>
      </c>
      <c r="G31" s="115">
        <f t="shared" si="1"/>
        <v>0</v>
      </c>
      <c r="H31" s="195" t="str">
        <f t="shared" si="2"/>
        <v>L</v>
      </c>
      <c r="I31" s="120" t="s">
        <v>4703</v>
      </c>
      <c r="J31" s="200" t="s">
        <v>4698</v>
      </c>
      <c r="O31" s="203" t="s">
        <v>4183</v>
      </c>
    </row>
    <row r="32" spans="1:15">
      <c r="A32" s="186" t="str">
        <f t="shared" si="0"/>
        <v/>
      </c>
      <c r="B32" s="183" t="s">
        <v>3454</v>
      </c>
      <c r="E32" s="184" t="s">
        <v>5036</v>
      </c>
      <c r="G32" s="115">
        <f t="shared" si="1"/>
        <v>0</v>
      </c>
      <c r="H32" s="195" t="str">
        <f t="shared" si="2"/>
        <v/>
      </c>
      <c r="I32" s="120"/>
      <c r="J32" s="200"/>
    </row>
    <row r="33" spans="1:15">
      <c r="A33" s="186" t="str">
        <f t="shared" si="0"/>
        <v>//--common unit-----------------</v>
      </c>
      <c r="B33" s="183" t="s">
        <v>5043</v>
      </c>
      <c r="G33" s="115">
        <f t="shared" si="1"/>
        <v>0</v>
      </c>
      <c r="H33" s="195" t="str">
        <f t="shared" si="2"/>
        <v/>
      </c>
      <c r="I33" s="120"/>
      <c r="J33" s="200"/>
      <c r="L33" s="202" t="str">
        <f t="shared" si="3"/>
        <v/>
      </c>
      <c r="M33" s="202" t="s">
        <v>4497</v>
      </c>
      <c r="O33" s="203" t="s">
        <v>4184</v>
      </c>
    </row>
    <row r="34" spans="1:15">
      <c r="A34" s="186" t="str">
        <f t="shared" si="0"/>
        <v>$lang['point_disp']='function(num) {return num + "points"};';</v>
      </c>
      <c r="B34" s="183" t="s">
        <v>5044</v>
      </c>
      <c r="D34" s="183" t="s">
        <v>5034</v>
      </c>
      <c r="E34" s="184" t="s">
        <v>5045</v>
      </c>
      <c r="G34" s="115">
        <f t="shared" si="1"/>
        <v>0</v>
      </c>
      <c r="H34" s="195" t="str">
        <f t="shared" si="2"/>
        <v>num</v>
      </c>
      <c r="I34" s="120" t="s">
        <v>4704</v>
      </c>
      <c r="J34" s="200" t="s">
        <v>4705</v>
      </c>
      <c r="L34" s="202" t="str">
        <f t="shared" si="3"/>
        <v/>
      </c>
      <c r="M34" s="202" t="s">
        <v>4497</v>
      </c>
      <c r="O34" s="203" t="s">
        <v>4185</v>
      </c>
    </row>
    <row r="35" spans="1:15" ht="67.5">
      <c r="A35" s="186" t="str">
        <f t="shared" si="0"/>
        <v/>
      </c>
      <c r="E35" s="184" t="s">
        <v>5046</v>
      </c>
      <c r="G35" s="115">
        <f t="shared" si="1"/>
        <v>0</v>
      </c>
      <c r="H35" s="195" t="str">
        <f t="shared" si="2"/>
        <v>num + "points"</v>
      </c>
      <c r="I35" s="120" t="s">
        <v>4706</v>
      </c>
      <c r="J35" s="200" t="s">
        <v>4707</v>
      </c>
      <c r="L35" s="202" t="str">
        <f t="shared" si="3"/>
        <v/>
      </c>
      <c r="M35" s="202" t="s">
        <v>4497</v>
      </c>
      <c r="O35" s="203" t="s">
        <v>4186</v>
      </c>
    </row>
    <row r="36" spans="1:15" ht="40.5">
      <c r="A36" s="186" t="str">
        <f t="shared" si="0"/>
        <v>$lang["priceunit"]='Euro';</v>
      </c>
      <c r="B36" s="183" t="s">
        <v>4708</v>
      </c>
      <c r="D36" s="183" t="s">
        <v>3450</v>
      </c>
      <c r="E36" s="184" t="s">
        <v>5036</v>
      </c>
      <c r="G36" s="115">
        <f t="shared" si="1"/>
        <v>0</v>
      </c>
      <c r="H36" s="195" t="str">
        <f t="shared" si="2"/>
        <v>Euro</v>
      </c>
      <c r="I36" s="120" t="s">
        <v>4805</v>
      </c>
      <c r="J36" s="200" t="s">
        <v>1911</v>
      </c>
      <c r="O36" s="203" t="s">
        <v>4187</v>
      </c>
    </row>
    <row r="37" spans="1:15">
      <c r="A37" s="186" t="str">
        <f t="shared" si="0"/>
        <v>$lang['co2unit']='kg';</v>
      </c>
      <c r="B37" s="183" t="s">
        <v>5047</v>
      </c>
      <c r="D37" s="183" t="s">
        <v>5034</v>
      </c>
      <c r="G37" s="115">
        <f t="shared" si="1"/>
        <v>0</v>
      </c>
      <c r="H37" s="195" t="str">
        <f t="shared" si="2"/>
        <v>kg</v>
      </c>
      <c r="I37" s="120" t="s">
        <v>4709</v>
      </c>
      <c r="J37" s="200" t="s">
        <v>4700</v>
      </c>
      <c r="L37" s="202" t="str">
        <f t="shared" si="3"/>
        <v/>
      </c>
      <c r="M37" s="202" t="s">
        <v>4497</v>
      </c>
      <c r="O37" s="203" t="s">
        <v>4188</v>
      </c>
    </row>
    <row r="38" spans="1:15">
      <c r="A38" s="186" t="str">
        <f t="shared" si="0"/>
        <v>$lang['energyunit']='GJ';</v>
      </c>
      <c r="B38" s="183" t="s">
        <v>5048</v>
      </c>
      <c r="D38" s="183" t="s">
        <v>5035</v>
      </c>
      <c r="G38" s="115">
        <f t="shared" si="1"/>
        <v>0</v>
      </c>
      <c r="H38" s="195" t="str">
        <f t="shared" si="2"/>
        <v>GJ</v>
      </c>
      <c r="I38" s="120" t="s">
        <v>4710</v>
      </c>
      <c r="J38" s="200" t="s">
        <v>4973</v>
      </c>
      <c r="L38" s="202" t="str">
        <f t="shared" si="3"/>
        <v/>
      </c>
      <c r="M38" s="202" t="s">
        <v>4497</v>
      </c>
      <c r="O38" s="203" t="s">
        <v>4189</v>
      </c>
    </row>
    <row r="39" spans="1:15">
      <c r="A39" s="186" t="str">
        <f t="shared" si="0"/>
        <v>$lang['monthunit']='moice';</v>
      </c>
      <c r="B39" s="183" t="s">
        <v>5049</v>
      </c>
      <c r="D39" s="183" t="s">
        <v>5035</v>
      </c>
      <c r="G39" s="115">
        <f t="shared" si="1"/>
        <v>0</v>
      </c>
      <c r="H39" s="195" t="str">
        <f t="shared" si="2"/>
        <v>moice</v>
      </c>
      <c r="I39" s="120" t="s">
        <v>4841</v>
      </c>
      <c r="J39" s="200" t="s">
        <v>3273</v>
      </c>
      <c r="L39" s="202" t="str">
        <f t="shared" si="3"/>
        <v/>
      </c>
      <c r="M39" s="202" t="s">
        <v>4497</v>
      </c>
    </row>
    <row r="40" spans="1:15">
      <c r="A40" s="186" t="str">
        <f t="shared" si="0"/>
        <v>$lang['yearunit']='an';</v>
      </c>
      <c r="B40" s="183" t="s">
        <v>5050</v>
      </c>
      <c r="D40" s="183" t="s">
        <v>5035</v>
      </c>
      <c r="G40" s="115">
        <f t="shared" si="1"/>
        <v>0</v>
      </c>
      <c r="H40" s="195" t="str">
        <f t="shared" si="2"/>
        <v>an</v>
      </c>
      <c r="I40" s="120" t="s">
        <v>4840</v>
      </c>
      <c r="J40" s="200" t="s">
        <v>828</v>
      </c>
      <c r="L40" s="202" t="str">
        <f t="shared" si="3"/>
        <v/>
      </c>
      <c r="M40" s="202" t="s">
        <v>4497</v>
      </c>
    </row>
    <row r="41" spans="1:15">
      <c r="A41" s="186" t="str">
        <f t="shared" si="0"/>
        <v/>
      </c>
      <c r="G41" s="115">
        <f t="shared" si="1"/>
        <v>0</v>
      </c>
      <c r="H41" s="195" t="str">
        <f t="shared" si="2"/>
        <v/>
      </c>
      <c r="I41" s="120"/>
      <c r="J41" s="200"/>
      <c r="L41" s="202" t="str">
        <f t="shared" si="3"/>
        <v/>
      </c>
      <c r="M41" s="202" t="s">
        <v>4497</v>
      </c>
    </row>
    <row r="42" spans="1:15">
      <c r="A42" s="186" t="str">
        <f t="shared" si="0"/>
        <v/>
      </c>
      <c r="G42" s="115">
        <f t="shared" si="1"/>
        <v>0</v>
      </c>
      <c r="H42" s="195" t="str">
        <f t="shared" si="2"/>
        <v/>
      </c>
      <c r="I42" s="120"/>
      <c r="J42" s="200"/>
      <c r="L42" s="202" t="str">
        <f t="shared" si="3"/>
        <v/>
      </c>
      <c r="M42" s="202" t="s">
        <v>4497</v>
      </c>
      <c r="O42" s="203" t="s">
        <v>4190</v>
      </c>
    </row>
    <row r="43" spans="1:15">
      <c r="A43" s="186" t="str">
        <f t="shared" si="0"/>
        <v/>
      </c>
      <c r="G43" s="115">
        <f t="shared" si="1"/>
        <v>0</v>
      </c>
      <c r="H43" s="195" t="str">
        <f t="shared" si="2"/>
        <v/>
      </c>
      <c r="I43" s="120"/>
      <c r="J43" s="200"/>
      <c r="L43" s="202" t="str">
        <f t="shared" si="3"/>
        <v/>
      </c>
      <c r="M43" s="202" t="s">
        <v>4497</v>
      </c>
    </row>
    <row r="44" spans="1:15">
      <c r="A44" s="186" t="str">
        <f t="shared" si="0"/>
        <v/>
      </c>
      <c r="G44" s="115">
        <f t="shared" si="1"/>
        <v>0</v>
      </c>
      <c r="H44" s="195" t="str">
        <f t="shared" si="2"/>
        <v/>
      </c>
      <c r="I44" s="120"/>
      <c r="J44" s="200"/>
      <c r="L44" s="202" t="str">
        <f t="shared" si="3"/>
        <v/>
      </c>
      <c r="M44" s="202" t="s">
        <v>4497</v>
      </c>
      <c r="O44" s="203" t="s">
        <v>4191</v>
      </c>
    </row>
    <row r="45" spans="1:15">
      <c r="A45" s="186" t="str">
        <f t="shared" si="0"/>
        <v/>
      </c>
      <c r="G45" s="115">
        <f t="shared" si="1"/>
        <v>0</v>
      </c>
      <c r="H45" s="195" t="str">
        <f t="shared" si="2"/>
        <v/>
      </c>
      <c r="I45" s="120"/>
      <c r="J45" s="200"/>
      <c r="L45" s="202" t="str">
        <f t="shared" si="3"/>
        <v/>
      </c>
      <c r="M45" s="202" t="s">
        <v>4497</v>
      </c>
      <c r="O45" s="203" t="s">
        <v>4192</v>
      </c>
    </row>
    <row r="46" spans="1:15">
      <c r="A46" s="186" t="str">
        <f t="shared" si="0"/>
        <v/>
      </c>
      <c r="G46" s="115">
        <f t="shared" si="1"/>
        <v>0</v>
      </c>
      <c r="H46" s="195" t="str">
        <f t="shared" si="2"/>
        <v/>
      </c>
      <c r="I46" s="120"/>
      <c r="J46" s="200"/>
      <c r="L46" s="202" t="str">
        <f t="shared" si="3"/>
        <v/>
      </c>
      <c r="M46" s="202" t="s">
        <v>4497</v>
      </c>
      <c r="O46" s="203" t="s">
        <v>4193</v>
      </c>
    </row>
    <row r="47" spans="1:15">
      <c r="A47" s="186" t="str">
        <f t="shared" si="0"/>
        <v/>
      </c>
      <c r="G47" s="115">
        <f t="shared" si="1"/>
        <v>0</v>
      </c>
      <c r="H47" s="195" t="str">
        <f t="shared" si="2"/>
        <v/>
      </c>
      <c r="I47" s="120"/>
      <c r="J47" s="200"/>
      <c r="L47" s="202" t="str">
        <f t="shared" si="3"/>
        <v/>
      </c>
      <c r="M47" s="202" t="s">
        <v>4497</v>
      </c>
      <c r="O47" s="203" t="s">
        <v>4194</v>
      </c>
    </row>
    <row r="48" spans="1:15">
      <c r="A48" s="186" t="str">
        <f t="shared" si="0"/>
        <v>//--common page-----------------</v>
      </c>
      <c r="B48" s="183" t="s">
        <v>5051</v>
      </c>
      <c r="G48" s="115">
        <f t="shared" si="1"/>
        <v>0</v>
      </c>
      <c r="H48" s="195" t="str">
        <f t="shared" si="2"/>
        <v/>
      </c>
      <c r="I48" s="120"/>
      <c r="J48" s="200"/>
      <c r="L48" s="202" t="str">
        <f t="shared" si="3"/>
        <v/>
      </c>
      <c r="M48" s="202" t="s">
        <v>4497</v>
      </c>
      <c r="O48" s="203" t="s">
        <v>4195</v>
      </c>
    </row>
    <row r="49" spans="1:15">
      <c r="A49" s="186" t="str">
        <f t="shared" si="0"/>
        <v>$lang["startPageName"]='Dans l\'ensemble (simple)';</v>
      </c>
      <c r="B49" s="183" t="s">
        <v>4711</v>
      </c>
      <c r="D49" s="183" t="s">
        <v>3450</v>
      </c>
      <c r="E49" s="184" t="s">
        <v>5036</v>
      </c>
      <c r="G49" s="115">
        <f t="shared" si="1"/>
        <v>0</v>
      </c>
      <c r="H49" s="195" t="str">
        <f t="shared" si="2"/>
        <v>Dans l\'ensemble (simple)</v>
      </c>
      <c r="I49" s="120" t="s">
        <v>4217</v>
      </c>
      <c r="J49" s="200" t="s">
        <v>3507</v>
      </c>
      <c r="K49" s="204">
        <v>108</v>
      </c>
      <c r="L49" s="202" t="str">
        <f t="shared" si="3"/>
        <v>Dans l'ensemble (simple)</v>
      </c>
      <c r="M49" s="202" t="s">
        <v>4217</v>
      </c>
      <c r="O49" s="203" t="s">
        <v>4196</v>
      </c>
    </row>
    <row r="50" spans="1:15" ht="36">
      <c r="A50" s="186" t="str">
        <f t="shared" si="0"/>
        <v>$lang['header_attension']='(Il n\'y a pas de garantie de la valeur numérique proposée car il s\'agit d\'un modèle d\'opération. Vous pouvez développer selon vos besoins.)';</v>
      </c>
      <c r="B50" s="183" t="s">
        <v>5052</v>
      </c>
      <c r="D50" s="183" t="s">
        <v>3450</v>
      </c>
      <c r="E50" s="184" t="s">
        <v>5036</v>
      </c>
      <c r="G50" s="115">
        <f t="shared" si="1"/>
        <v>0</v>
      </c>
      <c r="H50" s="195" t="str">
        <f t="shared" si="2"/>
        <v>(Il n\'y a pas de garantie de la valeur numérique proposée car il s\'agit d\'un modèle d\'opération. Vous pouvez développer selon vos besoins.)</v>
      </c>
      <c r="I50" s="120" t="s">
        <v>4164</v>
      </c>
      <c r="J50" s="200" t="s">
        <v>3455</v>
      </c>
      <c r="K50" s="204">
        <v>7</v>
      </c>
      <c r="L50" s="202" t="str">
        <f t="shared" si="3"/>
        <v>(Il n'y a pas de garantie de la valeur numérique proposée car il s'agit d'un modèle d'opération. Vous pouvez développer selon vos besoins.)</v>
      </c>
      <c r="M50" s="202" t="s">
        <v>4164</v>
      </c>
      <c r="O50" s="203" t="s">
        <v>4175</v>
      </c>
    </row>
    <row r="51" spans="1:15">
      <c r="A51" s="186" t="str">
        <f t="shared" si="0"/>
        <v>$lang["dataClear"]='Supprimez toutes les données d\'entrée. Ça va.?';</v>
      </c>
      <c r="B51" s="183" t="s">
        <v>4712</v>
      </c>
      <c r="D51" s="183" t="s">
        <v>3450</v>
      </c>
      <c r="E51" s="184" t="s">
        <v>5031</v>
      </c>
      <c r="G51" s="115">
        <f t="shared" si="1"/>
        <v>0</v>
      </c>
      <c r="H51" s="195" t="str">
        <f t="shared" si="2"/>
        <v>Supprimez toutes les données d\'entrée. Ça va.?</v>
      </c>
      <c r="I51" s="120" t="s">
        <v>4250</v>
      </c>
      <c r="J51" s="200" t="s">
        <v>3508</v>
      </c>
      <c r="K51" s="204">
        <v>110</v>
      </c>
      <c r="L51" s="202" t="str">
        <f t="shared" si="3"/>
        <v>Supprimez toutes les données d'entrée. Ça va.?</v>
      </c>
      <c r="M51" s="202" t="s">
        <v>4250</v>
      </c>
      <c r="O51" s="203" t="s">
        <v>4197</v>
      </c>
    </row>
    <row r="52" spans="1:15">
      <c r="A52" s="186" t="str">
        <f t="shared" si="0"/>
        <v>$lang["savetobrowser"]='Il a été enregistré dans le navigateur.';</v>
      </c>
      <c r="B52" s="183" t="s">
        <v>4713</v>
      </c>
      <c r="D52" s="183" t="s">
        <v>3450</v>
      </c>
      <c r="E52" s="184" t="s">
        <v>5036</v>
      </c>
      <c r="G52" s="115">
        <f t="shared" si="1"/>
        <v>0</v>
      </c>
      <c r="H52" s="195" t="str">
        <f t="shared" si="2"/>
        <v>Il a été enregistré dans le navigateur.</v>
      </c>
      <c r="I52" s="120" t="s">
        <v>4219</v>
      </c>
      <c r="J52" s="200" t="s">
        <v>3510</v>
      </c>
      <c r="K52" s="204">
        <v>115</v>
      </c>
      <c r="L52" s="202" t="str">
        <f t="shared" si="3"/>
        <v>Il a été enregistré dans le navigateur.</v>
      </c>
      <c r="M52" s="202" t="s">
        <v>4219</v>
      </c>
      <c r="O52" s="203" t="s">
        <v>4198</v>
      </c>
    </row>
    <row r="53" spans="1:15">
      <c r="A53" s="186" t="str">
        <f t="shared" si="0"/>
        <v>$lang["savedataisshown"]='Les valeurs enregistrées sont les suivantes.';</v>
      </c>
      <c r="B53" s="183" t="s">
        <v>4714</v>
      </c>
      <c r="D53" s="183" t="s">
        <v>3450</v>
      </c>
      <c r="E53" s="184" t="s">
        <v>5036</v>
      </c>
      <c r="G53" s="115">
        <f t="shared" si="1"/>
        <v>0</v>
      </c>
      <c r="H53" s="195" t="str">
        <f t="shared" si="2"/>
        <v>Les valeurs enregistrées sont les suivantes.</v>
      </c>
      <c r="I53" s="120" t="s">
        <v>4220</v>
      </c>
      <c r="J53" s="200" t="s">
        <v>3511</v>
      </c>
      <c r="K53" s="204">
        <v>116</v>
      </c>
      <c r="L53" s="202" t="str">
        <f t="shared" si="3"/>
        <v>Les valeurs enregistrées sont les suivantes.</v>
      </c>
      <c r="M53" s="202" t="s">
        <v>4220</v>
      </c>
      <c r="O53" s="203" t="s">
        <v>4199</v>
      </c>
    </row>
    <row r="54" spans="1:15">
      <c r="A54" s="186" t="str">
        <f t="shared" si="0"/>
        <v/>
      </c>
      <c r="G54" s="115">
        <f t="shared" si="1"/>
        <v>0</v>
      </c>
      <c r="H54" s="195" t="str">
        <f t="shared" si="2"/>
        <v/>
      </c>
      <c r="I54" s="120"/>
      <c r="J54" s="200"/>
      <c r="L54" s="202" t="str">
        <f t="shared" si="3"/>
        <v/>
      </c>
      <c r="M54" s="202" t="s">
        <v>4497</v>
      </c>
      <c r="O54" s="203" t="s">
        <v>4200</v>
      </c>
    </row>
    <row r="55" spans="1:15">
      <c r="A55" s="186" t="str">
        <f t="shared" si="0"/>
        <v>//--question page-----------------</v>
      </c>
      <c r="B55" s="183" t="s">
        <v>5053</v>
      </c>
      <c r="G55" s="115">
        <f t="shared" si="1"/>
        <v>0</v>
      </c>
      <c r="H55" s="195" t="str">
        <f t="shared" si="2"/>
        <v/>
      </c>
      <c r="I55" s="120"/>
      <c r="J55" s="200"/>
      <c r="L55" s="202" t="str">
        <f t="shared" si="3"/>
        <v/>
      </c>
      <c r="M55" s="202" t="s">
        <v>4497</v>
      </c>
      <c r="O55" s="203" t="s">
        <v>4190</v>
      </c>
    </row>
    <row r="56" spans="1:15" ht="24">
      <c r="A56" s="186" t="str">
        <f t="shared" si="0"/>
        <v>$lang["QuestionNumber"]='function(numques, nowques) {return  "（" + nowques + " sur " + numques + " questiones）"};';</v>
      </c>
      <c r="B56" s="183" t="s">
        <v>5054</v>
      </c>
      <c r="E56" s="184" t="s">
        <v>5055</v>
      </c>
      <c r="G56" s="115">
        <f t="shared" si="1"/>
        <v>0</v>
      </c>
      <c r="H56" s="195" t="str">
        <f t="shared" si="2"/>
        <v>numques, nowques</v>
      </c>
      <c r="I56" s="120" t="s">
        <v>4715</v>
      </c>
      <c r="J56" s="200" t="s">
        <v>4715</v>
      </c>
      <c r="K56" s="204">
        <v>264</v>
      </c>
      <c r="L56" s="202" t="str">
        <f t="shared" si="3"/>
        <v/>
      </c>
      <c r="M56" s="202" t="s">
        <v>4497</v>
      </c>
    </row>
    <row r="57" spans="1:15">
      <c r="A57" s="186" t="str">
        <f t="shared" si="0"/>
        <v/>
      </c>
      <c r="E57" s="184" t="s">
        <v>5046</v>
      </c>
      <c r="G57" s="115">
        <f t="shared" si="1"/>
        <v>0</v>
      </c>
      <c r="H57" s="195" t="str">
        <f t="shared" si="2"/>
        <v xml:space="preserve"> "（" + nowques + " sur " + numques + " questiones）"</v>
      </c>
      <c r="I57" s="120" t="s">
        <v>4800</v>
      </c>
      <c r="J57" s="200" t="s">
        <v>4974</v>
      </c>
      <c r="K57" s="204">
        <v>265</v>
      </c>
      <c r="L57" s="202" t="str">
        <f t="shared" si="3"/>
        <v/>
      </c>
      <c r="M57" s="202" t="s">
        <v>4800</v>
      </c>
      <c r="O57" s="203" t="s">
        <v>4201</v>
      </c>
    </row>
    <row r="58" spans="1:15">
      <c r="A58" s="186" t="str">
        <f t="shared" si="0"/>
        <v/>
      </c>
      <c r="G58" s="115">
        <f t="shared" si="1"/>
        <v>0</v>
      </c>
      <c r="H58" s="195" t="str">
        <f t="shared" si="2"/>
        <v/>
      </c>
      <c r="L58" s="202" t="str">
        <f t="shared" si="3"/>
        <v/>
      </c>
      <c r="M58" s="202" t="s">
        <v>4497</v>
      </c>
      <c r="O58" s="203" t="s">
        <v>4202</v>
      </c>
    </row>
    <row r="59" spans="1:15">
      <c r="A59" s="186" t="str">
        <f t="shared" si="0"/>
        <v>//--compare-----------------</v>
      </c>
      <c r="B59" s="183" t="s">
        <v>5056</v>
      </c>
      <c r="G59" s="115">
        <f t="shared" si="1"/>
        <v>0</v>
      </c>
      <c r="H59" s="195" t="str">
        <f t="shared" si="2"/>
        <v/>
      </c>
      <c r="I59" s="120"/>
      <c r="J59" s="200"/>
      <c r="L59" s="202" t="str">
        <f t="shared" si="3"/>
        <v/>
      </c>
      <c r="M59" s="202" t="s">
        <v>4497</v>
      </c>
      <c r="O59" s="203" t="s">
        <v>4203</v>
      </c>
    </row>
    <row r="60" spans="1:15">
      <c r="A60" s="186" t="str">
        <f t="shared" si="0"/>
        <v>$lang["youcall"]='toi';</v>
      </c>
      <c r="B60" s="183" t="s">
        <v>4716</v>
      </c>
      <c r="D60" s="183" t="s">
        <v>3450</v>
      </c>
      <c r="E60" s="184" t="s">
        <v>5036</v>
      </c>
      <c r="G60" s="115">
        <f t="shared" si="1"/>
        <v>0</v>
      </c>
      <c r="H60" s="195" t="str">
        <f t="shared" si="2"/>
        <v>toi</v>
      </c>
      <c r="I60" s="120" t="s">
        <v>4256</v>
      </c>
      <c r="J60" s="200" t="s">
        <v>3513</v>
      </c>
      <c r="K60" s="204">
        <v>127</v>
      </c>
      <c r="L60" s="202" t="str">
        <f t="shared" si="3"/>
        <v>toi</v>
      </c>
      <c r="M60" s="202" t="s">
        <v>4256</v>
      </c>
      <c r="O60" s="203" t="s">
        <v>4204</v>
      </c>
    </row>
    <row r="61" spans="1:15">
      <c r="A61" s="186" t="str">
        <f t="shared" si="0"/>
        <v>$lang["youcount"]='Ménage';</v>
      </c>
      <c r="B61" s="183" t="s">
        <v>4717</v>
      </c>
      <c r="D61" s="183" t="s">
        <v>3450</v>
      </c>
      <c r="E61" s="184" t="s">
        <v>5031</v>
      </c>
      <c r="G61" s="115">
        <f t="shared" si="1"/>
        <v>0</v>
      </c>
      <c r="H61" s="195" t="str">
        <f t="shared" si="2"/>
        <v>Ménage</v>
      </c>
      <c r="I61" s="120" t="s">
        <v>4223</v>
      </c>
      <c r="J61" s="200" t="s">
        <v>3514</v>
      </c>
      <c r="K61" s="204">
        <v>128</v>
      </c>
      <c r="L61" s="202" t="str">
        <f t="shared" si="3"/>
        <v>Ménage</v>
      </c>
      <c r="M61" s="202" t="s">
        <v>4223</v>
      </c>
      <c r="O61" s="203" t="s">
        <v>4205</v>
      </c>
    </row>
    <row r="62" spans="1:15">
      <c r="A62" s="186" t="str">
        <f t="shared" si="0"/>
        <v>$lang["totalhome"]='Tout le ménage';</v>
      </c>
      <c r="B62" s="183" t="s">
        <v>4718</v>
      </c>
      <c r="D62" s="183" t="s">
        <v>3450</v>
      </c>
      <c r="E62" s="184" t="s">
        <v>5036</v>
      </c>
      <c r="G62" s="115">
        <f t="shared" si="1"/>
        <v>0</v>
      </c>
      <c r="H62" s="195" t="str">
        <f t="shared" si="2"/>
        <v>Tout le ménage</v>
      </c>
      <c r="I62" s="120" t="s">
        <v>4225</v>
      </c>
      <c r="J62" s="200" t="s">
        <v>3517</v>
      </c>
      <c r="K62" s="204">
        <v>131</v>
      </c>
      <c r="L62" s="202" t="str">
        <f t="shared" si="3"/>
        <v>Tout le ménage</v>
      </c>
      <c r="M62" s="202" t="s">
        <v>4225</v>
      </c>
    </row>
    <row r="63" spans="1:15">
      <c r="A63" s="186" t="str">
        <f t="shared" si="0"/>
        <v>$lang["comparehome"]='';</v>
      </c>
      <c r="B63" s="183" t="s">
        <v>5057</v>
      </c>
      <c r="E63" s="184" t="s">
        <v>5036</v>
      </c>
      <c r="G63" s="115">
        <f t="shared" si="1"/>
        <v>0</v>
      </c>
      <c r="H63" s="195" t="str">
        <f t="shared" si="2"/>
        <v>target</v>
      </c>
      <c r="I63" s="120" t="s">
        <v>4719</v>
      </c>
      <c r="J63" s="200" t="s">
        <v>4720</v>
      </c>
      <c r="K63" s="204">
        <v>133</v>
      </c>
      <c r="L63" s="202" t="str">
        <f t="shared" si="3"/>
        <v/>
      </c>
      <c r="M63" s="202" t="s">
        <v>4497</v>
      </c>
      <c r="O63" s="203" t="s">
        <v>4206</v>
      </c>
    </row>
    <row r="64" spans="1:15">
      <c r="A64" s="186" t="str">
        <f t="shared" si="0"/>
        <v/>
      </c>
      <c r="E64" s="184" t="s">
        <v>5036</v>
      </c>
      <c r="G64" s="115">
        <f t="shared" si="1"/>
        <v>0</v>
      </c>
      <c r="H64" s="195" t="str">
        <f t="shared" si="2"/>
        <v>"La même taille de ménage "+target+"Accueil"</v>
      </c>
      <c r="I64" s="120" t="s">
        <v>4807</v>
      </c>
      <c r="J64" s="200" t="s">
        <v>4721</v>
      </c>
      <c r="K64" s="204">
        <v>134</v>
      </c>
      <c r="L64" s="202" t="str">
        <f t="shared" si="3"/>
        <v>La même taille de ménage</v>
      </c>
      <c r="M64" s="202" t="s">
        <v>4806</v>
      </c>
      <c r="O64" s="203" t="s">
        <v>4207</v>
      </c>
    </row>
    <row r="65" spans="1:15">
      <c r="A65" s="186" t="str">
        <f t="shared" si="0"/>
        <v/>
      </c>
      <c r="E65" s="184" t="s">
        <v>5036</v>
      </c>
      <c r="G65" s="115">
        <f t="shared" si="1"/>
        <v>0</v>
      </c>
      <c r="H65" s="195" t="str">
        <f t="shared" si="2"/>
        <v/>
      </c>
      <c r="I65" s="120"/>
      <c r="J65" s="200"/>
      <c r="K65" s="204">
        <v>135</v>
      </c>
      <c r="L65" s="202" t="str">
        <f t="shared" si="3"/>
        <v>Accueil</v>
      </c>
      <c r="M65" s="202" t="s">
        <v>4808</v>
      </c>
      <c r="O65" s="203" t="s">
        <v>4208</v>
      </c>
    </row>
    <row r="66" spans="1:15" ht="24">
      <c r="A66" s="186" t="str">
        <f t="shared" ref="A66:A129" si="4">IF(E66="param",CLEAN(B66&amp;"'function("&amp;H66&amp;") {return "&amp;H67&amp;"};';"),IF(E66="template","",CLEAN(B66&amp;IF(D66="",IF(OR(CLEAN(B66)="",LEFT(B66,2)="//"),"","'';"),"'"&amp;H66&amp;"'"&amp;D66))))</f>
        <v>$lang["rankin100"]='function(count) {return "Le rang est " + count +" dans les 100."};';</v>
      </c>
      <c r="B66" s="183" t="s">
        <v>5058</v>
      </c>
      <c r="E66" s="184" t="s">
        <v>5055</v>
      </c>
      <c r="G66" s="115">
        <f t="shared" si="1"/>
        <v>0</v>
      </c>
      <c r="H66" s="195" t="str">
        <f t="shared" si="2"/>
        <v>count</v>
      </c>
      <c r="I66" s="120" t="s">
        <v>4722</v>
      </c>
      <c r="J66" s="200" t="s">
        <v>4975</v>
      </c>
      <c r="K66" s="204">
        <v>213</v>
      </c>
      <c r="L66" s="202" t="str">
        <f t="shared" si="3"/>
        <v/>
      </c>
      <c r="M66" s="202" t="s">
        <v>4497</v>
      </c>
    </row>
    <row r="67" spans="1:15">
      <c r="A67" s="186" t="str">
        <f t="shared" si="4"/>
        <v/>
      </c>
      <c r="E67" s="184" t="s">
        <v>5046</v>
      </c>
      <c r="G67" s="115">
        <f t="shared" si="1"/>
        <v>0</v>
      </c>
      <c r="H67" s="195" t="str">
        <f t="shared" si="2"/>
        <v>"Le rang est " + count +" dans les 100."</v>
      </c>
      <c r="I67" s="120" t="s">
        <v>4811</v>
      </c>
      <c r="J67" s="200" t="s">
        <v>4976</v>
      </c>
      <c r="K67" s="204">
        <v>214</v>
      </c>
      <c r="L67" s="202" t="str">
        <f t="shared" si="3"/>
        <v>Le rang est</v>
      </c>
      <c r="M67" s="202" t="s">
        <v>4809</v>
      </c>
    </row>
    <row r="68" spans="1:15">
      <c r="A68" s="186" t="str">
        <f t="shared" si="4"/>
        <v/>
      </c>
      <c r="E68" s="184" t="s">
        <v>5036</v>
      </c>
      <c r="G68" s="115">
        <f t="shared" si="1"/>
        <v>0</v>
      </c>
      <c r="H68" s="195" t="str">
        <f t="shared" si="2"/>
        <v/>
      </c>
      <c r="I68" s="120"/>
      <c r="J68" s="200"/>
      <c r="K68" s="204">
        <v>215</v>
      </c>
      <c r="L68" s="202" t="str">
        <f t="shared" si="3"/>
        <v> dans les 100.</v>
      </c>
      <c r="M68" s="202" t="s">
        <v>4810</v>
      </c>
    </row>
    <row r="69" spans="1:15" ht="67.5">
      <c r="A69" s="186" t="str">
        <f t="shared" si="4"/>
        <v>$lang["rankcall"]='';</v>
      </c>
      <c r="B69" s="183" t="s">
        <v>4723</v>
      </c>
      <c r="D69" s="183" t="s">
        <v>3450</v>
      </c>
      <c r="E69" s="184" t="s">
        <v>5036</v>
      </c>
      <c r="G69" s="115">
        <f t="shared" ref="G69:G132" si="5">IF(MOD(LEN(H69) - LEN(SUBSTITUTE(H69, """", "")),2) = 1,1,0)</f>
        <v>0</v>
      </c>
      <c r="H69" s="195" t="str">
        <f t="shared" si="2"/>
        <v/>
      </c>
      <c r="I69" s="120"/>
      <c r="J69" s="200"/>
      <c r="K69" s="204">
        <v>217</v>
      </c>
      <c r="L69" s="202" t="str">
        <f t="shared" si="3"/>
        <v/>
      </c>
      <c r="M69" s="202" t="s">
        <v>4497</v>
      </c>
      <c r="O69" s="203" t="s">
        <v>4209</v>
      </c>
    </row>
    <row r="70" spans="1:15" ht="54">
      <c r="A70" s="186" t="str">
        <f t="shared" si="4"/>
        <v>$lang["co2ratio"]='function(ratio) {return "L\'émission de CO2 est" + ratio +"fois par rapport à la moyenne"};';</v>
      </c>
      <c r="B70" s="183" t="s">
        <v>5059</v>
      </c>
      <c r="E70" s="184" t="s">
        <v>5045</v>
      </c>
      <c r="G70" s="115">
        <f t="shared" si="5"/>
        <v>0</v>
      </c>
      <c r="H70" s="195" t="str">
        <f t="shared" ref="H70:H133" si="6">SUBSTITUTE(I70, "'", "\'")</f>
        <v>ratio</v>
      </c>
      <c r="I70" s="120" t="s">
        <v>4724</v>
      </c>
      <c r="J70" s="200" t="s">
        <v>4725</v>
      </c>
      <c r="K70" s="204">
        <v>218</v>
      </c>
      <c r="L70" s="202" t="str">
        <f t="shared" ref="L70:L133" si="7">IF(OR(K70="",INDEX(O$1:O$301,INT(K70))=""),"",INDEX(O$1:O$301,INT(K70)))</f>
        <v/>
      </c>
      <c r="M70" s="202" t="s">
        <v>4497</v>
      </c>
      <c r="O70" s="203" t="s">
        <v>4210</v>
      </c>
    </row>
    <row r="71" spans="1:15" ht="27">
      <c r="A71" s="186" t="str">
        <f t="shared" si="4"/>
        <v/>
      </c>
      <c r="E71" s="184" t="s">
        <v>5046</v>
      </c>
      <c r="G71" s="115">
        <f t="shared" si="5"/>
        <v>0</v>
      </c>
      <c r="H71" s="195" t="str">
        <f t="shared" si="6"/>
        <v>"L\'émission de CO2 est" + ratio +"fois par rapport à la moyenne"</v>
      </c>
      <c r="I71" s="120" t="s">
        <v>4814</v>
      </c>
      <c r="J71" s="200" t="s">
        <v>4726</v>
      </c>
      <c r="K71" s="204">
        <v>219</v>
      </c>
      <c r="L71" s="202" t="str">
        <f t="shared" si="7"/>
        <v>L'émission de CO2 est</v>
      </c>
      <c r="M71" s="202" t="s">
        <v>4812</v>
      </c>
      <c r="O71" s="203" t="s">
        <v>4211</v>
      </c>
    </row>
    <row r="72" spans="1:15" ht="81">
      <c r="A72" s="186" t="str">
        <f t="shared" si="4"/>
        <v/>
      </c>
      <c r="E72" s="184" t="s">
        <v>5036</v>
      </c>
      <c r="G72" s="115">
        <f t="shared" si="5"/>
        <v>0</v>
      </c>
      <c r="H72" s="195" t="str">
        <f t="shared" si="6"/>
        <v/>
      </c>
      <c r="I72" s="120"/>
      <c r="J72" s="200"/>
      <c r="K72" s="204">
        <v>220</v>
      </c>
      <c r="L72" s="202" t="str">
        <f t="shared" si="7"/>
        <v>fois par rapport à la moyenne</v>
      </c>
      <c r="M72" s="202" t="s">
        <v>4813</v>
      </c>
      <c r="O72" s="203" t="s">
        <v>4212</v>
      </c>
    </row>
    <row r="73" spans="1:15" ht="24">
      <c r="A73" s="186" t="str">
        <f t="shared" si="4"/>
        <v>$lang["co2compare06"]='C\'est beaucoup moins que la moyenne. C\'est une très belle vie.';</v>
      </c>
      <c r="B73" s="183" t="s">
        <v>4727</v>
      </c>
      <c r="D73" s="183" t="s">
        <v>3450</v>
      </c>
      <c r="E73" s="184" t="s">
        <v>5036</v>
      </c>
      <c r="G73" s="115">
        <f t="shared" si="5"/>
        <v>0</v>
      </c>
      <c r="H73" s="195" t="str">
        <f t="shared" si="6"/>
        <v>C\'est beaucoup moins que la moyenne. C\'est une très belle vie.</v>
      </c>
      <c r="I73" s="120" t="s">
        <v>4284</v>
      </c>
      <c r="J73" s="200" t="s">
        <v>3532</v>
      </c>
      <c r="K73" s="204">
        <v>222</v>
      </c>
      <c r="L73" s="202" t="str">
        <f t="shared" si="7"/>
        <v>C'est beaucoup moins que la moyenne. C'est une très belle vie.</v>
      </c>
      <c r="M73" s="202" t="s">
        <v>4284</v>
      </c>
      <c r="O73" s="203" t="s">
        <v>4213</v>
      </c>
    </row>
    <row r="74" spans="1:15" ht="94.5">
      <c r="A74" s="186" t="str">
        <f t="shared" si="4"/>
        <v>$lang["co2compare08"]='Il est inférieur à la moyenne. C\'est une vie merveilleuse.';</v>
      </c>
      <c r="B74" s="183" t="s">
        <v>4728</v>
      </c>
      <c r="D74" s="183" t="s">
        <v>3450</v>
      </c>
      <c r="E74" s="184" t="s">
        <v>5036</v>
      </c>
      <c r="G74" s="115">
        <f t="shared" si="5"/>
        <v>0</v>
      </c>
      <c r="H74" s="195" t="str">
        <f t="shared" si="6"/>
        <v>Il est inférieur à la moyenne. C\'est une vie merveilleuse.</v>
      </c>
      <c r="I74" s="120" t="s">
        <v>4285</v>
      </c>
      <c r="J74" s="200" t="s">
        <v>3533</v>
      </c>
      <c r="K74" s="204">
        <v>223</v>
      </c>
      <c r="L74" s="202" t="str">
        <f t="shared" si="7"/>
        <v>Il est inférieur à la moyenne. C'est une vie merveilleuse.</v>
      </c>
      <c r="M74" s="202" t="s">
        <v>4285</v>
      </c>
      <c r="O74" s="203" t="s">
        <v>4214</v>
      </c>
    </row>
    <row r="75" spans="1:15" ht="27">
      <c r="A75" s="186" t="str">
        <f t="shared" si="4"/>
        <v>$lang["co2compare10"]='C\'est à peu près le même niveau que la moyenne.';</v>
      </c>
      <c r="B75" s="183" t="s">
        <v>4729</v>
      </c>
      <c r="D75" s="183" t="s">
        <v>3450</v>
      </c>
      <c r="E75" s="184" t="s">
        <v>5031</v>
      </c>
      <c r="G75" s="115">
        <f t="shared" si="5"/>
        <v>0</v>
      </c>
      <c r="H75" s="195" t="str">
        <f t="shared" si="6"/>
        <v>C\'est à peu près le même niveau que la moyenne.</v>
      </c>
      <c r="I75" s="120" t="s">
        <v>4286</v>
      </c>
      <c r="J75" s="200" t="s">
        <v>3534</v>
      </c>
      <c r="K75" s="204">
        <v>224</v>
      </c>
      <c r="L75" s="202" t="str">
        <f t="shared" si="7"/>
        <v>C'est à peu près le même niveau que la moyenne.</v>
      </c>
      <c r="M75" s="202" t="s">
        <v>4286</v>
      </c>
      <c r="O75" s="203" t="s">
        <v>4215</v>
      </c>
    </row>
    <row r="76" spans="1:15" ht="54">
      <c r="A76" s="186" t="str">
        <f t="shared" si="4"/>
        <v>$lang["co2compare12"]='C\'est un peu plus élevé que la moyenne. Il semble y avoir beaucoup de place pour réduire les coûts des services publics en raison de l\'amélioration.';</v>
      </c>
      <c r="B76" s="183" t="s">
        <v>4730</v>
      </c>
      <c r="D76" s="183" t="s">
        <v>3450</v>
      </c>
      <c r="E76" s="184" t="s">
        <v>5036</v>
      </c>
      <c r="G76" s="115">
        <f t="shared" si="5"/>
        <v>0</v>
      </c>
      <c r="H76" s="195" t="str">
        <f t="shared" si="6"/>
        <v>C\'est un peu plus élevé que la moyenne. Il semble y avoir beaucoup de place pour réduire les coûts des services publics en raison de l\'amélioration.</v>
      </c>
      <c r="I76" s="120" t="s">
        <v>4287</v>
      </c>
      <c r="J76" s="200" t="s">
        <v>3535</v>
      </c>
      <c r="K76" s="204">
        <v>225</v>
      </c>
      <c r="L76" s="202" t="str">
        <f t="shared" si="7"/>
        <v>C'est un peu plus élevé que la moyenne. Il semble y avoir beaucoup de place pour réduire les coûts des services publics en raison de l'amélioration.</v>
      </c>
      <c r="M76" s="202" t="s">
        <v>4287</v>
      </c>
      <c r="O76" s="203" t="s">
        <v>4216</v>
      </c>
    </row>
    <row r="77" spans="1:15" ht="36">
      <c r="A77" s="186" t="str">
        <f t="shared" si="4"/>
        <v>$lang["co2compare14"]='C\'est plus grand que la moyenne. Il semble y avoir beaucoup de place pour réduire les coûts des services publics en raison de l\'amélioration.';</v>
      </c>
      <c r="B77" s="183" t="s">
        <v>4731</v>
      </c>
      <c r="D77" s="183" t="s">
        <v>3450</v>
      </c>
      <c r="E77" s="184" t="s">
        <v>5036</v>
      </c>
      <c r="G77" s="115">
        <f t="shared" si="5"/>
        <v>0</v>
      </c>
      <c r="H77" s="195" t="str">
        <f t="shared" si="6"/>
        <v>C\'est plus grand que la moyenne. Il semble y avoir beaucoup de place pour réduire les coûts des services publics en raison de l\'amélioration.</v>
      </c>
      <c r="I77" s="120" t="s">
        <v>4288</v>
      </c>
      <c r="J77" s="200" t="s">
        <v>3536</v>
      </c>
      <c r="K77" s="204">
        <v>226</v>
      </c>
      <c r="L77" s="202" t="str">
        <f t="shared" si="7"/>
        <v>C'est plus grand que la moyenne. Il semble y avoir beaucoup de place pour réduire les coûts des services publics en raison de l'amélioration.</v>
      </c>
      <c r="M77" s="202" t="s">
        <v>4288</v>
      </c>
    </row>
    <row r="78" spans="1:15" ht="24">
      <c r="A78" s="186" t="str">
        <f t="shared" si="4"/>
        <v>$lang["rankcomment"]='function(same,youcount,rank) {return "est 100, en ce sens que votre rang est #" + youcount + "&lt;br&gt;"};';</v>
      </c>
      <c r="B78" s="183" t="s">
        <v>5060</v>
      </c>
      <c r="E78" s="184" t="s">
        <v>5055</v>
      </c>
      <c r="G78" s="115">
        <f t="shared" si="5"/>
        <v>0</v>
      </c>
      <c r="H78" s="195" t="str">
        <f t="shared" si="6"/>
        <v>same,youcount,rank</v>
      </c>
      <c r="I78" s="120" t="s">
        <v>4732</v>
      </c>
      <c r="J78" s="200" t="s">
        <v>4732</v>
      </c>
      <c r="K78" s="204">
        <v>227</v>
      </c>
      <c r="L78" s="202" t="str">
        <f t="shared" si="7"/>
        <v/>
      </c>
      <c r="M78" s="202" t="s">
        <v>4497</v>
      </c>
      <c r="O78" s="203" t="s">
        <v>4587</v>
      </c>
    </row>
    <row r="79" spans="1:15" ht="94.5">
      <c r="A79" s="186" t="str">
        <f t="shared" si="4"/>
        <v/>
      </c>
      <c r="E79" s="184" t="s">
        <v>5046</v>
      </c>
      <c r="G79" s="115">
        <f t="shared" si="5"/>
        <v>0</v>
      </c>
      <c r="H79" s="195" t="str">
        <f t="shared" si="6"/>
        <v>"est 100, en ce sens que votre rang est #" + youcount + "&lt;br&gt;"</v>
      </c>
      <c r="I79" s="120" t="s">
        <v>4816</v>
      </c>
      <c r="J79" s="200" t="s">
        <v>4977</v>
      </c>
      <c r="K79" s="204">
        <v>228</v>
      </c>
      <c r="L79" s="202" t="str">
        <f t="shared" si="7"/>
        <v>est 100, en ce sens que votre rang est #</v>
      </c>
      <c r="M79" s="202" t="s">
        <v>4815</v>
      </c>
      <c r="O79" s="203" t="s">
        <v>4577</v>
      </c>
    </row>
    <row r="80" spans="1:15" ht="40.5">
      <c r="A80" s="186" t="str">
        <f t="shared" si="4"/>
        <v/>
      </c>
      <c r="E80" s="184" t="s">
        <v>5036</v>
      </c>
      <c r="G80" s="115">
        <f t="shared" si="5"/>
        <v>0</v>
      </c>
      <c r="H80" s="195" t="str">
        <f t="shared" si="6"/>
        <v/>
      </c>
      <c r="I80" s="120"/>
      <c r="J80" s="200"/>
      <c r="K80" s="204">
        <v>229</v>
      </c>
      <c r="L80" s="202" t="str">
        <f t="shared" si="7"/>
        <v/>
      </c>
      <c r="M80" s="202" t="s">
        <v>4497</v>
      </c>
      <c r="O80" s="203" t="s">
        <v>4578</v>
      </c>
    </row>
    <row r="81" spans="1:15">
      <c r="A81" s="186" t="str">
        <f t="shared" si="4"/>
        <v/>
      </c>
      <c r="E81" s="184" t="s">
        <v>5036</v>
      </c>
      <c r="G81" s="115">
        <f t="shared" si="5"/>
        <v>0</v>
      </c>
      <c r="H81" s="195" t="str">
        <f t="shared" si="6"/>
        <v/>
      </c>
      <c r="I81" s="120"/>
      <c r="J81" s="200"/>
      <c r="K81" s="204">
        <v>230</v>
      </c>
      <c r="L81" s="202" t="str">
        <f t="shared" si="7"/>
        <v>&lt;br&gt;</v>
      </c>
      <c r="M81" s="202" t="s">
        <v>4290</v>
      </c>
      <c r="O81" s="203" t="s">
        <v>4174</v>
      </c>
    </row>
    <row r="82" spans="1:15">
      <c r="A82" s="186" t="str">
        <f t="shared" si="4"/>
        <v/>
      </c>
      <c r="B82" s="183" t="s">
        <v>3454</v>
      </c>
      <c r="E82" s="184" t="s">
        <v>5036</v>
      </c>
      <c r="G82" s="115">
        <f t="shared" si="5"/>
        <v>0</v>
      </c>
      <c r="H82" s="195" t="str">
        <f t="shared" si="6"/>
        <v/>
      </c>
      <c r="I82" s="120"/>
      <c r="J82" s="200"/>
      <c r="K82" s="204">
        <v>232</v>
      </c>
      <c r="L82" s="202" t="str">
        <f t="shared" si="7"/>
        <v/>
      </c>
      <c r="M82" s="202" t="s">
        <v>4497</v>
      </c>
      <c r="O82" s="203" t="s">
        <v>4579</v>
      </c>
    </row>
    <row r="83" spans="1:15">
      <c r="A83" s="186" t="str">
        <f t="shared" si="4"/>
        <v/>
      </c>
      <c r="B83" s="183" t="s">
        <v>3454</v>
      </c>
      <c r="E83" s="184" t="s">
        <v>5036</v>
      </c>
      <c r="G83" s="115">
        <f t="shared" si="5"/>
        <v>0</v>
      </c>
      <c r="H83" s="195" t="str">
        <f t="shared" si="6"/>
        <v/>
      </c>
      <c r="I83" s="120"/>
      <c r="J83" s="200"/>
      <c r="K83" s="204">
        <v>233</v>
      </c>
      <c r="L83" s="202" t="str">
        <f t="shared" si="7"/>
        <v/>
      </c>
      <c r="M83" s="202" t="s">
        <v>4497</v>
      </c>
      <c r="O83" s="203" t="s">
        <v>4178</v>
      </c>
    </row>
    <row r="84" spans="1:15">
      <c r="A84" s="186" t="str">
        <f t="shared" si="4"/>
        <v>//itemize-----------</v>
      </c>
      <c r="B84" s="183" t="s">
        <v>3537</v>
      </c>
      <c r="E84" s="184" t="s">
        <v>5036</v>
      </c>
      <c r="G84" s="115">
        <f t="shared" si="5"/>
        <v>0</v>
      </c>
      <c r="H84" s="195" t="str">
        <f t="shared" si="6"/>
        <v/>
      </c>
      <c r="I84" s="120"/>
      <c r="J84" s="200"/>
      <c r="K84" s="204">
        <v>234</v>
      </c>
      <c r="L84" s="202" t="str">
        <f t="shared" si="7"/>
        <v/>
      </c>
      <c r="M84" s="202" t="s">
        <v>4497</v>
      </c>
      <c r="O84" s="203" t="s">
        <v>4580</v>
      </c>
    </row>
    <row r="85" spans="1:15">
      <c r="A85" s="186" t="str">
        <f t="shared" si="4"/>
        <v>$lang["itemize"]='Panne';</v>
      </c>
      <c r="B85" s="183" t="s">
        <v>4733</v>
      </c>
      <c r="D85" s="183" t="s">
        <v>3450</v>
      </c>
      <c r="E85" s="184" t="s">
        <v>5031</v>
      </c>
      <c r="G85" s="115">
        <f t="shared" si="5"/>
        <v>0</v>
      </c>
      <c r="H85" s="195" t="str">
        <f t="shared" si="6"/>
        <v>Panne</v>
      </c>
      <c r="I85" s="120" t="s">
        <v>4291</v>
      </c>
      <c r="J85" s="200" t="s">
        <v>3538</v>
      </c>
      <c r="K85" s="204">
        <v>235</v>
      </c>
      <c r="L85" s="202" t="str">
        <f t="shared" si="7"/>
        <v>Panne</v>
      </c>
      <c r="M85" s="202" t="s">
        <v>4291</v>
      </c>
      <c r="O85" s="203" t="s">
        <v>4581</v>
      </c>
    </row>
    <row r="86" spans="1:15">
      <c r="A86" s="186" t="str">
        <f t="shared" si="4"/>
        <v>$lang["itemname"]='Champ';</v>
      </c>
      <c r="B86" s="183" t="s">
        <v>4734</v>
      </c>
      <c r="D86" s="183" t="s">
        <v>3450</v>
      </c>
      <c r="E86" s="184" t="s">
        <v>5036</v>
      </c>
      <c r="G86" s="115">
        <f t="shared" si="5"/>
        <v>0</v>
      </c>
      <c r="H86" s="195" t="str">
        <f t="shared" si="6"/>
        <v>Champ</v>
      </c>
      <c r="I86" s="120" t="s">
        <v>4292</v>
      </c>
      <c r="J86" s="200" t="s">
        <v>3539</v>
      </c>
      <c r="K86" s="204">
        <v>236</v>
      </c>
      <c r="L86" s="202" t="str">
        <f t="shared" si="7"/>
        <v>Champ</v>
      </c>
      <c r="M86" s="202" t="s">
        <v>4292</v>
      </c>
      <c r="O86" s="203" t="s">
        <v>4582</v>
      </c>
    </row>
    <row r="87" spans="1:15">
      <c r="A87" s="186" t="str">
        <f t="shared" si="4"/>
        <v>$lang["percent"]='Pourcentage (%)';</v>
      </c>
      <c r="B87" s="183" t="s">
        <v>4735</v>
      </c>
      <c r="D87" s="183" t="s">
        <v>3450</v>
      </c>
      <c r="E87" s="184" t="s">
        <v>5036</v>
      </c>
      <c r="G87" s="115">
        <f t="shared" si="5"/>
        <v>0</v>
      </c>
      <c r="H87" s="195" t="str">
        <f t="shared" si="6"/>
        <v>Pourcentage (%)</v>
      </c>
      <c r="I87" s="120" t="s">
        <v>4293</v>
      </c>
      <c r="J87" s="200" t="s">
        <v>3540</v>
      </c>
      <c r="K87" s="204">
        <v>237</v>
      </c>
      <c r="L87" s="202" t="str">
        <f t="shared" si="7"/>
        <v>Pourcentage (%)</v>
      </c>
      <c r="M87" s="202" t="s">
        <v>4293</v>
      </c>
      <c r="O87" s="203" t="s">
        <v>4218</v>
      </c>
    </row>
    <row r="88" spans="1:15" ht="40.5">
      <c r="A88" s="186" t="str">
        <f t="shared" si="4"/>
        <v>$lang["measure"]='Les mesures';</v>
      </c>
      <c r="B88" s="183" t="s">
        <v>4736</v>
      </c>
      <c r="D88" s="183" t="s">
        <v>3450</v>
      </c>
      <c r="E88" s="184" t="s">
        <v>5036</v>
      </c>
      <c r="G88" s="115">
        <f t="shared" si="5"/>
        <v>0</v>
      </c>
      <c r="H88" s="195" t="str">
        <f t="shared" si="6"/>
        <v>Les mesures</v>
      </c>
      <c r="I88" s="120" t="s">
        <v>4306</v>
      </c>
      <c r="J88" s="200" t="s">
        <v>3460</v>
      </c>
      <c r="K88" s="204">
        <v>250</v>
      </c>
      <c r="L88" s="202" t="str">
        <f t="shared" si="7"/>
        <v>kérosène</v>
      </c>
      <c r="M88" s="202" t="s">
        <v>4306</v>
      </c>
      <c r="O88" s="203" t="s">
        <v>4588</v>
      </c>
    </row>
    <row r="89" spans="1:15" ht="40.5">
      <c r="A89" s="186" t="str">
        <f t="shared" si="4"/>
        <v>$lang["merit"]='Bonne qualité';</v>
      </c>
      <c r="B89" s="183" t="s">
        <v>4737</v>
      </c>
      <c r="D89" s="183" t="s">
        <v>3450</v>
      </c>
      <c r="E89" s="184" t="s">
        <v>5036</v>
      </c>
      <c r="G89" s="115">
        <f t="shared" si="5"/>
        <v>0</v>
      </c>
      <c r="H89" s="195" t="str">
        <f t="shared" si="6"/>
        <v>Bonne qualité</v>
      </c>
      <c r="I89" s="120" t="s">
        <v>4307</v>
      </c>
      <c r="J89" s="200" t="s">
        <v>3543</v>
      </c>
      <c r="K89" s="204">
        <v>251</v>
      </c>
      <c r="L89" s="202" t="str">
        <f t="shared" si="7"/>
        <v>de l'essence</v>
      </c>
      <c r="M89" s="202" t="s">
        <v>4307</v>
      </c>
      <c r="O89" s="203" t="s">
        <v>4589</v>
      </c>
    </row>
    <row r="90" spans="1:15">
      <c r="A90" s="186" t="str">
        <f t="shared" si="4"/>
        <v>$lang["select"]='Choix';</v>
      </c>
      <c r="B90" s="183" t="s">
        <v>4738</v>
      </c>
      <c r="D90" s="183" t="s">
        <v>3450</v>
      </c>
      <c r="E90" s="184" t="s">
        <v>5036</v>
      </c>
      <c r="G90" s="115">
        <f t="shared" si="5"/>
        <v>0</v>
      </c>
      <c r="H90" s="195" t="str">
        <f t="shared" si="6"/>
        <v>Choix</v>
      </c>
      <c r="I90" s="120" t="s">
        <v>4308</v>
      </c>
      <c r="J90" s="200" t="s">
        <v>3544</v>
      </c>
      <c r="K90" s="204">
        <v>252</v>
      </c>
      <c r="L90" s="202" t="str">
        <f t="shared" si="7"/>
        <v>Chauffage urbain</v>
      </c>
      <c r="M90" s="202" t="s">
        <v>4308</v>
      </c>
      <c r="O90" s="203" t="s">
        <v>4583</v>
      </c>
    </row>
    <row r="91" spans="1:15" ht="36">
      <c r="A91" s="186" t="str">
        <f t="shared" si="4"/>
        <v>$lang["itemizecomment"]='function(main3,sum) {return main3+" sont une grande source et dans les trois champs que vous émettez " + sum+"% de CO2. Ces grandes mesures sur le terrain sont efficaces."};';</v>
      </c>
      <c r="B91" s="183" t="s">
        <v>5061</v>
      </c>
      <c r="E91" s="184" t="s">
        <v>5055</v>
      </c>
      <c r="G91" s="115">
        <f t="shared" si="5"/>
        <v>0</v>
      </c>
      <c r="H91" s="195" t="str">
        <f t="shared" si="6"/>
        <v>main3,sum</v>
      </c>
      <c r="I91" s="120" t="s">
        <v>4739</v>
      </c>
      <c r="J91" s="200" t="s">
        <v>4739</v>
      </c>
      <c r="K91" s="204">
        <v>253</v>
      </c>
      <c r="L91" s="202" t="str">
        <f t="shared" si="7"/>
        <v>Briquettes</v>
      </c>
      <c r="M91" s="202" t="s">
        <v>4497</v>
      </c>
      <c r="O91" s="203" t="s">
        <v>4584</v>
      </c>
    </row>
    <row r="92" spans="1:15" ht="36">
      <c r="A92" s="186" t="str">
        <f t="shared" si="4"/>
        <v/>
      </c>
      <c r="E92" s="184" t="s">
        <v>5046</v>
      </c>
      <c r="G92" s="115">
        <f t="shared" si="5"/>
        <v>0</v>
      </c>
      <c r="H92" s="195" t="str">
        <f t="shared" si="6"/>
        <v>main3+" sont une grande source et dans les trois champs que vous émettez " + sum+"% de CO2. Ces grandes mesures sur le terrain sont efficaces."</v>
      </c>
      <c r="I92" s="120" t="s">
        <v>4819</v>
      </c>
      <c r="J92" s="200" t="s">
        <v>4978</v>
      </c>
      <c r="K92" s="204">
        <v>254</v>
      </c>
      <c r="L92" s="202" t="str">
        <f t="shared" si="7"/>
        <v>Les mesures</v>
      </c>
      <c r="M92" s="202" t="s">
        <v>4817</v>
      </c>
      <c r="O92" s="203" t="s">
        <v>4585</v>
      </c>
    </row>
    <row r="93" spans="1:15">
      <c r="A93" s="186" t="str">
        <f t="shared" si="4"/>
        <v/>
      </c>
      <c r="E93" s="184" t="s">
        <v>5036</v>
      </c>
      <c r="G93" s="115">
        <f t="shared" si="5"/>
        <v>0</v>
      </c>
      <c r="H93" s="195" t="str">
        <f t="shared" si="6"/>
        <v/>
      </c>
      <c r="I93" s="120"/>
      <c r="J93" s="200"/>
      <c r="K93" s="204">
        <v>255</v>
      </c>
      <c r="L93" s="202" t="str">
        <f t="shared" si="7"/>
        <v>Bonne qualité</v>
      </c>
      <c r="M93" s="202" t="s">
        <v>4818</v>
      </c>
      <c r="O93" s="203" t="s">
        <v>4586</v>
      </c>
    </row>
    <row r="94" spans="1:15" ht="40.5">
      <c r="A94" s="186" t="str">
        <f t="shared" si="4"/>
        <v/>
      </c>
      <c r="G94" s="115">
        <f t="shared" si="5"/>
        <v>0</v>
      </c>
      <c r="H94" s="195" t="str">
        <f t="shared" si="6"/>
        <v/>
      </c>
      <c r="I94" s="120"/>
      <c r="J94" s="200"/>
      <c r="L94" s="202" t="str">
        <f t="shared" si="7"/>
        <v/>
      </c>
      <c r="M94" s="202" t="s">
        <v>4497</v>
      </c>
      <c r="O94" s="203" t="s">
        <v>4590</v>
      </c>
    </row>
    <row r="95" spans="1:15">
      <c r="A95" s="186" t="str">
        <f t="shared" si="4"/>
        <v>//--result-----------------</v>
      </c>
      <c r="B95" s="183" t="s">
        <v>5062</v>
      </c>
      <c r="G95" s="115">
        <f t="shared" si="5"/>
        <v>0</v>
      </c>
      <c r="H95" s="195" t="str">
        <f t="shared" si="6"/>
        <v/>
      </c>
      <c r="I95" s="120"/>
      <c r="J95" s="200"/>
      <c r="L95" s="202" t="str">
        <f t="shared" si="7"/>
        <v/>
      </c>
      <c r="M95" s="202" t="s">
        <v>4497</v>
      </c>
    </row>
    <row r="96" spans="1:15">
      <c r="A96" s="186" t="str">
        <f t="shared" si="4"/>
        <v>$lang["effectivemeasures"]='Mesures efficaces';</v>
      </c>
      <c r="B96" s="183" t="s">
        <v>4740</v>
      </c>
      <c r="D96" s="183" t="s">
        <v>3450</v>
      </c>
      <c r="E96" s="184" t="s">
        <v>5036</v>
      </c>
      <c r="G96" s="115">
        <f t="shared" si="5"/>
        <v>0</v>
      </c>
      <c r="H96" s="195" t="str">
        <f t="shared" si="6"/>
        <v>Mesures efficaces</v>
      </c>
      <c r="I96" s="120" t="s">
        <v>4218</v>
      </c>
      <c r="J96" s="200" t="s">
        <v>3509</v>
      </c>
      <c r="K96" s="204">
        <v>114</v>
      </c>
      <c r="L96" s="202" t="str">
        <f t="shared" si="7"/>
        <v>Mesures efficaces</v>
      </c>
      <c r="M96" s="202" t="s">
        <v>4218</v>
      </c>
    </row>
    <row r="97" spans="1:15">
      <c r="A97" s="186" t="str">
        <f t="shared" si="4"/>
        <v>$lang["comment_combined_reduce"]='';</v>
      </c>
      <c r="B97" s="183" t="s">
        <v>5063</v>
      </c>
      <c r="E97" s="184" t="s">
        <v>5036</v>
      </c>
      <c r="G97" s="115">
        <f t="shared" si="5"/>
        <v>0</v>
      </c>
      <c r="H97" s="195" t="str">
        <f t="shared" si="6"/>
        <v>percent,fee,co2</v>
      </c>
      <c r="I97" s="120" t="s">
        <v>4741</v>
      </c>
      <c r="J97" s="200" t="s">
        <v>4741</v>
      </c>
      <c r="K97" s="204">
        <v>118</v>
      </c>
      <c r="L97" s="202" t="str">
        <f t="shared" si="7"/>
        <v/>
      </c>
      <c r="M97" s="202" t="s">
        <v>4497</v>
      </c>
    </row>
    <row r="98" spans="1:15" ht="60">
      <c r="A98" s="186" t="str">
        <f t="shared" si="4"/>
        <v/>
      </c>
      <c r="E98" s="184" t="s">
        <v>5036</v>
      </c>
      <c r="G98" s="115">
        <f t="shared" si="5"/>
        <v>0</v>
      </c>
      <c r="H98" s="195" t="str">
        <f t="shared" si="6"/>
        <v>"　Lorsqu\'il est combiné  " + percent+"% annuel " + ( hidePrice != 1  ? fee +"yen du coût de l\'utilité et ":"") + co2+"kg de CO2 peut être réduit. Si vous travaillez déjà, cela signifie que vous faites une éco-vie qui ne produira que ces résultats."</v>
      </c>
      <c r="I98" s="120" t="s">
        <v>4824</v>
      </c>
      <c r="J98" s="200" t="s">
        <v>4979</v>
      </c>
      <c r="K98" s="204">
        <v>119</v>
      </c>
      <c r="L98" s="202" t="str">
        <f t="shared" si="7"/>
        <v>Lorsqu'il est combiné</v>
      </c>
      <c r="M98" s="202" t="s">
        <v>4820</v>
      </c>
    </row>
    <row r="99" spans="1:15">
      <c r="A99" s="186" t="str">
        <f t="shared" si="4"/>
        <v/>
      </c>
      <c r="E99" s="184" t="s">
        <v>5036</v>
      </c>
      <c r="G99" s="115">
        <f t="shared" si="5"/>
        <v>0</v>
      </c>
      <c r="H99" s="195" t="str">
        <f t="shared" si="6"/>
        <v/>
      </c>
      <c r="I99" s="120"/>
      <c r="J99" s="200"/>
      <c r="K99" s="204">
        <v>120</v>
      </c>
      <c r="L99" s="202" t="str">
        <f t="shared" si="7"/>
        <v>% annuel</v>
      </c>
      <c r="M99" s="202" t="s">
        <v>4821</v>
      </c>
    </row>
    <row r="100" spans="1:15">
      <c r="A100" s="186" t="str">
        <f t="shared" si="4"/>
        <v/>
      </c>
      <c r="E100" s="184" t="s">
        <v>5036</v>
      </c>
      <c r="G100" s="115">
        <f t="shared" si="5"/>
        <v>0</v>
      </c>
      <c r="H100" s="195" t="str">
        <f t="shared" si="6"/>
        <v/>
      </c>
      <c r="I100" s="120"/>
      <c r="J100" s="200"/>
      <c r="K100" s="204">
        <v>121</v>
      </c>
      <c r="L100" s="202" t="str">
        <f t="shared" si="7"/>
        <v>yen du coût de l'utilité et</v>
      </c>
      <c r="M100" s="202" t="s">
        <v>4822</v>
      </c>
      <c r="O100" s="203" t="s">
        <v>4249</v>
      </c>
    </row>
    <row r="101" spans="1:15">
      <c r="A101" s="186" t="str">
        <f t="shared" si="4"/>
        <v/>
      </c>
      <c r="E101" s="184" t="s">
        <v>5036</v>
      </c>
      <c r="G101" s="115">
        <f t="shared" si="5"/>
        <v>0</v>
      </c>
      <c r="H101" s="195" t="str">
        <f t="shared" si="6"/>
        <v/>
      </c>
      <c r="I101" s="120"/>
      <c r="J101" s="200"/>
      <c r="K101" s="204">
        <v>122</v>
      </c>
      <c r="L101" s="202" t="str">
        <f t="shared" si="7"/>
        <v>kg de CO2 peut être réduit. Si vous travaillez déjà, cela signifie que vous faites une éco-vie qui ne produira que ces résultats.</v>
      </c>
      <c r="M101" s="202" t="s">
        <v>4823</v>
      </c>
      <c r="O101" s="203" t="b">
        <v>1</v>
      </c>
    </row>
    <row r="102" spans="1:15" ht="24">
      <c r="A102" s="186" t="str">
        <f t="shared" si="4"/>
        <v>$lang["titlemessage"]='function(title) {return  title+" les efforts sont efficaces."};';</v>
      </c>
      <c r="B102" s="183" t="s">
        <v>5064</v>
      </c>
      <c r="E102" s="184" t="s">
        <v>5055</v>
      </c>
      <c r="G102" s="115">
        <f t="shared" si="5"/>
        <v>0</v>
      </c>
      <c r="H102" s="195" t="str">
        <f t="shared" si="6"/>
        <v>title</v>
      </c>
      <c r="I102" s="120" t="s">
        <v>1891</v>
      </c>
      <c r="J102" s="200" t="s">
        <v>1891</v>
      </c>
      <c r="K102" s="204">
        <v>163</v>
      </c>
      <c r="L102" s="202" t="str">
        <f t="shared" si="7"/>
        <v/>
      </c>
      <c r="M102" s="202" t="s">
        <v>4497</v>
      </c>
      <c r="O102" s="203" t="b">
        <v>1</v>
      </c>
    </row>
    <row r="103" spans="1:15">
      <c r="A103" s="186" t="str">
        <f t="shared" si="4"/>
        <v/>
      </c>
      <c r="E103" s="184" t="s">
        <v>5046</v>
      </c>
      <c r="G103" s="115">
        <f t="shared" si="5"/>
        <v>0</v>
      </c>
      <c r="H103" s="195" t="str">
        <f t="shared" si="6"/>
        <v xml:space="preserve"> title+" les efforts sont efficaces."</v>
      </c>
      <c r="I103" s="120" t="s">
        <v>4826</v>
      </c>
      <c r="J103" s="200" t="s">
        <v>4980</v>
      </c>
      <c r="K103" s="204">
        <v>164</v>
      </c>
      <c r="L103" s="202" t="str">
        <f t="shared" si="7"/>
        <v>Les efforts sont efficaces.</v>
      </c>
      <c r="M103" s="202" t="s">
        <v>4825</v>
      </c>
      <c r="O103" s="203" t="b">
        <v>1</v>
      </c>
    </row>
    <row r="104" spans="1:15" ht="24">
      <c r="A104" s="186" t="str">
        <f t="shared" si="4"/>
        <v>$lang["co2reduction"]='function(co2) {return "Annuele " + co2+"kg de CO2 peut être réduit."};';</v>
      </c>
      <c r="B104" s="183" t="s">
        <v>5065</v>
      </c>
      <c r="E104" s="184" t="s">
        <v>5055</v>
      </c>
      <c r="G104" s="115">
        <f t="shared" si="5"/>
        <v>0</v>
      </c>
      <c r="H104" s="195" t="str">
        <f t="shared" si="6"/>
        <v>co2</v>
      </c>
      <c r="I104" s="120" t="s">
        <v>4742</v>
      </c>
      <c r="J104" s="200" t="s">
        <v>4742</v>
      </c>
      <c r="K104" s="204">
        <v>166</v>
      </c>
      <c r="L104" s="202" t="str">
        <f t="shared" si="7"/>
        <v/>
      </c>
      <c r="M104" s="202" t="s">
        <v>4497</v>
      </c>
      <c r="O104" s="203" t="b">
        <v>0</v>
      </c>
    </row>
    <row r="105" spans="1:15">
      <c r="A105" s="186" t="str">
        <f t="shared" si="4"/>
        <v/>
      </c>
      <c r="E105" s="184" t="s">
        <v>5046</v>
      </c>
      <c r="G105" s="115">
        <f t="shared" si="5"/>
        <v>0</v>
      </c>
      <c r="H105" s="195" t="str">
        <f t="shared" si="6"/>
        <v>"Annuele " + co2+"kg de CO2 peut être réduit."</v>
      </c>
      <c r="I105" s="120" t="s">
        <v>4829</v>
      </c>
      <c r="J105" s="200" t="s">
        <v>4981</v>
      </c>
      <c r="K105" s="204">
        <v>167</v>
      </c>
      <c r="L105" s="202" t="str">
        <f t="shared" si="7"/>
        <v>Annuel</v>
      </c>
      <c r="M105" s="202" t="s">
        <v>4827</v>
      </c>
      <c r="O105" s="203" t="b">
        <v>1</v>
      </c>
    </row>
    <row r="106" spans="1:15">
      <c r="A106" s="186" t="str">
        <f t="shared" si="4"/>
        <v/>
      </c>
      <c r="E106" s="184" t="s">
        <v>5036</v>
      </c>
      <c r="G106" s="115">
        <f t="shared" si="5"/>
        <v>0</v>
      </c>
      <c r="H106" s="195" t="str">
        <f t="shared" si="6"/>
        <v/>
      </c>
      <c r="I106" s="120"/>
      <c r="J106" s="200"/>
      <c r="K106" s="204">
        <v>168</v>
      </c>
      <c r="L106" s="202" t="str">
        <f t="shared" si="7"/>
        <v>kg de CO2 peut être réduit.</v>
      </c>
      <c r="M106" s="202" t="s">
        <v>4828</v>
      </c>
      <c r="O106" s="203" t="b">
        <v>1</v>
      </c>
    </row>
    <row r="107" spans="1:15" ht="24">
      <c r="A107" s="186" t="str">
        <f t="shared" si="4"/>
        <v>$lang["reducepercent"]='function(name,percent) {return "cela équivaut à réduire "+ name+" pour " +percent+"%  " };';</v>
      </c>
      <c r="B107" s="183" t="s">
        <v>5066</v>
      </c>
      <c r="E107" s="184" t="s">
        <v>5055</v>
      </c>
      <c r="G107" s="115">
        <f t="shared" si="5"/>
        <v>0</v>
      </c>
      <c r="H107" s="195" t="str">
        <f t="shared" si="6"/>
        <v>name,percent</v>
      </c>
      <c r="I107" s="120" t="s">
        <v>4743</v>
      </c>
      <c r="J107" s="200" t="s">
        <v>4743</v>
      </c>
      <c r="K107" s="204">
        <v>170</v>
      </c>
      <c r="L107" s="202" t="str">
        <f t="shared" si="7"/>
        <v/>
      </c>
      <c r="M107" s="202" t="s">
        <v>4497</v>
      </c>
    </row>
    <row r="108" spans="1:15" ht="24">
      <c r="A108" s="186" t="str">
        <f t="shared" si="4"/>
        <v/>
      </c>
      <c r="E108" s="184" t="s">
        <v>5046</v>
      </c>
      <c r="G108" s="115">
        <f t="shared" si="5"/>
        <v>0</v>
      </c>
      <c r="H108" s="195" t="str">
        <f t="shared" si="6"/>
        <v xml:space="preserve">"cela équivaut à réduire "+ name+" pour " +percent+"%  " </v>
      </c>
      <c r="I108" s="120" t="s">
        <v>4831</v>
      </c>
      <c r="J108" s="200" t="s">
        <v>4982</v>
      </c>
      <c r="K108" s="204">
        <v>171</v>
      </c>
      <c r="L108" s="202" t="str">
        <f t="shared" si="7"/>
        <v>cela équivaut à réduire</v>
      </c>
      <c r="M108" s="202" t="s">
        <v>4830</v>
      </c>
      <c r="O108" s="203" t="s">
        <v>4217</v>
      </c>
    </row>
    <row r="109" spans="1:15">
      <c r="A109" s="186" t="str">
        <f t="shared" si="4"/>
        <v/>
      </c>
      <c r="E109" s="184" t="s">
        <v>5036</v>
      </c>
      <c r="G109" s="115">
        <f t="shared" si="5"/>
        <v>0</v>
      </c>
      <c r="H109" s="195" t="str">
        <f t="shared" si="6"/>
        <v/>
      </c>
      <c r="I109" s="120"/>
      <c r="J109" s="200"/>
      <c r="K109" s="204">
        <v>172</v>
      </c>
      <c r="L109" s="202" t="str">
        <f t="shared" si="7"/>
        <v>pour</v>
      </c>
      <c r="M109" s="202" t="s">
        <v>4262</v>
      </c>
    </row>
    <row r="110" spans="1:15">
      <c r="A110" s="186" t="str">
        <f t="shared" si="4"/>
        <v/>
      </c>
      <c r="E110" s="184" t="s">
        <v>5036</v>
      </c>
      <c r="G110" s="115">
        <f t="shared" si="5"/>
        <v>0</v>
      </c>
      <c r="H110" s="195" t="str">
        <f t="shared" si="6"/>
        <v/>
      </c>
      <c r="I110" s="120"/>
      <c r="J110" s="200"/>
      <c r="K110" s="204">
        <v>173</v>
      </c>
      <c r="L110" s="202" t="str">
        <f t="shared" si="7"/>
        <v>%.</v>
      </c>
      <c r="M110" s="202" t="s">
        <v>4263</v>
      </c>
      <c r="O110" s="203" t="s">
        <v>4250</v>
      </c>
    </row>
    <row r="111" spans="1:15">
      <c r="A111" s="186" t="str">
        <f t="shared" si="4"/>
        <v>$lang["co2minus"]='Vivre sans émissions de CO2 peut être atteint.';</v>
      </c>
      <c r="B111" s="183" t="s">
        <v>4744</v>
      </c>
      <c r="D111" s="183" t="s">
        <v>3450</v>
      </c>
      <c r="E111" s="184" t="s">
        <v>5036</v>
      </c>
      <c r="G111" s="115">
        <f t="shared" si="5"/>
        <v>0</v>
      </c>
      <c r="H111" s="195" t="str">
        <f t="shared" si="6"/>
        <v>Vivre sans émissions de CO2 peut être atteint.</v>
      </c>
      <c r="I111" s="120" t="s">
        <v>4246</v>
      </c>
      <c r="J111" s="200" t="s">
        <v>3527</v>
      </c>
      <c r="K111" s="204">
        <v>175</v>
      </c>
      <c r="L111" s="202" t="str">
        <f t="shared" si="7"/>
        <v>Vivre sans émissions de CO2 peut être atteint.</v>
      </c>
      <c r="M111" s="202" t="s">
        <v>4246</v>
      </c>
      <c r="O111" s="203" t="s">
        <v>4251</v>
      </c>
    </row>
    <row r="112" spans="1:15" ht="24">
      <c r="A112" s="186" t="str">
        <f t="shared" si="4"/>
        <v>$lang["error"]='* C\'est une estimation approximative car il n\'y a pas d\'entrée détaillée.';</v>
      </c>
      <c r="B112" s="183" t="s">
        <v>4745</v>
      </c>
      <c r="D112" s="183" t="s">
        <v>3450</v>
      </c>
      <c r="E112" s="184" t="s">
        <v>5036</v>
      </c>
      <c r="G112" s="115">
        <f t="shared" si="5"/>
        <v>0</v>
      </c>
      <c r="H112" s="195" t="str">
        <f t="shared" si="6"/>
        <v>* C\'est une estimation approximative car il n\'y a pas d\'entrée détaillée.</v>
      </c>
      <c r="I112" s="120" t="s">
        <v>4264</v>
      </c>
      <c r="J112" s="200" t="s">
        <v>3528</v>
      </c>
      <c r="K112" s="204">
        <v>176</v>
      </c>
      <c r="L112" s="202" t="str">
        <f t="shared" si="7"/>
        <v>* C'est une estimation approximative car il n'y a pas d'entrée détaillée.</v>
      </c>
      <c r="M112" s="202" t="s">
        <v>4264</v>
      </c>
      <c r="O112" s="203" t="s">
        <v>4252</v>
      </c>
    </row>
    <row r="113" spans="1:15">
      <c r="A113" s="186" t="str">
        <f t="shared" si="4"/>
        <v/>
      </c>
      <c r="B113" s="183" t="s">
        <v>3454</v>
      </c>
      <c r="E113" s="184" t="s">
        <v>5036</v>
      </c>
      <c r="G113" s="115">
        <f t="shared" si="5"/>
        <v>0</v>
      </c>
      <c r="H113" s="195" t="str">
        <f t="shared" si="6"/>
        <v/>
      </c>
      <c r="I113" s="120"/>
      <c r="J113" s="200"/>
      <c r="K113" s="204">
        <v>177</v>
      </c>
      <c r="L113" s="202" t="str">
        <f t="shared" si="7"/>
        <v/>
      </c>
      <c r="M113" s="202" t="s">
        <v>4497</v>
      </c>
    </row>
    <row r="114" spans="1:15" ht="24">
      <c r="A114" s="186" t="str">
        <f t="shared" si="4"/>
        <v>$lang["feereduction"]='function(fee) {return "Vous pouvez enregistrer" + fee+"yen par an."};';</v>
      </c>
      <c r="B114" s="183" t="s">
        <v>5067</v>
      </c>
      <c r="E114" s="184" t="s">
        <v>5055</v>
      </c>
      <c r="G114" s="115">
        <f t="shared" si="5"/>
        <v>0</v>
      </c>
      <c r="H114" s="195" t="str">
        <f t="shared" si="6"/>
        <v>fee</v>
      </c>
      <c r="I114" s="120" t="s">
        <v>4746</v>
      </c>
      <c r="J114" s="200" t="s">
        <v>4746</v>
      </c>
      <c r="K114" s="204">
        <v>178</v>
      </c>
      <c r="L114" s="202" t="str">
        <f t="shared" si="7"/>
        <v/>
      </c>
      <c r="M114" s="202" t="s">
        <v>4497</v>
      </c>
      <c r="O114" s="203" t="s">
        <v>4218</v>
      </c>
    </row>
    <row r="115" spans="1:15">
      <c r="A115" s="186" t="str">
        <f t="shared" si="4"/>
        <v/>
      </c>
      <c r="E115" s="184" t="s">
        <v>5046</v>
      </c>
      <c r="G115" s="115">
        <f t="shared" si="5"/>
        <v>0</v>
      </c>
      <c r="H115" s="195" t="str">
        <f t="shared" si="6"/>
        <v>"Vous pouvez enregistrer" + fee+"yen par an."</v>
      </c>
      <c r="I115" s="120" t="s">
        <v>4834</v>
      </c>
      <c r="J115" s="200" t="s">
        <v>4983</v>
      </c>
      <c r="K115" s="204">
        <v>179</v>
      </c>
      <c r="L115" s="202" t="str">
        <f t="shared" si="7"/>
        <v>Vous pouvez enregistrer</v>
      </c>
      <c r="M115" s="202" t="s">
        <v>4832</v>
      </c>
      <c r="O115" s="203" t="s">
        <v>4219</v>
      </c>
    </row>
    <row r="116" spans="1:15">
      <c r="A116" s="186" t="str">
        <f t="shared" si="4"/>
        <v/>
      </c>
      <c r="E116" s="184" t="s">
        <v>5036</v>
      </c>
      <c r="G116" s="115">
        <f t="shared" si="5"/>
        <v>0</v>
      </c>
      <c r="H116" s="195" t="str">
        <f t="shared" si="6"/>
        <v/>
      </c>
      <c r="I116" s="120"/>
      <c r="J116" s="200"/>
      <c r="K116" s="204">
        <v>180</v>
      </c>
      <c r="L116" s="202" t="str">
        <f t="shared" si="7"/>
        <v>yen par an.</v>
      </c>
      <c r="M116" s="202" t="s">
        <v>4833</v>
      </c>
      <c r="O116" s="203" t="s">
        <v>4220</v>
      </c>
    </row>
    <row r="117" spans="1:15" ht="24">
      <c r="A117" s="186" t="str">
        <f t="shared" si="4"/>
        <v>$lang["feenochange"]='Il n\'y a pas de changement dans les dépenses d\'utilité, etc.';</v>
      </c>
      <c r="B117" s="183" t="s">
        <v>4747</v>
      </c>
      <c r="D117" s="183" t="s">
        <v>3450</v>
      </c>
      <c r="E117" s="184" t="s">
        <v>5036</v>
      </c>
      <c r="G117" s="115">
        <f t="shared" si="5"/>
        <v>0</v>
      </c>
      <c r="H117" s="195" t="str">
        <f t="shared" si="6"/>
        <v>Il n\'y a pas de changement dans les dépenses d\'utilité, etc.</v>
      </c>
      <c r="I117" s="120" t="s">
        <v>4247</v>
      </c>
      <c r="J117" s="200" t="s">
        <v>3529</v>
      </c>
      <c r="K117" s="204">
        <v>182</v>
      </c>
      <c r="L117" s="202" t="str">
        <f t="shared" si="7"/>
        <v>Il n'y a pas de changement dans les dépenses d'utilité, etc.</v>
      </c>
      <c r="M117" s="202" t="s">
        <v>4247</v>
      </c>
    </row>
    <row r="118" spans="1:15">
      <c r="A118" s="186" t="str">
        <f t="shared" si="4"/>
        <v/>
      </c>
      <c r="B118" s="183" t="s">
        <v>3454</v>
      </c>
      <c r="E118" s="184" t="s">
        <v>5036</v>
      </c>
      <c r="G118" s="115">
        <f t="shared" si="5"/>
        <v>0</v>
      </c>
      <c r="H118" s="195" t="str">
        <f t="shared" si="6"/>
        <v/>
      </c>
      <c r="I118" s="120"/>
      <c r="J118" s="200"/>
      <c r="K118" s="204">
        <v>183</v>
      </c>
      <c r="L118" s="202" t="str">
        <f t="shared" si="7"/>
        <v/>
      </c>
      <c r="M118" s="202" t="s">
        <v>4497</v>
      </c>
    </row>
    <row r="119" spans="1:15">
      <c r="A119" s="186" t="str">
        <f t="shared" si="4"/>
        <v>//result payback----------------------------</v>
      </c>
      <c r="B119" s="183" t="s">
        <v>5068</v>
      </c>
      <c r="E119" s="184" t="s">
        <v>5036</v>
      </c>
      <c r="G119" s="115">
        <f t="shared" si="5"/>
        <v>0</v>
      </c>
      <c r="H119" s="195" t="str">
        <f t="shared" si="6"/>
        <v/>
      </c>
      <c r="I119" s="120"/>
      <c r="J119" s="200"/>
      <c r="K119" s="204">
        <v>184</v>
      </c>
      <c r="L119" s="202" t="str">
        <f t="shared" si="7"/>
        <v/>
      </c>
      <c r="M119" s="202" t="s">
        <v>4497</v>
      </c>
      <c r="O119" s="203" t="s">
        <v>4221</v>
      </c>
    </row>
    <row r="120" spans="1:15" ht="36">
      <c r="A120" s="186" t="str">
        <f t="shared" si="4"/>
        <v>$lang["initialcost"]='function(price,lifetime,load) {return "Pour acheter neuf, cela coûte environ" + price+" " + lifetime+"année de vie, votre coût total sera "+ load+"yen par an."};';</v>
      </c>
      <c r="B120" s="183" t="s">
        <v>5069</v>
      </c>
      <c r="E120" s="184" t="s">
        <v>5045</v>
      </c>
      <c r="G120" s="115">
        <f t="shared" si="5"/>
        <v>0</v>
      </c>
      <c r="H120" s="195" t="str">
        <f t="shared" si="6"/>
        <v>price,lifetime,load</v>
      </c>
      <c r="I120" s="120" t="s">
        <v>4748</v>
      </c>
      <c r="J120" s="200" t="s">
        <v>4748</v>
      </c>
      <c r="K120" s="204">
        <v>185</v>
      </c>
      <c r="L120" s="202" t="str">
        <f t="shared" si="7"/>
        <v/>
      </c>
      <c r="M120" s="202" t="s">
        <v>4497</v>
      </c>
      <c r="O120" s="203" t="s">
        <v>4253</v>
      </c>
    </row>
    <row r="121" spans="1:15" ht="36">
      <c r="A121" s="186" t="str">
        <f t="shared" si="4"/>
        <v/>
      </c>
      <c r="E121" s="184" t="s">
        <v>5046</v>
      </c>
      <c r="G121" s="115">
        <f t="shared" si="5"/>
        <v>0</v>
      </c>
      <c r="H121" s="195" t="str">
        <f t="shared" si="6"/>
        <v>"Pour acheter neuf, cela coûte environ" + price+" " + lifetime+"année de vie, votre coût total sera "+ load+"yen par an."</v>
      </c>
      <c r="I121" s="120" t="s">
        <v>4839</v>
      </c>
      <c r="J121" s="200" t="s">
        <v>4984</v>
      </c>
      <c r="K121" s="204">
        <v>186</v>
      </c>
      <c r="L121" s="202" t="str">
        <f t="shared" si="7"/>
        <v>Pour acheter neuf, cela coûte environ</v>
      </c>
      <c r="M121" s="202" t="s">
        <v>4835</v>
      </c>
      <c r="O121" s="203" t="s">
        <v>4254</v>
      </c>
    </row>
    <row r="122" spans="1:15" ht="40.5">
      <c r="A122" s="186" t="str">
        <f t="shared" si="4"/>
        <v/>
      </c>
      <c r="E122" s="184" t="s">
        <v>5036</v>
      </c>
      <c r="G122" s="115">
        <f t="shared" si="5"/>
        <v>0</v>
      </c>
      <c r="H122" s="195" t="str">
        <f t="shared" si="6"/>
        <v/>
      </c>
      <c r="I122" s="120"/>
      <c r="J122" s="200"/>
      <c r="K122" s="204">
        <v>187</v>
      </c>
      <c r="L122" s="202" t="str">
        <f t="shared" si="7"/>
        <v>yen (prix de référence), réparti</v>
      </c>
      <c r="M122" s="202" t="s">
        <v>4836</v>
      </c>
      <c r="O122" s="203" t="s">
        <v>4222</v>
      </c>
    </row>
    <row r="123" spans="1:15">
      <c r="A123" s="186" t="str">
        <f t="shared" si="4"/>
        <v/>
      </c>
      <c r="E123" s="184" t="s">
        <v>5036</v>
      </c>
      <c r="G123" s="115">
        <f t="shared" si="5"/>
        <v>0</v>
      </c>
      <c r="H123" s="195" t="str">
        <f t="shared" si="6"/>
        <v/>
      </c>
      <c r="I123" s="120"/>
      <c r="J123" s="200"/>
      <c r="K123" s="204">
        <v>188</v>
      </c>
      <c r="L123" s="202" t="str">
        <f t="shared" si="7"/>
        <v>année de vie, votre coût total sera</v>
      </c>
      <c r="M123" s="202" t="s">
        <v>4837</v>
      </c>
    </row>
    <row r="124" spans="1:15">
      <c r="A124" s="186" t="str">
        <f t="shared" si="4"/>
        <v/>
      </c>
      <c r="E124" s="184" t="s">
        <v>5036</v>
      </c>
      <c r="G124" s="115">
        <f t="shared" si="5"/>
        <v>0</v>
      </c>
      <c r="H124" s="195" t="str">
        <f t="shared" si="6"/>
        <v/>
      </c>
      <c r="I124" s="120"/>
      <c r="J124" s="200"/>
      <c r="K124" s="204">
        <v>189</v>
      </c>
      <c r="L124" s="202" t="str">
        <f t="shared" si="7"/>
        <v>yen par an.</v>
      </c>
      <c r="M124" s="202" t="s">
        <v>4838</v>
      </c>
    </row>
    <row r="125" spans="1:15" ht="48">
      <c r="A125" s="186" t="str">
        <f t="shared" si="4"/>
        <v>$lang["payback"]='function(change,totalchange,down) {return "D\'autre part, le coût de l\'utilité sera enregistré pour " + change+ "yen par an, donc le fardeau total sera" + totalchange +(down?"yen, vous pouvez économiser chaque année au total.":"" )};';</v>
      </c>
      <c r="B125" s="183" t="s">
        <v>5070</v>
      </c>
      <c r="E125" s="184" t="s">
        <v>5055</v>
      </c>
      <c r="G125" s="115">
        <f t="shared" si="5"/>
        <v>0</v>
      </c>
      <c r="H125" s="195" t="str">
        <f t="shared" si="6"/>
        <v>change,totalchange,down</v>
      </c>
      <c r="I125" s="120" t="s">
        <v>4749</v>
      </c>
      <c r="J125" s="200" t="s">
        <v>4749</v>
      </c>
      <c r="K125" s="204">
        <v>191</v>
      </c>
      <c r="L125" s="202" t="str">
        <f t="shared" si="7"/>
        <v/>
      </c>
      <c r="M125" s="202" t="s">
        <v>4497</v>
      </c>
    </row>
    <row r="126" spans="1:15" ht="48">
      <c r="A126" s="186" t="str">
        <f t="shared" si="4"/>
        <v/>
      </c>
      <c r="E126" s="184" t="s">
        <v>5046</v>
      </c>
      <c r="G126" s="115">
        <f t="shared" si="5"/>
        <v>0</v>
      </c>
      <c r="H126" s="195" t="str">
        <f t="shared" si="6"/>
        <v>"D\'autre part, le coût de l\'utilité sera enregistré pour " + change+ "yen par an, donc le fardeau total sera" + totalchange +(down?"yen, vous pouvez économiser chaque année au total.":"" )</v>
      </c>
      <c r="I126" s="120" t="s">
        <v>4872</v>
      </c>
      <c r="J126" s="200" t="s">
        <v>4985</v>
      </c>
      <c r="K126" s="204">
        <v>192</v>
      </c>
      <c r="L126" s="202" t="str">
        <f t="shared" si="7"/>
        <v>D'autre part, le coût de l'utilité sera enregistré pour</v>
      </c>
      <c r="M126" s="202" t="s">
        <v>4842</v>
      </c>
      <c r="O126" s="203" t="s">
        <v>4255</v>
      </c>
    </row>
    <row r="127" spans="1:15">
      <c r="A127" s="186" t="str">
        <f t="shared" si="4"/>
        <v/>
      </c>
      <c r="E127" s="184" t="s">
        <v>5036</v>
      </c>
      <c r="G127" s="115">
        <f t="shared" si="5"/>
        <v>0</v>
      </c>
      <c r="H127" s="195" t="str">
        <f t="shared" si="6"/>
        <v xml:space="preserve"> </v>
      </c>
      <c r="I127" s="120" t="s">
        <v>4680</v>
      </c>
      <c r="J127" s="200" t="s">
        <v>3691</v>
      </c>
      <c r="K127" s="204">
        <v>193</v>
      </c>
      <c r="L127" s="202" t="str">
        <f t="shared" si="7"/>
        <v>yen par an, donc le fardeau total sera</v>
      </c>
      <c r="M127" s="202" t="s">
        <v>4843</v>
      </c>
      <c r="O127" s="203" t="s">
        <v>4256</v>
      </c>
    </row>
    <row r="128" spans="1:15">
      <c r="A128" s="186" t="str">
        <f t="shared" si="4"/>
        <v/>
      </c>
      <c r="D128" s="188"/>
      <c r="E128" s="184" t="s">
        <v>5036</v>
      </c>
      <c r="G128" s="115">
        <f t="shared" si="5"/>
        <v>0</v>
      </c>
      <c r="H128" s="195" t="str">
        <f t="shared" si="6"/>
        <v/>
      </c>
      <c r="I128" s="120"/>
      <c r="J128" s="200"/>
      <c r="K128" s="204">
        <v>194</v>
      </c>
      <c r="L128" s="202" t="str">
        <f t="shared" si="7"/>
        <v>yen, vous pouvez économiser chaque année au total.</v>
      </c>
      <c r="M128" s="202" t="s">
        <v>4844</v>
      </c>
      <c r="O128" s="203" t="s">
        <v>4223</v>
      </c>
    </row>
    <row r="129" spans="1:15">
      <c r="A129" s="186" t="str">
        <f t="shared" si="4"/>
        <v/>
      </c>
      <c r="E129" s="184" t="s">
        <v>5036</v>
      </c>
      <c r="G129" s="115">
        <f t="shared" si="5"/>
        <v>0</v>
      </c>
      <c r="H129" s="195" t="str">
        <f t="shared" si="6"/>
        <v/>
      </c>
      <c r="I129" s="120"/>
      <c r="J129" s="200"/>
      <c r="K129" s="204">
        <v>195</v>
      </c>
      <c r="L129" s="202" t="str">
        <f t="shared" si="7"/>
        <v>yen par an.</v>
      </c>
      <c r="M129" s="202" t="s">
        <v>4266</v>
      </c>
      <c r="O129" s="203" t="s">
        <v>4224</v>
      </c>
    </row>
    <row r="130" spans="1:15">
      <c r="A130" s="186" t="str">
        <f t="shared" ref="A130:A193" si="8">IF(E130="param",CLEAN(B130&amp;"'function("&amp;H130&amp;") {return "&amp;H131&amp;"};';"),IF(E130="template","",CLEAN(B130&amp;IF(D130="",IF(OR(CLEAN(B130)="",LEFT(B130,2)="//"),"","'';"),"'"&amp;H130&amp;"'"&amp;D130))))</f>
        <v>$lang["payback1month"]='Vous pouvez revenir dans un mois.';</v>
      </c>
      <c r="B130" s="183" t="s">
        <v>4750</v>
      </c>
      <c r="D130" s="183" t="s">
        <v>3450</v>
      </c>
      <c r="E130" s="184" t="s">
        <v>5031</v>
      </c>
      <c r="G130" s="115">
        <f t="shared" si="5"/>
        <v>0</v>
      </c>
      <c r="H130" s="195" t="str">
        <f t="shared" si="6"/>
        <v>Vous pouvez revenir dans un mois.</v>
      </c>
      <c r="I130" s="120" t="s">
        <v>4248</v>
      </c>
      <c r="J130" s="200" t="s">
        <v>3530</v>
      </c>
      <c r="K130" s="204">
        <v>197</v>
      </c>
      <c r="L130" s="202" t="str">
        <f t="shared" si="7"/>
        <v>Vous pouvez revenir dans un mois.</v>
      </c>
      <c r="M130" s="202" t="s">
        <v>4845</v>
      </c>
      <c r="O130" s="203" t="s">
        <v>4257</v>
      </c>
    </row>
    <row r="131" spans="1:15" ht="24">
      <c r="A131" s="186" t="str">
        <f t="shared" si="8"/>
        <v>$lang["paybackmonth"]='function(month) {return "Vous pouvez revenir dans " + month+" mois."};';</v>
      </c>
      <c r="B131" s="183" t="s">
        <v>5071</v>
      </c>
      <c r="E131" s="184" t="s">
        <v>5055</v>
      </c>
      <c r="G131" s="115">
        <f t="shared" si="5"/>
        <v>0</v>
      </c>
      <c r="H131" s="195" t="str">
        <f t="shared" si="6"/>
        <v>month</v>
      </c>
      <c r="I131" s="120" t="s">
        <v>4751</v>
      </c>
      <c r="J131" s="200" t="s">
        <v>4751</v>
      </c>
      <c r="K131" s="204">
        <v>198</v>
      </c>
      <c r="L131" s="202" t="str">
        <f t="shared" si="7"/>
        <v/>
      </c>
      <c r="M131" s="202" t="s">
        <v>4497</v>
      </c>
      <c r="O131" s="203" t="s">
        <v>4225</v>
      </c>
    </row>
    <row r="132" spans="1:15">
      <c r="A132" s="186" t="str">
        <f t="shared" si="8"/>
        <v/>
      </c>
      <c r="E132" s="184" t="s">
        <v>5046</v>
      </c>
      <c r="G132" s="115">
        <f t="shared" si="5"/>
        <v>0</v>
      </c>
      <c r="H132" s="195" t="str">
        <f t="shared" si="6"/>
        <v>"Vous pouvez revenir dans " + month+" mois."</v>
      </c>
      <c r="I132" s="120" t="s">
        <v>4848</v>
      </c>
      <c r="J132" s="200" t="s">
        <v>4986</v>
      </c>
      <c r="K132" s="204">
        <v>199</v>
      </c>
      <c r="L132" s="202" t="str">
        <f t="shared" si="7"/>
        <v>Vous pouvez revenir dans</v>
      </c>
      <c r="M132" s="202" t="s">
        <v>4846</v>
      </c>
      <c r="O132" s="203" t="s">
        <v>4226</v>
      </c>
    </row>
    <row r="133" spans="1:15">
      <c r="A133" s="186" t="str">
        <f t="shared" si="8"/>
        <v/>
      </c>
      <c r="E133" s="184" t="s">
        <v>5036</v>
      </c>
      <c r="G133" s="115">
        <f t="shared" ref="G133:G196" si="9">IF(MOD(LEN(H133) - LEN(SUBSTITUTE(H133, """", "")),2) = 1,1,0)</f>
        <v>0</v>
      </c>
      <c r="H133" s="195" t="str">
        <f t="shared" si="6"/>
        <v/>
      </c>
      <c r="I133" s="120"/>
      <c r="J133" s="200"/>
      <c r="K133" s="204">
        <v>200</v>
      </c>
      <c r="L133" s="202" t="str">
        <f t="shared" si="7"/>
        <v> mois.</v>
      </c>
      <c r="M133" s="202" t="s">
        <v>4847</v>
      </c>
    </row>
    <row r="134" spans="1:15" ht="24">
      <c r="A134" s="186" t="str">
        <f t="shared" si="8"/>
        <v>$lang["paybackyear"]='function(year) {return "Vous pouvez revenir sur " + year+"an."};';</v>
      </c>
      <c r="B134" s="183" t="s">
        <v>5072</v>
      </c>
      <c r="E134" s="184" t="s">
        <v>5055</v>
      </c>
      <c r="G134" s="115">
        <f t="shared" si="9"/>
        <v>0</v>
      </c>
      <c r="H134" s="195" t="str">
        <f t="shared" ref="H134:H197" si="10">SUBSTITUTE(I134, "'", "\'")</f>
        <v>year</v>
      </c>
      <c r="I134" s="120" t="s">
        <v>4752</v>
      </c>
      <c r="J134" s="200" t="s">
        <v>4987</v>
      </c>
      <c r="K134" s="204">
        <v>202</v>
      </c>
      <c r="L134" s="202" t="str">
        <f t="shared" ref="L134:L197" si="11">IF(OR(K134="",INDEX(O$1:O$301,INT(K134))=""),"",INDEX(O$1:O$301,INT(K134)))</f>
        <v/>
      </c>
      <c r="M134" s="202" t="s">
        <v>4497</v>
      </c>
      <c r="O134" s="203" t="s">
        <v>4227</v>
      </c>
    </row>
    <row r="135" spans="1:15">
      <c r="A135" s="186" t="str">
        <f t="shared" si="8"/>
        <v/>
      </c>
      <c r="E135" s="184" t="s">
        <v>5046</v>
      </c>
      <c r="G135" s="115">
        <f t="shared" si="9"/>
        <v>0</v>
      </c>
      <c r="H135" s="195" t="str">
        <f t="shared" si="10"/>
        <v>"Vous pouvez revenir sur " + year+"an."</v>
      </c>
      <c r="I135" s="120" t="s">
        <v>4850</v>
      </c>
      <c r="J135" s="200" t="s">
        <v>4988</v>
      </c>
      <c r="K135" s="204">
        <v>203</v>
      </c>
      <c r="L135" s="202" t="str">
        <f t="shared" si="11"/>
        <v>Vous pouvez revenir sur</v>
      </c>
      <c r="M135" s="202" t="s">
        <v>4849</v>
      </c>
      <c r="O135" s="203" t="s">
        <v>4228</v>
      </c>
    </row>
    <row r="136" spans="1:15">
      <c r="A136" s="186" t="str">
        <f t="shared" si="8"/>
        <v/>
      </c>
      <c r="E136" s="184" t="s">
        <v>5036</v>
      </c>
      <c r="G136" s="115">
        <f t="shared" si="9"/>
        <v>0</v>
      </c>
      <c r="H136" s="195" t="str">
        <f t="shared" si="10"/>
        <v/>
      </c>
      <c r="I136" s="120"/>
      <c r="J136" s="200"/>
      <c r="K136" s="204">
        <v>204</v>
      </c>
      <c r="L136" s="202" t="str">
        <f t="shared" si="11"/>
        <v> an.</v>
      </c>
      <c r="M136" s="202" t="s">
        <v>4276</v>
      </c>
    </row>
    <row r="137" spans="1:15" ht="36">
      <c r="A137" s="186" t="str">
        <f t="shared" si="8"/>
        <v>$lang["paybacknever"]='En outre, il est impossible de prendre la valeur d\'origine avec le montant de la réduction des coûts de l\'utilité par la durée de vie des produits.';</v>
      </c>
      <c r="B137" s="183" t="s">
        <v>4753</v>
      </c>
      <c r="D137" s="183" t="s">
        <v>5035</v>
      </c>
      <c r="E137" s="184" t="s">
        <v>5036</v>
      </c>
      <c r="G137" s="115">
        <f t="shared" si="9"/>
        <v>0</v>
      </c>
      <c r="H137" s="195" t="str">
        <f t="shared" si="10"/>
        <v>En outre, il est impossible de prendre la valeur d\'origine avec le montant de la réduction des coûts de l\'utilité par la durée de vie des produits.</v>
      </c>
      <c r="I137" s="120" t="s">
        <v>4277</v>
      </c>
      <c r="J137" s="200" t="s">
        <v>3531</v>
      </c>
      <c r="K137" s="204">
        <v>206</v>
      </c>
      <c r="L137" s="202" t="str">
        <f t="shared" si="11"/>
        <v>En outre, il est impossible de prendre la valeur d'origine avec le montant de la réduction des coûts de l'utilité par la durée de vie des produits.</v>
      </c>
      <c r="M137" s="202" t="s">
        <v>4277</v>
      </c>
    </row>
    <row r="138" spans="1:15" ht="24">
      <c r="A138" s="186" t="str">
        <f t="shared" si="8"/>
        <v>$lang["notinstallfee"]='function(fee) {return "Le coût de l\'utilité sera" + fee+"yen moins cher."};';</v>
      </c>
      <c r="B138" s="183" t="s">
        <v>5073</v>
      </c>
      <c r="E138" s="184" t="s">
        <v>5055</v>
      </c>
      <c r="G138" s="115">
        <f t="shared" si="9"/>
        <v>0</v>
      </c>
      <c r="H138" s="195" t="str">
        <f t="shared" si="10"/>
        <v>fee</v>
      </c>
      <c r="I138" s="120" t="s">
        <v>4746</v>
      </c>
      <c r="J138" s="200" t="s">
        <v>4746</v>
      </c>
      <c r="K138" s="204">
        <v>207</v>
      </c>
      <c r="L138" s="202" t="str">
        <f t="shared" si="11"/>
        <v/>
      </c>
      <c r="M138" s="202" t="s">
        <v>4497</v>
      </c>
      <c r="O138" s="203" t="s">
        <v>4229</v>
      </c>
    </row>
    <row r="139" spans="1:15">
      <c r="A139" s="186" t="str">
        <f t="shared" si="8"/>
        <v/>
      </c>
      <c r="E139" s="184" t="s">
        <v>5046</v>
      </c>
      <c r="G139" s="115">
        <f t="shared" si="9"/>
        <v>0</v>
      </c>
      <c r="H139" s="195" t="str">
        <f t="shared" si="10"/>
        <v>"Le coût de l\'utilité sera" + fee+"yen moins cher."</v>
      </c>
      <c r="I139" s="120" t="s">
        <v>4853</v>
      </c>
      <c r="J139" s="200" t="s">
        <v>4989</v>
      </c>
      <c r="K139" s="204">
        <v>208</v>
      </c>
      <c r="L139" s="202" t="str">
        <f t="shared" si="11"/>
        <v>Le coût de l'utilité sera</v>
      </c>
      <c r="M139" s="202" t="s">
        <v>4851</v>
      </c>
    </row>
    <row r="140" spans="1:15">
      <c r="A140" s="186" t="str">
        <f t="shared" si="8"/>
        <v/>
      </c>
      <c r="E140" s="184" t="s">
        <v>5036</v>
      </c>
      <c r="G140" s="115">
        <f t="shared" si="9"/>
        <v>0</v>
      </c>
      <c r="H140" s="195" t="str">
        <f t="shared" si="10"/>
        <v/>
      </c>
      <c r="I140" s="120"/>
      <c r="J140" s="200"/>
      <c r="K140" s="204">
        <v>209</v>
      </c>
      <c r="L140" s="202" t="str">
        <f t="shared" si="11"/>
        <v>yen moins cher.</v>
      </c>
      <c r="M140" s="202" t="s">
        <v>4852</v>
      </c>
    </row>
    <row r="141" spans="1:15">
      <c r="A141" s="186" t="str">
        <f t="shared" si="8"/>
        <v/>
      </c>
      <c r="G141" s="115">
        <f t="shared" si="9"/>
        <v>0</v>
      </c>
      <c r="H141" s="195" t="str">
        <f t="shared" si="10"/>
        <v/>
      </c>
      <c r="I141" s="120"/>
      <c r="J141" s="200"/>
      <c r="L141" s="202" t="str">
        <f t="shared" si="11"/>
        <v/>
      </c>
      <c r="M141" s="202" t="s">
        <v>4497</v>
      </c>
      <c r="O141" s="203" t="s">
        <v>4258</v>
      </c>
    </row>
    <row r="142" spans="1:15">
      <c r="A142" s="186" t="str">
        <f t="shared" si="8"/>
        <v>//monthly-----------</v>
      </c>
      <c r="B142" s="183" t="s">
        <v>3545</v>
      </c>
      <c r="E142" s="184" t="s">
        <v>5036</v>
      </c>
      <c r="G142" s="115">
        <f t="shared" si="9"/>
        <v>0</v>
      </c>
      <c r="H142" s="195" t="str">
        <f t="shared" si="10"/>
        <v/>
      </c>
      <c r="I142" s="120"/>
      <c r="J142" s="200"/>
      <c r="K142" s="204">
        <v>258</v>
      </c>
      <c r="L142" s="202" t="str">
        <f t="shared" si="11"/>
        <v>sont une grande source et dans les trois champs que vous émettez</v>
      </c>
      <c r="M142" s="202" t="s">
        <v>4497</v>
      </c>
      <c r="O142" s="203" t="s">
        <v>4258</v>
      </c>
    </row>
    <row r="143" spans="1:15">
      <c r="A143" s="186" t="str">
        <f t="shared" si="8"/>
        <v>$lang["monthlytitle"]='Coût d\'utilité estimé par mois';</v>
      </c>
      <c r="B143" s="183" t="s">
        <v>4754</v>
      </c>
      <c r="D143" s="183" t="s">
        <v>3450</v>
      </c>
      <c r="E143" s="184" t="s">
        <v>5036</v>
      </c>
      <c r="G143" s="115">
        <f t="shared" si="9"/>
        <v>0</v>
      </c>
      <c r="H143" s="195" t="str">
        <f t="shared" si="10"/>
        <v>Coût d\'utilité estimé par mois</v>
      </c>
      <c r="I143" s="120" t="s">
        <v>4311</v>
      </c>
      <c r="J143" s="200" t="s">
        <v>3546</v>
      </c>
      <c r="K143" s="204">
        <v>259</v>
      </c>
      <c r="L143" s="202" t="str">
        <f t="shared" si="11"/>
        <v/>
      </c>
      <c r="M143" s="202" t="s">
        <v>4854</v>
      </c>
      <c r="O143" s="203" t="s">
        <v>4230</v>
      </c>
    </row>
    <row r="144" spans="1:15">
      <c r="A144" s="186" t="str">
        <f t="shared" si="8"/>
        <v>$lang["month"]='Mois';</v>
      </c>
      <c r="B144" s="183" t="s">
        <v>4755</v>
      </c>
      <c r="D144" s="183" t="s">
        <v>3450</v>
      </c>
      <c r="E144" s="184" t="s">
        <v>5036</v>
      </c>
      <c r="G144" s="115">
        <f t="shared" si="9"/>
        <v>0</v>
      </c>
      <c r="H144" s="195" t="str">
        <f t="shared" si="10"/>
        <v>Mois</v>
      </c>
      <c r="I144" s="120" t="s">
        <v>3596</v>
      </c>
      <c r="J144" s="200" t="s">
        <v>3547</v>
      </c>
      <c r="K144" s="204">
        <v>260</v>
      </c>
      <c r="L144" s="202" t="str">
        <f t="shared" si="11"/>
        <v/>
      </c>
      <c r="M144" s="202" t="s">
        <v>3596</v>
      </c>
      <c r="O144" s="203" t="s">
        <v>4259</v>
      </c>
    </row>
    <row r="145" spans="1:15">
      <c r="A145" s="186" t="str">
        <f t="shared" si="8"/>
        <v>$lang["energy"]='énergie';</v>
      </c>
      <c r="B145" s="183" t="s">
        <v>4756</v>
      </c>
      <c r="D145" s="183" t="s">
        <v>3450</v>
      </c>
      <c r="E145" s="184" t="s">
        <v>5036</v>
      </c>
      <c r="G145" s="115">
        <f t="shared" si="9"/>
        <v>0</v>
      </c>
      <c r="H145" s="195" t="str">
        <f t="shared" si="10"/>
        <v>énergie</v>
      </c>
      <c r="I145" s="120" t="s">
        <v>4312</v>
      </c>
      <c r="J145" s="200" t="s">
        <v>3548</v>
      </c>
      <c r="K145" s="204">
        <v>261</v>
      </c>
      <c r="L145" s="202" t="str">
        <f t="shared" si="11"/>
        <v>% de CO2. Ces grandes mesures sur le terrain sont efficaces.</v>
      </c>
      <c r="M145" s="202" t="s">
        <v>4312</v>
      </c>
      <c r="O145" s="203" t="s">
        <v>4167</v>
      </c>
    </row>
    <row r="146" spans="1:15">
      <c r="A146" s="186" t="str">
        <f t="shared" si="8"/>
        <v/>
      </c>
      <c r="B146" s="183" t="s">
        <v>3454</v>
      </c>
      <c r="E146" s="184" t="s">
        <v>5036</v>
      </c>
      <c r="G146" s="115">
        <f t="shared" si="9"/>
        <v>0</v>
      </c>
      <c r="H146" s="195" t="str">
        <f t="shared" si="10"/>
        <v/>
      </c>
      <c r="I146" s="120" t="s">
        <v>4497</v>
      </c>
      <c r="J146" s="200"/>
      <c r="K146" s="204">
        <v>262</v>
      </c>
      <c r="L146" s="202" t="str">
        <f t="shared" si="11"/>
        <v/>
      </c>
      <c r="M146" s="202" t="s">
        <v>4497</v>
      </c>
    </row>
    <row r="147" spans="1:15">
      <c r="A147" s="186" t="str">
        <f t="shared" si="8"/>
        <v/>
      </c>
      <c r="G147" s="115">
        <f t="shared" si="9"/>
        <v>0</v>
      </c>
      <c r="H147" s="195" t="str">
        <f t="shared" si="10"/>
        <v/>
      </c>
      <c r="I147" s="120" t="s">
        <v>4497</v>
      </c>
      <c r="J147" s="200"/>
      <c r="L147" s="202" t="str">
        <f t="shared" si="11"/>
        <v/>
      </c>
      <c r="M147" s="202" t="s">
        <v>4497</v>
      </c>
      <c r="O147" s="203" t="s">
        <v>4206</v>
      </c>
    </row>
    <row r="148" spans="1:15">
      <c r="A148" s="186" t="str">
        <f t="shared" si="8"/>
        <v>//----------buttons -----------------------------------------------</v>
      </c>
      <c r="B148" s="183" t="s">
        <v>5074</v>
      </c>
      <c r="E148" s="184" t="s">
        <v>5036</v>
      </c>
      <c r="G148" s="115">
        <f t="shared" si="9"/>
        <v>0</v>
      </c>
      <c r="H148" s="195" t="str">
        <f t="shared" si="10"/>
        <v/>
      </c>
      <c r="I148" s="120" t="s">
        <v>4497</v>
      </c>
      <c r="J148" s="200"/>
      <c r="K148" s="204">
        <v>43</v>
      </c>
      <c r="L148" s="202" t="str">
        <f t="shared" si="11"/>
        <v/>
      </c>
      <c r="M148" s="202" t="s">
        <v>4497</v>
      </c>
      <c r="O148" s="203" t="s">
        <v>4231</v>
      </c>
    </row>
    <row r="149" spans="1:15">
      <c r="A149" s="186" t="str">
        <f t="shared" si="8"/>
        <v>$lang['button_clear']='Clair';</v>
      </c>
      <c r="B149" s="183" t="s">
        <v>4529</v>
      </c>
      <c r="D149" s="183" t="s">
        <v>3450</v>
      </c>
      <c r="E149" s="184" t="s">
        <v>5036</v>
      </c>
      <c r="G149" s="115">
        <f t="shared" si="9"/>
        <v>0</v>
      </c>
      <c r="H149" s="195" t="str">
        <f t="shared" si="10"/>
        <v>Clair</v>
      </c>
      <c r="I149" s="120" t="s">
        <v>4194</v>
      </c>
      <c r="J149" s="200" t="s">
        <v>3481</v>
      </c>
      <c r="K149" s="204">
        <v>47</v>
      </c>
      <c r="L149" s="202" t="str">
        <f t="shared" si="11"/>
        <v>Clair</v>
      </c>
      <c r="M149" s="202" t="s">
        <v>4194</v>
      </c>
      <c r="O149" s="203" t="s">
        <v>4232</v>
      </c>
    </row>
    <row r="150" spans="1:15">
      <c r="A150" s="186" t="str">
        <f t="shared" si="8"/>
        <v>$lang['button_savenew']='Nouveau stockage';</v>
      </c>
      <c r="B150" s="183" t="s">
        <v>4530</v>
      </c>
      <c r="D150" s="183" t="s">
        <v>3450</v>
      </c>
      <c r="E150" s="184" t="s">
        <v>5036</v>
      </c>
      <c r="G150" s="115">
        <f t="shared" si="9"/>
        <v>0</v>
      </c>
      <c r="H150" s="195" t="str">
        <f t="shared" si="10"/>
        <v>Nouveau stockage</v>
      </c>
      <c r="I150" s="120" t="s">
        <v>4195</v>
      </c>
      <c r="J150" s="200" t="s">
        <v>3482</v>
      </c>
      <c r="K150" s="204">
        <v>48</v>
      </c>
      <c r="L150" s="202" t="str">
        <f t="shared" si="11"/>
        <v>Nouveau stockage</v>
      </c>
      <c r="M150" s="202" t="s">
        <v>4195</v>
      </c>
      <c r="O150" s="203" t="s">
        <v>4233</v>
      </c>
    </row>
    <row r="151" spans="1:15">
      <c r="A151" s="186" t="str">
        <f t="shared" si="8"/>
        <v>$lang['button_save']='Enregistrer';</v>
      </c>
      <c r="B151" s="183" t="s">
        <v>4531</v>
      </c>
      <c r="D151" s="183" t="s">
        <v>3450</v>
      </c>
      <c r="E151" s="184" t="s">
        <v>5036</v>
      </c>
      <c r="G151" s="115">
        <f t="shared" si="9"/>
        <v>0</v>
      </c>
      <c r="H151" s="195" t="str">
        <f t="shared" si="10"/>
        <v>Enregistrer</v>
      </c>
      <c r="I151" s="120" t="s">
        <v>4196</v>
      </c>
      <c r="J151" s="200" t="s">
        <v>3483</v>
      </c>
      <c r="K151" s="204">
        <v>49</v>
      </c>
      <c r="L151" s="202" t="str">
        <f t="shared" si="11"/>
        <v>Enregistrer</v>
      </c>
      <c r="M151" s="202" t="s">
        <v>4196</v>
      </c>
      <c r="O151" s="203" t="s">
        <v>4260</v>
      </c>
    </row>
    <row r="152" spans="1:15">
      <c r="A152" s="186" t="str">
        <f t="shared" si="8"/>
        <v>$lang['button_open']='Ouvrir';</v>
      </c>
      <c r="B152" s="183" t="s">
        <v>4533</v>
      </c>
      <c r="D152" s="183" t="s">
        <v>3450</v>
      </c>
      <c r="E152" s="184" t="s">
        <v>5036</v>
      </c>
      <c r="G152" s="115">
        <f t="shared" si="9"/>
        <v>0</v>
      </c>
      <c r="H152" s="195" t="str">
        <f t="shared" si="10"/>
        <v>Ouvrir</v>
      </c>
      <c r="I152" s="120" t="s">
        <v>4197</v>
      </c>
      <c r="J152" s="200" t="s">
        <v>3485</v>
      </c>
      <c r="K152" s="204">
        <v>51</v>
      </c>
      <c r="L152" s="202" t="str">
        <f t="shared" si="11"/>
        <v>Ouvrir</v>
      </c>
      <c r="M152" s="202" t="s">
        <v>4197</v>
      </c>
      <c r="O152" s="203" t="s">
        <v>4234</v>
      </c>
    </row>
    <row r="153" spans="1:15">
      <c r="A153" s="186" t="str">
        <f t="shared" si="8"/>
        <v>$lang['button_close']='Fermer';</v>
      </c>
      <c r="B153" s="183" t="s">
        <v>4534</v>
      </c>
      <c r="D153" s="183" t="s">
        <v>3450</v>
      </c>
      <c r="E153" s="184" t="s">
        <v>5036</v>
      </c>
      <c r="G153" s="115">
        <f t="shared" si="9"/>
        <v>0</v>
      </c>
      <c r="H153" s="195" t="str">
        <f t="shared" si="10"/>
        <v>Fermer</v>
      </c>
      <c r="I153" s="120" t="s">
        <v>4198</v>
      </c>
      <c r="J153" s="200" t="s">
        <v>3486</v>
      </c>
      <c r="K153" s="204">
        <v>52</v>
      </c>
      <c r="L153" s="202" t="str">
        <f t="shared" si="11"/>
        <v>Fermer</v>
      </c>
      <c r="M153" s="202" t="s">
        <v>4198</v>
      </c>
      <c r="O153" s="203" t="s">
        <v>4235</v>
      </c>
    </row>
    <row r="154" spans="1:15">
      <c r="A154" s="186" t="str">
        <f t="shared" si="8"/>
        <v>$lang['button_showall']='Tout afficher';</v>
      </c>
      <c r="B154" s="183" t="s">
        <v>4757</v>
      </c>
      <c r="D154" s="183" t="s">
        <v>3450</v>
      </c>
      <c r="E154" s="184" t="s">
        <v>5036</v>
      </c>
      <c r="G154" s="115">
        <f t="shared" si="9"/>
        <v>0</v>
      </c>
      <c r="H154" s="195" t="str">
        <f t="shared" si="10"/>
        <v>Tout afficher</v>
      </c>
      <c r="I154" s="120" t="s">
        <v>4200</v>
      </c>
      <c r="J154" s="200" t="s">
        <v>3488</v>
      </c>
      <c r="K154" s="204">
        <v>54</v>
      </c>
      <c r="L154" s="202" t="str">
        <f t="shared" si="11"/>
        <v>Tout afficher</v>
      </c>
      <c r="M154" s="202" t="s">
        <v>4200</v>
      </c>
      <c r="O154" s="203" t="s">
        <v>4236</v>
      </c>
    </row>
    <row r="155" spans="1:15">
      <c r="A155" s="186" t="str">
        <f t="shared" si="8"/>
        <v>$lang["add"]='ajouter';</v>
      </c>
      <c r="B155" s="183" t="s">
        <v>4758</v>
      </c>
      <c r="D155" s="183" t="s">
        <v>3450</v>
      </c>
      <c r="E155" s="184" t="s">
        <v>5036</v>
      </c>
      <c r="G155" s="115">
        <f t="shared" si="9"/>
        <v>0</v>
      </c>
      <c r="H155" s="195" t="str">
        <f t="shared" si="10"/>
        <v>ajouter</v>
      </c>
      <c r="I155" s="120" t="s">
        <v>4255</v>
      </c>
      <c r="J155" s="200" t="s">
        <v>3512</v>
      </c>
      <c r="K155" s="204">
        <v>126</v>
      </c>
      <c r="L155" s="202" t="str">
        <f t="shared" si="11"/>
        <v>ajouter</v>
      </c>
      <c r="M155" s="202" t="s">
        <v>4255</v>
      </c>
      <c r="O155" s="203" t="s">
        <v>4237</v>
      </c>
    </row>
    <row r="156" spans="1:15">
      <c r="A156" s="186" t="str">
        <f t="shared" si="8"/>
        <v/>
      </c>
      <c r="G156" s="115">
        <f t="shared" si="9"/>
        <v>0</v>
      </c>
      <c r="H156" s="195" t="str">
        <f t="shared" si="10"/>
        <v/>
      </c>
      <c r="I156" s="120" t="s">
        <v>4497</v>
      </c>
      <c r="J156" s="200"/>
      <c r="L156" s="202" t="str">
        <f t="shared" si="11"/>
        <v/>
      </c>
      <c r="M156" s="202" t="s">
        <v>4497</v>
      </c>
      <c r="O156" s="203" t="s">
        <v>3591</v>
      </c>
    </row>
    <row r="157" spans="1:15">
      <c r="A157" s="186" t="str">
        <f t="shared" si="8"/>
        <v>$lang['button_menu']='munu';</v>
      </c>
      <c r="B157" s="183" t="s">
        <v>5075</v>
      </c>
      <c r="D157" s="183" t="s">
        <v>3450</v>
      </c>
      <c r="E157" s="184" t="s">
        <v>5031</v>
      </c>
      <c r="G157" s="115">
        <f t="shared" si="9"/>
        <v>0</v>
      </c>
      <c r="H157" s="195" t="str">
        <f t="shared" si="10"/>
        <v>munu</v>
      </c>
      <c r="I157" s="120" t="s">
        <v>4801</v>
      </c>
      <c r="J157" s="200" t="s">
        <v>4990</v>
      </c>
      <c r="K157" s="204">
        <v>78</v>
      </c>
      <c r="L157" s="202" t="str">
        <f t="shared" si="11"/>
        <v>munu</v>
      </c>
      <c r="M157" s="202" t="s">
        <v>4801</v>
      </c>
      <c r="O157" s="203" t="s">
        <v>4238</v>
      </c>
    </row>
    <row r="158" spans="1:15">
      <c r="A158" s="186" t="str">
        <f t="shared" si="8"/>
        <v>$lang['button_back_toppage']='Retour à la première page';</v>
      </c>
      <c r="B158" s="183" t="s">
        <v>4526</v>
      </c>
      <c r="D158" s="183" t="s">
        <v>3450</v>
      </c>
      <c r="E158" s="184" t="s">
        <v>5036</v>
      </c>
      <c r="G158" s="115">
        <f t="shared" si="9"/>
        <v>0</v>
      </c>
      <c r="H158" s="195" t="str">
        <f t="shared" si="10"/>
        <v>Retour à la première page</v>
      </c>
      <c r="I158" s="120" t="s">
        <v>4191</v>
      </c>
      <c r="J158" s="200" t="s">
        <v>3478</v>
      </c>
      <c r="K158" s="204">
        <v>44</v>
      </c>
      <c r="L158" s="202" t="str">
        <f t="shared" si="11"/>
        <v>Retour à la première page</v>
      </c>
      <c r="M158" s="202" t="s">
        <v>4191</v>
      </c>
      <c r="O158" s="203" t="s">
        <v>4239</v>
      </c>
    </row>
    <row r="159" spans="1:15">
      <c r="A159" s="186" t="str">
        <f t="shared" si="8"/>
        <v>$lang['button_back']='Retour';</v>
      </c>
      <c r="B159" s="183" t="s">
        <v>4527</v>
      </c>
      <c r="D159" s="183" t="s">
        <v>3450</v>
      </c>
      <c r="E159" s="184" t="s">
        <v>5036</v>
      </c>
      <c r="G159" s="115">
        <f t="shared" si="9"/>
        <v>0</v>
      </c>
      <c r="H159" s="195" t="str">
        <f t="shared" si="10"/>
        <v>Retour</v>
      </c>
      <c r="I159" s="120" t="s">
        <v>4192</v>
      </c>
      <c r="J159" s="200" t="s">
        <v>3479</v>
      </c>
      <c r="K159" s="204">
        <v>45</v>
      </c>
      <c r="L159" s="202" t="str">
        <f t="shared" si="11"/>
        <v>Retour</v>
      </c>
      <c r="M159" s="202" t="s">
        <v>4192</v>
      </c>
      <c r="O159" s="203" t="s">
        <v>4240</v>
      </c>
    </row>
    <row r="160" spans="1:15">
      <c r="A160" s="186" t="str">
        <f t="shared" si="8"/>
        <v>$lang['button_prev']='Précédent';</v>
      </c>
      <c r="B160" s="183" t="s">
        <v>5076</v>
      </c>
      <c r="D160" s="183" t="s">
        <v>3450</v>
      </c>
      <c r="E160" s="184" t="s">
        <v>5036</v>
      </c>
      <c r="G160" s="115">
        <f t="shared" si="9"/>
        <v>0</v>
      </c>
      <c r="H160" s="195" t="str">
        <f t="shared" si="10"/>
        <v>Précédent</v>
      </c>
      <c r="I160" s="120" t="s">
        <v>4583</v>
      </c>
      <c r="J160" s="200" t="s">
        <v>4573</v>
      </c>
      <c r="K160" s="204">
        <v>90</v>
      </c>
      <c r="L160" s="202" t="str">
        <f t="shared" si="11"/>
        <v>Précédent</v>
      </c>
      <c r="M160" s="202" t="s">
        <v>4583</v>
      </c>
      <c r="O160" s="203" t="s">
        <v>4241</v>
      </c>
    </row>
    <row r="161" spans="1:15">
      <c r="A161" s="186" t="str">
        <f t="shared" si="8"/>
        <v>$lang['button_next']='Suivant';</v>
      </c>
      <c r="B161" s="183" t="s">
        <v>5077</v>
      </c>
      <c r="D161" s="183" t="s">
        <v>3450</v>
      </c>
      <c r="E161" s="184" t="s">
        <v>5036</v>
      </c>
      <c r="G161" s="115">
        <f t="shared" si="9"/>
        <v>0</v>
      </c>
      <c r="H161" s="195" t="str">
        <f t="shared" si="10"/>
        <v>Suivant</v>
      </c>
      <c r="I161" s="120" t="s">
        <v>4584</v>
      </c>
      <c r="J161" s="200" t="s">
        <v>4574</v>
      </c>
      <c r="K161" s="204">
        <v>91</v>
      </c>
      <c r="L161" s="202" t="str">
        <f t="shared" si="11"/>
        <v>Suivant</v>
      </c>
      <c r="M161" s="202" t="s">
        <v>4584</v>
      </c>
      <c r="O161" s="203" t="s">
        <v>4242</v>
      </c>
    </row>
    <row r="162" spans="1:15">
      <c r="A162" s="186" t="str">
        <f t="shared" si="8"/>
        <v/>
      </c>
      <c r="G162" s="115">
        <f t="shared" si="9"/>
        <v>0</v>
      </c>
      <c r="H162" s="195" t="str">
        <f t="shared" si="10"/>
        <v/>
      </c>
      <c r="I162" s="120" t="s">
        <v>4497</v>
      </c>
      <c r="J162" s="200"/>
      <c r="L162" s="202" t="str">
        <f t="shared" si="11"/>
        <v/>
      </c>
      <c r="M162" s="202" t="s">
        <v>4497</v>
      </c>
    </row>
    <row r="163" spans="1:15">
      <c r="A163" s="186" t="str">
        <f t="shared" si="8"/>
        <v>$lang['button_top']='Haut de page';</v>
      </c>
      <c r="B163" s="183" t="s">
        <v>4537</v>
      </c>
      <c r="D163" s="183" t="s">
        <v>3450</v>
      </c>
      <c r="E163" s="184" t="s">
        <v>5036</v>
      </c>
      <c r="G163" s="115">
        <f t="shared" si="9"/>
        <v>0</v>
      </c>
      <c r="H163" s="195" t="str">
        <f t="shared" si="10"/>
        <v>Haut de page</v>
      </c>
      <c r="I163" s="120" t="s">
        <v>4201</v>
      </c>
      <c r="J163" s="200" t="s">
        <v>3490</v>
      </c>
      <c r="K163" s="204">
        <v>57</v>
      </c>
      <c r="L163" s="202" t="str">
        <f t="shared" si="11"/>
        <v>Haut de page</v>
      </c>
      <c r="M163" s="202" t="s">
        <v>4201</v>
      </c>
    </row>
    <row r="164" spans="1:15">
      <c r="A164" s="186" t="str">
        <f t="shared" si="8"/>
        <v>$lang['button_input']='Entrée actuelle du statut';</v>
      </c>
      <c r="B164" s="183" t="s">
        <v>4538</v>
      </c>
      <c r="D164" s="183" t="s">
        <v>3450</v>
      </c>
      <c r="E164" s="184" t="s">
        <v>5036</v>
      </c>
      <c r="G164" s="115">
        <f t="shared" si="9"/>
        <v>0</v>
      </c>
      <c r="H164" s="195" t="str">
        <f t="shared" si="10"/>
        <v>Entrée actuelle du statut</v>
      </c>
      <c r="I164" s="120" t="s">
        <v>4202</v>
      </c>
      <c r="J164" s="200" t="s">
        <v>3491</v>
      </c>
      <c r="K164" s="204">
        <v>58</v>
      </c>
      <c r="L164" s="202" t="str">
        <f t="shared" si="11"/>
        <v>Entrée actuelle du statut</v>
      </c>
      <c r="M164" s="202" t="s">
        <v>4202</v>
      </c>
      <c r="O164" s="203" t="s">
        <v>4243</v>
      </c>
    </row>
    <row r="165" spans="1:15">
      <c r="A165" s="186" t="str">
        <f t="shared" si="8"/>
        <v>$lang['button_queslist']='Liste de questions';</v>
      </c>
      <c r="B165" s="183" t="s">
        <v>5078</v>
      </c>
      <c r="D165" s="183" t="s">
        <v>3450</v>
      </c>
      <c r="E165" s="184" t="s">
        <v>5036</v>
      </c>
      <c r="G165" s="115">
        <f t="shared" si="9"/>
        <v>0</v>
      </c>
      <c r="H165" s="195" t="str">
        <f t="shared" si="10"/>
        <v>Liste de questions</v>
      </c>
      <c r="I165" s="120" t="s">
        <v>4585</v>
      </c>
      <c r="J165" s="200" t="s">
        <v>4575</v>
      </c>
      <c r="K165" s="204">
        <v>92</v>
      </c>
      <c r="L165" s="202" t="str">
        <f t="shared" si="11"/>
        <v>Liste de questions</v>
      </c>
      <c r="M165" s="202" t="s">
        <v>4585</v>
      </c>
    </row>
    <row r="166" spans="1:15">
      <c r="A166" s="186" t="str">
        <f t="shared" si="8"/>
        <v>$lang['button_diagnosis']='Écran de diagnostic';</v>
      </c>
      <c r="B166" s="183" t="s">
        <v>4528</v>
      </c>
      <c r="D166" s="183" t="s">
        <v>3450</v>
      </c>
      <c r="E166" s="184" t="s">
        <v>5036</v>
      </c>
      <c r="G166" s="115">
        <f t="shared" si="9"/>
        <v>0</v>
      </c>
      <c r="H166" s="195" t="str">
        <f t="shared" si="10"/>
        <v>Écran de diagnostic</v>
      </c>
      <c r="I166" s="120" t="s">
        <v>4193</v>
      </c>
      <c r="J166" s="200" t="s">
        <v>3480</v>
      </c>
      <c r="K166" s="204">
        <v>46</v>
      </c>
      <c r="L166" s="202" t="str">
        <f t="shared" si="11"/>
        <v>Écran de diagnostic</v>
      </c>
      <c r="M166" s="202" t="s">
        <v>4193</v>
      </c>
    </row>
    <row r="167" spans="1:15">
      <c r="A167" s="186" t="str">
        <f t="shared" si="8"/>
        <v>$lang['button_measures']='Mesurer la contrepartie';</v>
      </c>
      <c r="B167" s="183" t="s">
        <v>4539</v>
      </c>
      <c r="D167" s="183" t="s">
        <v>3450</v>
      </c>
      <c r="E167" s="184" t="s">
        <v>5036</v>
      </c>
      <c r="G167" s="115">
        <f t="shared" si="9"/>
        <v>0</v>
      </c>
      <c r="H167" s="195" t="str">
        <f t="shared" si="10"/>
        <v>Mesurer la contrepartie</v>
      </c>
      <c r="I167" s="120" t="s">
        <v>4203</v>
      </c>
      <c r="J167" s="200" t="s">
        <v>3492</v>
      </c>
      <c r="K167" s="204">
        <v>59</v>
      </c>
      <c r="L167" s="202" t="str">
        <f t="shared" si="11"/>
        <v>Mesurer la contrepartie</v>
      </c>
      <c r="M167" s="202" t="s">
        <v>4203</v>
      </c>
      <c r="O167" s="203" t="s">
        <v>4244</v>
      </c>
    </row>
    <row r="168" spans="1:15">
      <c r="A168" s="186" t="str">
        <f t="shared" si="8"/>
        <v>$lang['button_selectcategory']='Paramètre du champ d\'évaluation';</v>
      </c>
      <c r="B168" s="183" t="s">
        <v>4540</v>
      </c>
      <c r="D168" s="183" t="s">
        <v>3450</v>
      </c>
      <c r="E168" s="184" t="s">
        <v>5036</v>
      </c>
      <c r="G168" s="115">
        <f t="shared" si="9"/>
        <v>0</v>
      </c>
      <c r="H168" s="195" t="str">
        <f t="shared" si="10"/>
        <v>Paramètre du champ d\'évaluation</v>
      </c>
      <c r="I168" s="120" t="s">
        <v>4204</v>
      </c>
      <c r="J168" s="200" t="s">
        <v>3493</v>
      </c>
      <c r="K168" s="204">
        <v>60</v>
      </c>
      <c r="L168" s="202" t="str">
        <f t="shared" si="11"/>
        <v>Paramètre du champ d'évaluation</v>
      </c>
      <c r="M168" s="202" t="s">
        <v>4204</v>
      </c>
      <c r="O168" s="203" t="s">
        <v>4245</v>
      </c>
    </row>
    <row r="169" spans="1:15">
      <c r="A169" s="186" t="str">
        <f t="shared" si="8"/>
        <v>$lang['button_calcresult']='Résultat de calcul';</v>
      </c>
      <c r="B169" s="183" t="s">
        <v>5079</v>
      </c>
      <c r="D169" s="183" t="s">
        <v>3450</v>
      </c>
      <c r="E169" s="184" t="s">
        <v>5031</v>
      </c>
      <c r="G169" s="115">
        <f t="shared" si="9"/>
        <v>0</v>
      </c>
      <c r="H169" s="195" t="str">
        <f t="shared" si="10"/>
        <v>Résultat de calcul</v>
      </c>
      <c r="I169" s="120" t="s">
        <v>4586</v>
      </c>
      <c r="J169" s="200" t="s">
        <v>4576</v>
      </c>
      <c r="K169" s="204">
        <v>93</v>
      </c>
      <c r="L169" s="202" t="str">
        <f t="shared" si="11"/>
        <v>Résultat de calcul</v>
      </c>
      <c r="M169" s="202" t="s">
        <v>4586</v>
      </c>
    </row>
    <row r="170" spans="1:15">
      <c r="A170" s="186" t="str">
        <f t="shared" si="8"/>
        <v>$lang['button_about']='Commentaire';</v>
      </c>
      <c r="B170" s="183" t="s">
        <v>4532</v>
      </c>
      <c r="D170" s="183" t="s">
        <v>3450</v>
      </c>
      <c r="E170" s="184" t="s">
        <v>5036</v>
      </c>
      <c r="G170" s="115">
        <f t="shared" si="9"/>
        <v>0</v>
      </c>
      <c r="H170" s="195" t="str">
        <f t="shared" si="10"/>
        <v>Commentaire</v>
      </c>
      <c r="I170" s="120" t="s">
        <v>4175</v>
      </c>
      <c r="J170" s="200" t="s">
        <v>3484</v>
      </c>
      <c r="K170" s="204">
        <v>50</v>
      </c>
      <c r="L170" s="202" t="str">
        <f t="shared" si="11"/>
        <v>Commentaire</v>
      </c>
      <c r="M170" s="202" t="s">
        <v>4175</v>
      </c>
    </row>
    <row r="171" spans="1:15">
      <c r="A171" s="186" t="str">
        <f t="shared" si="8"/>
        <v>$lang['button_fullversion']='Version pleine fonction';</v>
      </c>
      <c r="B171" s="183" t="s">
        <v>4535</v>
      </c>
      <c r="D171" s="183" t="s">
        <v>3450</v>
      </c>
      <c r="E171" s="184" t="s">
        <v>5031</v>
      </c>
      <c r="G171" s="115">
        <f t="shared" si="9"/>
        <v>0</v>
      </c>
      <c r="H171" s="195" t="str">
        <f t="shared" si="10"/>
        <v>Version pleine fonction</v>
      </c>
      <c r="I171" s="120" t="s">
        <v>4199</v>
      </c>
      <c r="J171" s="200" t="s">
        <v>3487</v>
      </c>
      <c r="K171" s="204">
        <v>53</v>
      </c>
      <c r="L171" s="202" t="str">
        <f t="shared" si="11"/>
        <v>Version pleine fonction</v>
      </c>
      <c r="M171" s="202" t="s">
        <v>4199</v>
      </c>
      <c r="O171" s="203" t="s">
        <v>4261</v>
      </c>
    </row>
    <row r="172" spans="1:15">
      <c r="A172" s="186" t="str">
        <f t="shared" si="8"/>
        <v>$lang['clear_confirm']='Mode Liste';</v>
      </c>
      <c r="B172" s="183" t="s">
        <v>4536</v>
      </c>
      <c r="D172" s="183" t="s">
        <v>3450</v>
      </c>
      <c r="E172" s="184" t="s">
        <v>5036</v>
      </c>
      <c r="G172" s="115">
        <f t="shared" si="9"/>
        <v>0</v>
      </c>
      <c r="H172" s="195" t="str">
        <f t="shared" si="10"/>
        <v>Mode Liste</v>
      </c>
      <c r="I172" s="120" t="s">
        <v>4190</v>
      </c>
      <c r="J172" s="200" t="s">
        <v>3489</v>
      </c>
      <c r="K172" s="204">
        <v>55</v>
      </c>
      <c r="L172" s="202" t="str">
        <f t="shared" si="11"/>
        <v>Mode Liste</v>
      </c>
      <c r="M172" s="202" t="s">
        <v>4190</v>
      </c>
      <c r="O172" s="203" t="s">
        <v>4262</v>
      </c>
    </row>
    <row r="173" spans="1:15">
      <c r="A173" s="186" t="str">
        <f t="shared" si="8"/>
        <v/>
      </c>
      <c r="B173" s="183" t="s">
        <v>3454</v>
      </c>
      <c r="E173" s="184" t="s">
        <v>5036</v>
      </c>
      <c r="G173" s="115">
        <f t="shared" si="9"/>
        <v>0</v>
      </c>
      <c r="H173" s="195" t="str">
        <f t="shared" si="10"/>
        <v/>
      </c>
      <c r="I173" s="120" t="s">
        <v>4497</v>
      </c>
      <c r="J173" s="200"/>
      <c r="K173" s="204">
        <v>56</v>
      </c>
      <c r="L173" s="202" t="str">
        <f t="shared" si="11"/>
        <v/>
      </c>
      <c r="M173" s="202" t="s">
        <v>4497</v>
      </c>
      <c r="O173" s="203" t="s">
        <v>4263</v>
      </c>
    </row>
    <row r="174" spans="1:15">
      <c r="A174" s="186" t="str">
        <f t="shared" si="8"/>
        <v>$lang['button_co2emission']='Emissions de CO2';</v>
      </c>
      <c r="B174" s="183" t="s">
        <v>4542</v>
      </c>
      <c r="D174" s="183" t="s">
        <v>3450</v>
      </c>
      <c r="E174" s="184" t="s">
        <v>5036</v>
      </c>
      <c r="G174" s="115">
        <f t="shared" si="9"/>
        <v>0</v>
      </c>
      <c r="H174" s="195" t="str">
        <f t="shared" si="10"/>
        <v>Emissions de CO2</v>
      </c>
      <c r="I174" s="120" t="s">
        <v>4206</v>
      </c>
      <c r="J174" s="200" t="s">
        <v>3495</v>
      </c>
      <c r="K174" s="204">
        <v>63</v>
      </c>
      <c r="L174" s="202" t="str">
        <f t="shared" si="11"/>
        <v>Emissions de CO2</v>
      </c>
      <c r="M174" s="202" t="s">
        <v>4206</v>
      </c>
    </row>
    <row r="175" spans="1:15">
      <c r="A175" s="186" t="str">
        <f t="shared" si="8"/>
        <v>$lang['button_firstenergy']='Quantité d\'énergie primaire';</v>
      </c>
      <c r="B175" s="183" t="s">
        <v>4543</v>
      </c>
      <c r="D175" s="183" t="s">
        <v>3450</v>
      </c>
      <c r="E175" s="184" t="s">
        <v>5036</v>
      </c>
      <c r="G175" s="115">
        <f t="shared" si="9"/>
        <v>0</v>
      </c>
      <c r="H175" s="195" t="str">
        <f t="shared" si="10"/>
        <v>Quantité d\'énergie primaire</v>
      </c>
      <c r="I175" s="120" t="s">
        <v>4207</v>
      </c>
      <c r="J175" s="200" t="s">
        <v>3496</v>
      </c>
      <c r="K175" s="204">
        <v>64</v>
      </c>
      <c r="L175" s="202" t="str">
        <f t="shared" si="11"/>
        <v>Quantité d'énergie primaire</v>
      </c>
      <c r="M175" s="202" t="s">
        <v>4207</v>
      </c>
      <c r="O175" s="203" t="s">
        <v>4246</v>
      </c>
    </row>
    <row r="176" spans="1:15" ht="27">
      <c r="A176" s="186" t="str">
        <f t="shared" si="8"/>
        <v>$lang['button_energyfee']='Frais d\'utilité publique';</v>
      </c>
      <c r="B176" s="183" t="s">
        <v>4544</v>
      </c>
      <c r="D176" s="183" t="s">
        <v>3450</v>
      </c>
      <c r="E176" s="184" t="s">
        <v>5036</v>
      </c>
      <c r="G176" s="115">
        <f t="shared" si="9"/>
        <v>0</v>
      </c>
      <c r="H176" s="195" t="str">
        <f t="shared" si="10"/>
        <v>Frais d\'utilité publique</v>
      </c>
      <c r="I176" s="120" t="s">
        <v>4208</v>
      </c>
      <c r="J176" s="200" t="s">
        <v>3497</v>
      </c>
      <c r="K176" s="204">
        <v>65</v>
      </c>
      <c r="L176" s="202" t="str">
        <f t="shared" si="11"/>
        <v>Frais d'utilité publique</v>
      </c>
      <c r="M176" s="202" t="s">
        <v>4208</v>
      </c>
      <c r="O176" s="203" t="s">
        <v>4264</v>
      </c>
    </row>
    <row r="177" spans="1:15">
      <c r="A177" s="186" t="str">
        <f t="shared" si="8"/>
        <v/>
      </c>
      <c r="G177" s="115">
        <f t="shared" si="9"/>
        <v>0</v>
      </c>
      <c r="H177" s="195" t="str">
        <f t="shared" si="10"/>
        <v/>
      </c>
      <c r="I177" s="120" t="s">
        <v>4497</v>
      </c>
      <c r="J177" s="200"/>
      <c r="L177" s="202" t="str">
        <f t="shared" si="11"/>
        <v/>
      </c>
      <c r="M177" s="202" t="s">
        <v>4497</v>
      </c>
    </row>
    <row r="178" spans="1:15">
      <c r="A178" s="186" t="str">
        <f t="shared" si="8"/>
        <v/>
      </c>
      <c r="G178" s="115">
        <f t="shared" si="9"/>
        <v>0</v>
      </c>
      <c r="H178" s="195" t="str">
        <f t="shared" si="10"/>
        <v/>
      </c>
      <c r="I178" s="120" t="s">
        <v>4497</v>
      </c>
      <c r="J178" s="200"/>
      <c r="L178" s="202" t="str">
        <f t="shared" si="11"/>
        <v/>
      </c>
      <c r="M178" s="202" t="s">
        <v>4497</v>
      </c>
    </row>
    <row r="179" spans="1:15">
      <c r="A179" s="186" t="str">
        <f t="shared" si="8"/>
        <v>//---- 1 button mode -----------</v>
      </c>
      <c r="B179" s="183" t="s">
        <v>5080</v>
      </c>
      <c r="G179" s="115">
        <f t="shared" si="9"/>
        <v>0</v>
      </c>
      <c r="H179" s="195" t="str">
        <f t="shared" si="10"/>
        <v/>
      </c>
      <c r="I179" s="120" t="s">
        <v>4497</v>
      </c>
      <c r="J179" s="200"/>
      <c r="K179" s="204">
        <v>77</v>
      </c>
      <c r="L179" s="202" t="str">
        <f t="shared" si="11"/>
        <v/>
      </c>
      <c r="M179" s="202" t="s">
        <v>4497</v>
      </c>
      <c r="O179" s="203" t="s">
        <v>4265</v>
      </c>
    </row>
    <row r="180" spans="1:15" ht="84">
      <c r="A180" s="186" t="str">
        <f t="shared" si="8"/>
        <v>$lang['home_button_intro1']='Nous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B180" s="183" t="s">
        <v>4759</v>
      </c>
      <c r="D180" s="183" t="s">
        <v>3450</v>
      </c>
      <c r="E180" s="184" t="s">
        <v>5036</v>
      </c>
      <c r="G180" s="115">
        <f t="shared" si="9"/>
        <v>0</v>
      </c>
      <c r="H180" s="195" t="str">
        <f t="shared" si="10"/>
        <v>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I180" s="120" t="s">
        <v>4577</v>
      </c>
      <c r="J180" s="200" t="s">
        <v>4563</v>
      </c>
      <c r="K180" s="204">
        <v>79</v>
      </c>
      <c r="L180" s="202" t="str">
        <f t="shared" si="11"/>
        <v>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M180" s="202" t="s">
        <v>4577</v>
      </c>
      <c r="O180" s="203" t="s">
        <v>4266</v>
      </c>
    </row>
    <row r="181" spans="1:15" ht="36">
      <c r="A181" s="186" t="str">
        <f t="shared" si="8"/>
        <v>$lang['home_button_intro2']='L\'information que vous entrez ne peut être visualisée que par votre terminal, elle ne s\'accumule pas sur le serveur.';</v>
      </c>
      <c r="B181" s="183" t="s">
        <v>4760</v>
      </c>
      <c r="D181" s="183" t="s">
        <v>3450</v>
      </c>
      <c r="E181" s="184" t="s">
        <v>5036</v>
      </c>
      <c r="G181" s="115">
        <f t="shared" si="9"/>
        <v>0</v>
      </c>
      <c r="H181" s="195" t="str">
        <f t="shared" si="10"/>
        <v>L\'information que vous entrez ne peut être visualisée que par votre terminal, elle ne s\'accumule pas sur le serveur.</v>
      </c>
      <c r="I181" s="120" t="s">
        <v>4578</v>
      </c>
      <c r="J181" s="200" t="s">
        <v>4564</v>
      </c>
      <c r="K181" s="204">
        <v>80</v>
      </c>
      <c r="L181" s="202" t="str">
        <f t="shared" si="11"/>
        <v>L'information que vous entrez ne peut être visualisée que par votre terminal, elle ne s'accumule pas sur le serveur.</v>
      </c>
      <c r="M181" s="202" t="s">
        <v>4578</v>
      </c>
    </row>
    <row r="182" spans="1:15" ht="27">
      <c r="A182" s="186" t="str">
        <f t="shared" si="8"/>
        <v>$lang['home_button_startdiagnosis']='Début du diagnostic';</v>
      </c>
      <c r="B182" s="183" t="s">
        <v>4761</v>
      </c>
      <c r="D182" s="183" t="s">
        <v>3450</v>
      </c>
      <c r="E182" s="184" t="s">
        <v>5036</v>
      </c>
      <c r="G182" s="115">
        <f t="shared" si="9"/>
        <v>0</v>
      </c>
      <c r="H182" s="195" t="str">
        <f t="shared" si="10"/>
        <v>Début du diagnostic</v>
      </c>
      <c r="I182" s="120" t="s">
        <v>4174</v>
      </c>
      <c r="J182" s="200" t="s">
        <v>4565</v>
      </c>
      <c r="K182" s="204">
        <v>81</v>
      </c>
      <c r="L182" s="202" t="str">
        <f t="shared" si="11"/>
        <v>Début du diagnostic</v>
      </c>
      <c r="M182" s="202" t="s">
        <v>4174</v>
      </c>
      <c r="O182" s="203" t="s">
        <v>4247</v>
      </c>
    </row>
    <row r="183" spans="1:15">
      <c r="A183" s="186" t="str">
        <f t="shared" si="8"/>
        <v>$lang['home_button_about']='A propos de ce diagnostic';</v>
      </c>
      <c r="B183" s="183" t="s">
        <v>4762</v>
      </c>
      <c r="D183" s="183" t="s">
        <v>3450</v>
      </c>
      <c r="E183" s="184" t="s">
        <v>5036</v>
      </c>
      <c r="G183" s="115">
        <f t="shared" si="9"/>
        <v>0</v>
      </c>
      <c r="H183" s="195" t="str">
        <f t="shared" si="10"/>
        <v>A propos de ce diagnostic</v>
      </c>
      <c r="I183" s="120" t="s">
        <v>4579</v>
      </c>
      <c r="J183" s="200" t="s">
        <v>4566</v>
      </c>
      <c r="K183" s="204">
        <v>82</v>
      </c>
      <c r="L183" s="202" t="str">
        <f t="shared" si="11"/>
        <v>A propos de ce diagnostic</v>
      </c>
      <c r="M183" s="202" t="s">
        <v>4579</v>
      </c>
    </row>
    <row r="184" spans="1:15">
      <c r="A184" s="186" t="str">
        <f t="shared" si="8"/>
        <v>$lang['home_button_result']='Voir les résultats';</v>
      </c>
      <c r="B184" s="183" t="s">
        <v>4763</v>
      </c>
      <c r="D184" s="183" t="s">
        <v>3450</v>
      </c>
      <c r="E184" s="184" t="s">
        <v>5081</v>
      </c>
      <c r="G184" s="115">
        <f t="shared" si="9"/>
        <v>0</v>
      </c>
      <c r="H184" s="195" t="str">
        <f t="shared" si="10"/>
        <v>Voir les résultats</v>
      </c>
      <c r="I184" s="120" t="s">
        <v>4178</v>
      </c>
      <c r="J184" s="200" t="s">
        <v>4567</v>
      </c>
      <c r="K184" s="204">
        <v>83</v>
      </c>
      <c r="L184" s="202" t="str">
        <f t="shared" si="11"/>
        <v>Voir les résultats</v>
      </c>
      <c r="M184" s="202" t="s">
        <v>4178</v>
      </c>
    </row>
    <row r="185" spans="1:15">
      <c r="A185" s="186" t="str">
        <f t="shared" si="8"/>
        <v>$lang['home_button_retry']='Réponds à nouveau';</v>
      </c>
      <c r="B185" s="183" t="s">
        <v>4764</v>
      </c>
      <c r="D185" s="183" t="s">
        <v>3450</v>
      </c>
      <c r="E185" s="184" t="s">
        <v>5081</v>
      </c>
      <c r="G185" s="115">
        <f t="shared" si="9"/>
        <v>0</v>
      </c>
      <c r="H185" s="195" t="str">
        <f t="shared" si="10"/>
        <v>Réponds à nouveau</v>
      </c>
      <c r="I185" s="120" t="s">
        <v>4580</v>
      </c>
      <c r="J185" s="200" t="s">
        <v>4568</v>
      </c>
      <c r="K185" s="204">
        <v>84</v>
      </c>
      <c r="L185" s="202" t="str">
        <f t="shared" si="11"/>
        <v>Réponds à nouveau</v>
      </c>
      <c r="M185" s="202" t="s">
        <v>4580</v>
      </c>
    </row>
    <row r="186" spans="1:15">
      <c r="A186" s="186" t="str">
        <f t="shared" si="8"/>
        <v>$lang['home_button_average']='Comparaison moyenne';</v>
      </c>
      <c r="B186" s="183" t="s">
        <v>4765</v>
      </c>
      <c r="D186" s="183" t="s">
        <v>3450</v>
      </c>
      <c r="E186" s="184" t="s">
        <v>5081</v>
      </c>
      <c r="G186" s="115">
        <f t="shared" si="9"/>
        <v>0</v>
      </c>
      <c r="H186" s="195" t="str">
        <f t="shared" si="10"/>
        <v>Comparaison moyenne</v>
      </c>
      <c r="I186" s="120" t="s">
        <v>4581</v>
      </c>
      <c r="J186" s="200" t="s">
        <v>4569</v>
      </c>
      <c r="K186" s="204">
        <v>85</v>
      </c>
      <c r="L186" s="202" t="str">
        <f t="shared" si="11"/>
        <v>Comparaison moyenne</v>
      </c>
      <c r="M186" s="202" t="s">
        <v>4581</v>
      </c>
      <c r="O186" s="203" t="s">
        <v>4267</v>
      </c>
    </row>
    <row r="187" spans="1:15">
      <c r="A187" s="186" t="str">
        <f t="shared" si="8"/>
        <v>$lang['home_button_monthly']='Changement mensuel';</v>
      </c>
      <c r="B187" s="183" t="s">
        <v>4766</v>
      </c>
      <c r="D187" s="183" t="s">
        <v>3450</v>
      </c>
      <c r="E187" s="184" t="s">
        <v>5081</v>
      </c>
      <c r="G187" s="115">
        <f t="shared" si="9"/>
        <v>0</v>
      </c>
      <c r="H187" s="195" t="str">
        <f t="shared" si="10"/>
        <v>Changement mensuel</v>
      </c>
      <c r="I187" s="120" t="s">
        <v>4582</v>
      </c>
      <c r="J187" s="200" t="s">
        <v>4570</v>
      </c>
      <c r="K187" s="204">
        <v>86</v>
      </c>
      <c r="L187" s="202" t="str">
        <f t="shared" si="11"/>
        <v>Changement mensuel</v>
      </c>
      <c r="M187" s="202" t="s">
        <v>4582</v>
      </c>
      <c r="O187" s="203" t="s">
        <v>4268</v>
      </c>
    </row>
    <row r="188" spans="1:15">
      <c r="A188" s="186" t="str">
        <f t="shared" si="8"/>
        <v>$lang['home_button_measure']='Mesures efficaces';</v>
      </c>
      <c r="B188" s="183" t="s">
        <v>4767</v>
      </c>
      <c r="D188" s="183" t="s">
        <v>3450</v>
      </c>
      <c r="E188" s="184" t="s">
        <v>5081</v>
      </c>
      <c r="G188" s="115">
        <f t="shared" si="9"/>
        <v>0</v>
      </c>
      <c r="H188" s="195" t="str">
        <f t="shared" si="10"/>
        <v>Mesures efficaces</v>
      </c>
      <c r="I188" s="120" t="s">
        <v>4218</v>
      </c>
      <c r="J188" s="200" t="s">
        <v>4571</v>
      </c>
      <c r="K188" s="204">
        <v>87</v>
      </c>
      <c r="L188" s="202" t="str">
        <f t="shared" si="11"/>
        <v>Mesures efficaces</v>
      </c>
      <c r="M188" s="202" t="s">
        <v>4218</v>
      </c>
      <c r="O188" s="203" t="s">
        <v>4269</v>
      </c>
    </row>
    <row r="189" spans="1:15" ht="36">
      <c r="A189" s="186" t="str">
        <f t="shared" si="8"/>
        <v>$lang['home_button_resultmessage']='Nous comparons la moyenne avec un graphique. L\'effet lors de l\'exécution de \'mesures efficaces\' s\'affiche dans le graphique du milieu.';</v>
      </c>
      <c r="B189" s="183" t="s">
        <v>4768</v>
      </c>
      <c r="D189" s="183" t="s">
        <v>3450</v>
      </c>
      <c r="E189" s="184" t="s">
        <v>5036</v>
      </c>
      <c r="G189" s="115">
        <f t="shared" si="9"/>
        <v>0</v>
      </c>
      <c r="H189" s="195" t="str">
        <f t="shared" si="10"/>
        <v>Nous comparons la moyenne avec un graphique. L\'effet lors de l\'exécution de \'mesures efficaces\' s\'affiche dans le graphique du milieu.</v>
      </c>
      <c r="I189" s="120" t="s">
        <v>4802</v>
      </c>
      <c r="J189" s="200" t="s">
        <v>4572</v>
      </c>
      <c r="K189" s="204">
        <v>88</v>
      </c>
      <c r="L189" s="202" t="str">
        <f t="shared" si="11"/>
        <v>Nous comparons la moyenne avec un graphique. L'effet lors de l'exécution de 'mesures efficaces' s'affiche dans le graphique du milieu.</v>
      </c>
      <c r="M189" s="202" t="s">
        <v>4802</v>
      </c>
      <c r="O189" s="203" t="s">
        <v>4266</v>
      </c>
    </row>
    <row r="190" spans="1:15" ht="36">
      <c r="A190" s="186" t="str">
        <f t="shared" si="8"/>
        <v>$lang['home_button_measuremessage']='Une liste des contre-mesures efficaces. Si vous sélectionnez \'Sélectionner\', l\'effet sera affiché dans le graphique.';</v>
      </c>
      <c r="B190" s="183" t="s">
        <v>4769</v>
      </c>
      <c r="D190" s="183" t="s">
        <v>3450</v>
      </c>
      <c r="E190" s="184" t="s">
        <v>5081</v>
      </c>
      <c r="G190" s="115">
        <f t="shared" si="9"/>
        <v>0</v>
      </c>
      <c r="H190" s="195" t="str">
        <f t="shared" si="10"/>
        <v>Une liste des contre-mesures efficaces. Si vous sélectionnez \'Sélectionner\', l\'effet sera affiché dans le graphique.</v>
      </c>
      <c r="I190" s="120" t="s">
        <v>4803</v>
      </c>
      <c r="J190" s="200" t="s">
        <v>4991</v>
      </c>
      <c r="K190" s="204">
        <v>89</v>
      </c>
      <c r="L190" s="202" t="str">
        <f t="shared" si="11"/>
        <v>Une liste des contre-mesures efficaces. Si vous sélectionnez 'Sélectionner', l'effet sera affiché dans le graphique.</v>
      </c>
      <c r="M190" s="202" t="s">
        <v>4803</v>
      </c>
    </row>
    <row r="191" spans="1:15" ht="36">
      <c r="A191" s="186" t="str">
        <f t="shared" si="8"/>
        <v>$lang['home_button_pagemessage']='Vous pouvez répondre en détail en spécifiant le champ. Vous pouvez ajouter des pièces et du matériel avec \'Ajouter\'.';</v>
      </c>
      <c r="B191" s="183" t="s">
        <v>4770</v>
      </c>
      <c r="D191" s="183" t="s">
        <v>3450</v>
      </c>
      <c r="E191" s="184" t="s">
        <v>5036</v>
      </c>
      <c r="G191" s="115">
        <f t="shared" si="9"/>
        <v>0</v>
      </c>
      <c r="H191" s="195" t="str">
        <f t="shared" si="10"/>
        <v>Vous pouvez répondre en détail en spécifiant le champ. Vous pouvez ajouter des pièces et du matériel avec \'Ajouter\'.</v>
      </c>
      <c r="I191" s="120" t="s">
        <v>4804</v>
      </c>
      <c r="J191" s="200" t="s">
        <v>4992</v>
      </c>
      <c r="K191" s="204">
        <v>94</v>
      </c>
      <c r="L191" s="202" t="str">
        <f t="shared" si="11"/>
        <v>Vous pouvez répondre en détail en spécifiant le champ. Vous pouvez ajouter des pièces et du matériel avec 'Ajouter'.</v>
      </c>
      <c r="M191" s="202" t="s">
        <v>4804</v>
      </c>
    </row>
    <row r="192" spans="1:15">
      <c r="A192" s="186" t="str">
        <f t="shared" si="8"/>
        <v/>
      </c>
      <c r="G192" s="115">
        <f t="shared" si="9"/>
        <v>0</v>
      </c>
      <c r="H192" s="195" t="str">
        <f t="shared" si="10"/>
        <v/>
      </c>
      <c r="I192" s="120" t="s">
        <v>4497</v>
      </c>
      <c r="J192" s="200"/>
      <c r="L192" s="202" t="str">
        <f t="shared" si="11"/>
        <v/>
      </c>
      <c r="M192" s="202" t="s">
        <v>4497</v>
      </c>
      <c r="O192" s="203" t="s">
        <v>4270</v>
      </c>
    </row>
    <row r="193" spans="1:15">
      <c r="A193" s="186" t="str">
        <f t="shared" si="8"/>
        <v/>
      </c>
      <c r="G193" s="115">
        <f t="shared" si="9"/>
        <v>0</v>
      </c>
      <c r="H193" s="195" t="str">
        <f t="shared" si="10"/>
        <v/>
      </c>
      <c r="I193" s="120" t="s">
        <v>4497</v>
      </c>
      <c r="J193" s="200"/>
      <c r="L193" s="202" t="str">
        <f t="shared" si="11"/>
        <v/>
      </c>
      <c r="M193" s="202" t="s">
        <v>4497</v>
      </c>
      <c r="O193" s="203" t="s">
        <v>4271</v>
      </c>
    </row>
    <row r="194" spans="1:15">
      <c r="A194" s="186" t="str">
        <f t="shared" ref="A194:A257" si="12">IF(E194="param",CLEAN(B194&amp;"'function("&amp;H194&amp;") {return "&amp;H195&amp;"};';"),IF(E194="template","",CLEAN(B194&amp;IF(D194="",IF(OR(CLEAN(B194)="",LEFT(B194,2)="//"),"","'';"),"'"&amp;H194&amp;"'"&amp;D194))))</f>
        <v/>
      </c>
      <c r="G194" s="115">
        <f t="shared" si="9"/>
        <v>0</v>
      </c>
      <c r="H194" s="195" t="str">
        <f t="shared" si="10"/>
        <v/>
      </c>
      <c r="I194" s="120" t="s">
        <v>4497</v>
      </c>
      <c r="J194" s="200"/>
      <c r="L194" s="202" t="str">
        <f t="shared" si="11"/>
        <v/>
      </c>
      <c r="M194" s="202" t="s">
        <v>4497</v>
      </c>
      <c r="O194" s="203" t="s">
        <v>4272</v>
      </c>
    </row>
    <row r="195" spans="1:15" ht="24">
      <c r="A195" s="186" t="str">
        <f t="shared" si="12"/>
        <v>//---------- 2 focus mode page -----------------------------------------------</v>
      </c>
      <c r="B195" s="183" t="s">
        <v>5082</v>
      </c>
      <c r="E195" s="184" t="s">
        <v>5083</v>
      </c>
      <c r="G195" s="115">
        <f t="shared" si="9"/>
        <v>0</v>
      </c>
      <c r="H195" s="195" t="str">
        <f t="shared" si="10"/>
        <v/>
      </c>
      <c r="I195" s="120" t="s">
        <v>4497</v>
      </c>
      <c r="J195" s="200"/>
      <c r="K195" s="204">
        <v>41</v>
      </c>
      <c r="L195" s="202" t="str">
        <f t="shared" si="11"/>
        <v/>
      </c>
      <c r="M195" s="202" t="s">
        <v>4497</v>
      </c>
      <c r="O195" s="203" t="s">
        <v>4266</v>
      </c>
    </row>
    <row r="196" spans="1:15">
      <c r="A196" s="186" t="str">
        <f t="shared" si="12"/>
        <v>$lang['home_focus_title_after']='Mode Liste';</v>
      </c>
      <c r="B196" s="183" t="s">
        <v>5084</v>
      </c>
      <c r="D196" s="183" t="s">
        <v>3450</v>
      </c>
      <c r="E196" s="184" t="s">
        <v>5081</v>
      </c>
      <c r="G196" s="115">
        <f t="shared" si="9"/>
        <v>0</v>
      </c>
      <c r="H196" s="195" t="str">
        <f t="shared" si="10"/>
        <v>Mode Liste</v>
      </c>
      <c r="I196" s="120" t="s">
        <v>4190</v>
      </c>
      <c r="J196" s="200" t="s">
        <v>3477</v>
      </c>
      <c r="K196" s="204">
        <v>42</v>
      </c>
      <c r="L196" s="202" t="str">
        <f t="shared" si="11"/>
        <v>Mode Liste</v>
      </c>
      <c r="M196" s="202" t="s">
        <v>4190</v>
      </c>
    </row>
    <row r="197" spans="1:15">
      <c r="A197" s="186" t="str">
        <f t="shared" si="12"/>
        <v/>
      </c>
      <c r="E197" s="184" t="s">
        <v>5081</v>
      </c>
      <c r="G197" s="115">
        <f t="shared" ref="G197:G260" si="13">IF(MOD(LEN(H197) - LEN(SUBSTITUTE(H197, """", "")),2) = 1,1,0)</f>
        <v>0</v>
      </c>
      <c r="H197" s="195" t="str">
        <f t="shared" si="10"/>
        <v/>
      </c>
      <c r="I197" s="120" t="s">
        <v>4497</v>
      </c>
      <c r="J197" s="200"/>
      <c r="K197" s="204">
        <v>68</v>
      </c>
      <c r="L197" s="202" t="str">
        <f t="shared" si="11"/>
        <v/>
      </c>
      <c r="M197" s="202" t="s">
        <v>4497</v>
      </c>
      <c r="O197" s="203" t="s">
        <v>4248</v>
      </c>
    </row>
    <row r="198" spans="1:15" ht="48">
      <c r="A198" s="186" t="str">
        <f t="shared" si="12"/>
        <v>$lang['intro1']='Bienvenue sur un nouveau logiciel de diagnostic d\'économie d\'énergie. En saisissant comment utiliser l\'énergie maintenant, vous pouvez calculer et proposer des mesures efficaces d\'économie d\'énergie.';</v>
      </c>
      <c r="B198" s="183" t="s">
        <v>4545</v>
      </c>
      <c r="D198" s="183" t="s">
        <v>3450</v>
      </c>
      <c r="E198" s="184" t="s">
        <v>5081</v>
      </c>
      <c r="G198" s="115">
        <f t="shared" si="13"/>
        <v>0</v>
      </c>
      <c r="H198" s="195" t="str">
        <f t="shared" ref="H198:H270" si="14">SUBSTITUTE(I198, "'", "\'")</f>
        <v>Bienvenue sur un nouveau logiciel de diagnostic d\'économie d\'énergie. En saisissant comment utiliser l\'énergie maintenant, vous pouvez calculer et proposer des mesures efficaces d\'économie d\'énergie.</v>
      </c>
      <c r="I198" s="120" t="s">
        <v>5837</v>
      </c>
      <c r="J198" s="200" t="s">
        <v>3498</v>
      </c>
      <c r="K198" s="204">
        <v>69</v>
      </c>
      <c r="L198" s="202" t="str">
        <f t="shared" ref="L198:L270" si="15">IF(OR(K198="",INDEX(O$1:O$301,INT(K198))=""),"",INDEX(O$1:O$301,INT(K198)))</f>
        <v>Bienvenue sur un nouveau logiciel de diagnostic d'économie d'énergie (D6). En saisissant comment utiliser l'énergie maintenant, vous pouvez calculer et proposer des mesures efficaces d'économie d'énergie.</v>
      </c>
      <c r="M198" s="202" t="s">
        <v>4209</v>
      </c>
    </row>
    <row r="199" spans="1:15" ht="48">
      <c r="A199" s="186" t="str">
        <f t="shared" si="12"/>
        <v>$lang['intro2']='Pour autant que vous le compreniez, choisissez comment utiliser l\'énergie actuelle. Je ne me dérange pas si je m\'en fiche, ignore toute question que je ne comprends pas.';</v>
      </c>
      <c r="B199" s="183" t="s">
        <v>4546</v>
      </c>
      <c r="D199" s="183" t="s">
        <v>3450</v>
      </c>
      <c r="E199" s="184" t="s">
        <v>5036</v>
      </c>
      <c r="G199" s="115">
        <f t="shared" si="13"/>
        <v>0</v>
      </c>
      <c r="H199" s="195" t="str">
        <f t="shared" si="14"/>
        <v>Pour autant que vous le compreniez, choisissez comment utiliser l\'énergie actuelle. Je ne me dérange pas si je m\'en fiche, ignore toute question que je ne comprends pas.</v>
      </c>
      <c r="I199" s="120" t="s">
        <v>4210</v>
      </c>
      <c r="J199" s="200" t="s">
        <v>3499</v>
      </c>
      <c r="K199" s="204">
        <v>70</v>
      </c>
      <c r="L199" s="202" t="str">
        <f t="shared" si="15"/>
        <v>Pour autant que vous le compreniez, choisissez comment utiliser l'énergie actuelle. Je ne me dérange pas si je m'en fiche, ignore toute question que je ne comprends pas.</v>
      </c>
      <c r="M199" s="202" t="s">
        <v>4210</v>
      </c>
      <c r="O199" s="203" t="s">
        <v>4273</v>
      </c>
    </row>
    <row r="200" spans="1:15" ht="24">
      <c r="A200" s="186" t="str">
        <f t="shared" si="12"/>
        <v>$lang['intro3']='Les résultats d\'analyse selon l\'entrée sont affichés à tout moment.';</v>
      </c>
      <c r="B200" s="183" t="s">
        <v>4547</v>
      </c>
      <c r="D200" s="183" t="s">
        <v>3450</v>
      </c>
      <c r="E200" s="184" t="s">
        <v>5036</v>
      </c>
      <c r="G200" s="115">
        <f t="shared" si="13"/>
        <v>0</v>
      </c>
      <c r="H200" s="195" t="str">
        <f t="shared" si="14"/>
        <v>Les résultats d\'analyse selon l\'entrée sont affichés à tout moment.</v>
      </c>
      <c r="I200" s="120" t="s">
        <v>4211</v>
      </c>
      <c r="J200" s="200" t="s">
        <v>3500</v>
      </c>
      <c r="K200" s="204">
        <v>71</v>
      </c>
      <c r="L200" s="202" t="str">
        <f t="shared" si="15"/>
        <v>Les résultats d'analyse selon l'entrée sont affichés à tout moment.</v>
      </c>
      <c r="M200" s="202" t="s">
        <v>4211</v>
      </c>
      <c r="O200" s="203" t="s">
        <v>4274</v>
      </c>
    </row>
    <row r="201" spans="1:15" ht="72">
      <c r="A201" s="186" t="str">
        <f t="shared" si="12"/>
        <v>$lang['intro4']='C\'est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B201" s="183" t="s">
        <v>4548</v>
      </c>
      <c r="D201" s="183" t="s">
        <v>3450</v>
      </c>
      <c r="E201" s="184" t="s">
        <v>5081</v>
      </c>
      <c r="G201" s="115">
        <f t="shared" si="13"/>
        <v>0</v>
      </c>
      <c r="H201" s="195" t="str">
        <f t="shared" si="14"/>
        <v>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I201" s="120" t="s">
        <v>4212</v>
      </c>
      <c r="J201" s="200" t="s">
        <v>3501</v>
      </c>
      <c r="K201" s="204">
        <v>72</v>
      </c>
      <c r="L201" s="202" t="str">
        <f t="shared" si="15"/>
        <v>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M201" s="202" t="s">
        <v>4212</v>
      </c>
    </row>
    <row r="202" spans="1:15">
      <c r="A202" s="186" t="str">
        <f t="shared" si="12"/>
        <v>$lang['intro5']='Je trace la facture des services publics par mois.';</v>
      </c>
      <c r="B202" s="183" t="s">
        <v>4549</v>
      </c>
      <c r="D202" s="183" t="s">
        <v>3450</v>
      </c>
      <c r="E202" s="184" t="s">
        <v>5036</v>
      </c>
      <c r="G202" s="115">
        <f t="shared" si="13"/>
        <v>0</v>
      </c>
      <c r="H202" s="195" t="str">
        <f t="shared" si="14"/>
        <v>Je trace la facture des services publics par mois.</v>
      </c>
      <c r="I202" s="120" t="s">
        <v>4213</v>
      </c>
      <c r="J202" s="200" t="s">
        <v>3502</v>
      </c>
      <c r="K202" s="204">
        <v>73</v>
      </c>
      <c r="L202" s="202" t="str">
        <f t="shared" si="15"/>
        <v>Je trace la facture des services publics par mois.</v>
      </c>
      <c r="M202" s="202" t="s">
        <v>4213</v>
      </c>
    </row>
    <row r="203" spans="1:15" ht="84">
      <c r="A203" s="186" t="str">
        <f t="shared" si="12"/>
        <v>$lang['intro6']='Des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B203" s="183" t="s">
        <v>4550</v>
      </c>
      <c r="D203" s="183" t="s">
        <v>3450</v>
      </c>
      <c r="E203" s="184" t="s">
        <v>5036</v>
      </c>
      <c r="G203" s="115">
        <f t="shared" si="13"/>
        <v>0</v>
      </c>
      <c r="H203" s="195" t="str">
        <f t="shared" si="14"/>
        <v>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I203" s="120" t="s">
        <v>4214</v>
      </c>
      <c r="J203" s="200" t="s">
        <v>3503</v>
      </c>
      <c r="K203" s="204">
        <v>74</v>
      </c>
      <c r="L203" s="202" t="str">
        <f t="shared" si="15"/>
        <v>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M203" s="202" t="s">
        <v>4214</v>
      </c>
      <c r="O203" s="203" t="s">
        <v>4275</v>
      </c>
    </row>
    <row r="204" spans="1:15" ht="24">
      <c r="A204" s="186" t="str">
        <f t="shared" si="12"/>
        <v>$lang['intro7']='Vous pouvez enregistrer les informations d\'entrée dans le navigateur.';</v>
      </c>
      <c r="B204" s="183" t="s">
        <v>4551</v>
      </c>
      <c r="D204" s="183" t="s">
        <v>3450</v>
      </c>
      <c r="E204" s="184" t="s">
        <v>5036</v>
      </c>
      <c r="G204" s="115">
        <f t="shared" si="13"/>
        <v>0</v>
      </c>
      <c r="H204" s="195" t="str">
        <f t="shared" si="14"/>
        <v>Vous pouvez enregistrer les informations d\'entrée dans le navigateur.</v>
      </c>
      <c r="I204" s="120" t="s">
        <v>4215</v>
      </c>
      <c r="J204" s="200" t="s">
        <v>3504</v>
      </c>
      <c r="K204" s="204">
        <v>75</v>
      </c>
      <c r="L204" s="202" t="str">
        <f t="shared" si="15"/>
        <v>Vous pouvez enregistrer les informations d'entrée dans le navigateur.</v>
      </c>
      <c r="M204" s="202" t="s">
        <v>4215</v>
      </c>
      <c r="O204" s="203" t="s">
        <v>4276</v>
      </c>
    </row>
    <row r="205" spans="1:15" ht="48">
      <c r="A205" s="186" t="str">
        <f t="shared" si="12"/>
        <v>$lang['intro8']='Cet écran est limité à environ 20 éléments, mais vous pouvez également effectuer un diagnostic détaillé. Appuyez sur [Terminé] immédiatement pour commencer le diagnostic.';</v>
      </c>
      <c r="B205" s="183" t="s">
        <v>4552</v>
      </c>
      <c r="D205" s="183" t="s">
        <v>3450</v>
      </c>
      <c r="E205" s="184" t="s">
        <v>5036</v>
      </c>
      <c r="G205" s="115">
        <f t="shared" si="13"/>
        <v>0</v>
      </c>
      <c r="H205" s="195" t="str">
        <f t="shared" si="14"/>
        <v>Cet écran est limité à environ 20 éléments, mais vous pouvez également effectuer un diagnostic détaillé. Appuyez sur [Terminé] immédiatement pour commencer le diagnostic.</v>
      </c>
      <c r="I205" s="120" t="s">
        <v>4216</v>
      </c>
      <c r="J205" s="200" t="s">
        <v>3505</v>
      </c>
      <c r="K205" s="204">
        <v>76</v>
      </c>
      <c r="L205" s="202" t="str">
        <f t="shared" si="15"/>
        <v>Cet écran est limité à environ 20 éléments, mais vous pouvez également effectuer un diagnostic détaillé. Appuyez sur [Terminé] immédiatement pour commencer le diagnostic.</v>
      </c>
      <c r="M205" s="202" t="s">
        <v>4216</v>
      </c>
    </row>
    <row r="206" spans="1:15" ht="40.5">
      <c r="A206" s="186" t="str">
        <f t="shared" si="12"/>
        <v/>
      </c>
      <c r="G206" s="115">
        <f t="shared" si="13"/>
        <v>0</v>
      </c>
      <c r="H206" s="195" t="str">
        <f t="shared" si="14"/>
        <v/>
      </c>
      <c r="I206" s="120" t="s">
        <v>4497</v>
      </c>
      <c r="J206" s="200"/>
      <c r="L206" s="202" t="str">
        <f t="shared" si="15"/>
        <v/>
      </c>
      <c r="M206" s="202" t="s">
        <v>4497</v>
      </c>
      <c r="O206" s="203" t="s">
        <v>4277</v>
      </c>
    </row>
    <row r="207" spans="1:15" ht="24">
      <c r="A207" s="186" t="str">
        <f t="shared" si="12"/>
        <v>//---------- 3 easy mode page -----------------------------------------------</v>
      </c>
      <c r="B207" s="183" t="s">
        <v>5085</v>
      </c>
      <c r="E207" s="184" t="s">
        <v>5081</v>
      </c>
      <c r="G207" s="115">
        <f t="shared" si="13"/>
        <v>0</v>
      </c>
      <c r="H207" s="195" t="str">
        <f t="shared" si="14"/>
        <v/>
      </c>
      <c r="I207" s="120" t="s">
        <v>4497</v>
      </c>
      <c r="J207" s="200"/>
      <c r="K207" s="204">
        <v>9</v>
      </c>
      <c r="L207" s="202" t="str">
        <f t="shared" si="15"/>
        <v/>
      </c>
      <c r="M207" s="202" t="s">
        <v>4497</v>
      </c>
    </row>
    <row r="208" spans="1:15">
      <c r="A208" s="186" t="str">
        <f t="shared" si="12"/>
        <v>$lang['home_easy_title']='Eco-check facile pour une vie confortable';</v>
      </c>
      <c r="B208" s="183" t="s">
        <v>4504</v>
      </c>
      <c r="D208" s="183" t="s">
        <v>3450</v>
      </c>
      <c r="E208" s="184" t="s">
        <v>5036</v>
      </c>
      <c r="G208" s="115">
        <f t="shared" si="13"/>
        <v>0</v>
      </c>
      <c r="H208" s="195" t="str">
        <f t="shared" si="14"/>
        <v>Eco-check facile pour une vie confortable</v>
      </c>
      <c r="I208" s="120" t="s">
        <v>4165</v>
      </c>
      <c r="J208" s="200" t="s">
        <v>3456</v>
      </c>
      <c r="K208" s="204">
        <v>10</v>
      </c>
      <c r="L208" s="202" t="str">
        <f t="shared" si="15"/>
        <v>Eco-check facile pour une vie confortable</v>
      </c>
      <c r="M208" s="202" t="s">
        <v>4165</v>
      </c>
      <c r="O208" s="203" t="s">
        <v>4278</v>
      </c>
    </row>
    <row r="209" spans="1:15">
      <c r="A209" s="186" t="str">
        <f t="shared" si="12"/>
        <v>$lang['home_easy_step1']='Une question';</v>
      </c>
      <c r="B209" s="183" t="s">
        <v>4505</v>
      </c>
      <c r="D209" s="183" t="s">
        <v>3450</v>
      </c>
      <c r="E209" s="184" t="s">
        <v>5081</v>
      </c>
      <c r="G209" s="115">
        <f t="shared" si="13"/>
        <v>0</v>
      </c>
      <c r="H209" s="195" t="str">
        <f t="shared" si="14"/>
        <v>Une question</v>
      </c>
      <c r="I209" s="120" t="s">
        <v>4166</v>
      </c>
      <c r="J209" s="200" t="s">
        <v>3457</v>
      </c>
      <c r="K209" s="204">
        <v>11</v>
      </c>
      <c r="L209" s="202" t="str">
        <f t="shared" si="15"/>
        <v>Une question</v>
      </c>
      <c r="M209" s="202" t="s">
        <v>4166</v>
      </c>
      <c r="O209" s="203" t="s">
        <v>4279</v>
      </c>
    </row>
    <row r="210" spans="1:15">
      <c r="A210" s="186" t="str">
        <f t="shared" si="12"/>
        <v>$lang['home_easy_step2']='Comparaison';</v>
      </c>
      <c r="B210" s="183" t="s">
        <v>4771</v>
      </c>
      <c r="D210" s="183" t="s">
        <v>3450</v>
      </c>
      <c r="E210" s="184" t="s">
        <v>5036</v>
      </c>
      <c r="G210" s="115">
        <f t="shared" si="13"/>
        <v>0</v>
      </c>
      <c r="H210" s="195" t="str">
        <f t="shared" si="14"/>
        <v>Comparaison</v>
      </c>
      <c r="I210" s="120" t="s">
        <v>4167</v>
      </c>
      <c r="J210" s="200" t="s">
        <v>3458</v>
      </c>
      <c r="K210" s="204">
        <v>12</v>
      </c>
      <c r="L210" s="202" t="str">
        <f t="shared" si="15"/>
        <v>Comparaison</v>
      </c>
      <c r="M210" s="202" t="s">
        <v>4167</v>
      </c>
    </row>
    <row r="211" spans="1:15">
      <c r="A211" s="186" t="str">
        <f t="shared" si="12"/>
        <v>$lang['home_easy_step3']='Caractéristique';</v>
      </c>
      <c r="B211" s="183" t="s">
        <v>4506</v>
      </c>
      <c r="D211" s="183" t="s">
        <v>3450</v>
      </c>
      <c r="E211" s="184" t="s">
        <v>5036</v>
      </c>
      <c r="G211" s="115">
        <f t="shared" si="13"/>
        <v>0</v>
      </c>
      <c r="H211" s="195" t="str">
        <f t="shared" si="14"/>
        <v>Caractéristique</v>
      </c>
      <c r="I211" s="120" t="s">
        <v>4168</v>
      </c>
      <c r="J211" s="200" t="s">
        <v>3459</v>
      </c>
      <c r="K211" s="204">
        <v>13</v>
      </c>
      <c r="L211" s="202" t="str">
        <f t="shared" si="15"/>
        <v>Caractéristique</v>
      </c>
      <c r="M211" s="202" t="s">
        <v>4168</v>
      </c>
    </row>
    <row r="212" spans="1:15">
      <c r="A212" s="186" t="str">
        <f t="shared" si="12"/>
        <v>$lang['home_easy_step4']='Mesures';</v>
      </c>
      <c r="B212" s="183" t="s">
        <v>4507</v>
      </c>
      <c r="D212" s="183" t="s">
        <v>3450</v>
      </c>
      <c r="E212" s="184" t="s">
        <v>5036</v>
      </c>
      <c r="G212" s="115">
        <f t="shared" si="13"/>
        <v>0</v>
      </c>
      <c r="H212" s="195" t="str">
        <f t="shared" si="14"/>
        <v>Mesures</v>
      </c>
      <c r="I212" s="120" t="s">
        <v>4169</v>
      </c>
      <c r="J212" s="200" t="s">
        <v>3460</v>
      </c>
      <c r="K212" s="204">
        <v>14</v>
      </c>
      <c r="L212" s="202" t="str">
        <f t="shared" si="15"/>
        <v>Mesures</v>
      </c>
      <c r="M212" s="202" t="s">
        <v>4169</v>
      </c>
    </row>
    <row r="213" spans="1:15" ht="24">
      <c r="A213" s="186" t="str">
        <f t="shared" si="12"/>
        <v>$lang['home_easy_toptitle']='Pourquoi n\'essayez-vous pas de réduire la facture d\'électricité de la maison?';</v>
      </c>
      <c r="B213" s="183" t="s">
        <v>4508</v>
      </c>
      <c r="D213" s="183" t="s">
        <v>3450</v>
      </c>
      <c r="E213" s="184" t="s">
        <v>5036</v>
      </c>
      <c r="G213" s="115">
        <f t="shared" si="13"/>
        <v>0</v>
      </c>
      <c r="H213" s="195" t="str">
        <f t="shared" si="14"/>
        <v>Pourquoi n\'essayez-vous pas de réduire la facture d\'électricité de la maison?</v>
      </c>
      <c r="I213" s="120" t="s">
        <v>4170</v>
      </c>
      <c r="J213" s="200" t="s">
        <v>3461</v>
      </c>
      <c r="K213" s="204">
        <v>15</v>
      </c>
      <c r="L213" s="202" t="str">
        <f t="shared" si="15"/>
        <v>Pourquoi n'essayez-vous pas de réduire la facture d'électricité de la maison?</v>
      </c>
      <c r="M213" s="202" t="s">
        <v>4170</v>
      </c>
    </row>
    <row r="214" spans="1:15" ht="60">
      <c r="A214" s="186" t="str">
        <f t="shared" si="12"/>
        <v>$lang['home_easy_top1']='L\'économie d\'énergie est mal comprise au Japon. Il ne s\'agit pas de «supporter» mais d\'enrichir votre vie. Les coûts de la lumière et de la chaleur sont peu coûteux, la vie devient confortable, ce sera aussi pour les futurs enfants.';</v>
      </c>
      <c r="B214" s="183" t="s">
        <v>4509</v>
      </c>
      <c r="D214" s="183" t="s">
        <v>3450</v>
      </c>
      <c r="E214" s="184" t="s">
        <v>5036</v>
      </c>
      <c r="G214" s="115">
        <f t="shared" si="13"/>
        <v>0</v>
      </c>
      <c r="H214" s="195" t="str">
        <f t="shared" si="14"/>
        <v>L\'économie d\'énergie est mal comprise au Japon. Il ne s\'agit pas de «supporter» mais d\'enrichir votre vie. Les coûts de la lumière et de la chaleur sont peu coûteux, la vie devient confortable, ce sera aussi pour les futurs enfants.</v>
      </c>
      <c r="I214" s="189" t="s">
        <v>4171</v>
      </c>
      <c r="J214" s="200" t="s">
        <v>3462</v>
      </c>
      <c r="K214" s="204">
        <v>16</v>
      </c>
      <c r="L214" s="202" t="str">
        <f t="shared" si="15"/>
        <v>L'économie d'énergie est mal comprise au Japon. Il ne s'agit pas de «supporter» mais d'enrichir votre vie. Les coûts de la lumière et de la chaleur sont peu coûteux, la vie devient confortable, ce sera aussi pour les futurs enfants.</v>
      </c>
      <c r="M214" s="202" t="s">
        <v>4171</v>
      </c>
      <c r="O214" s="203" t="s">
        <v>4280</v>
      </c>
    </row>
    <row r="215" spans="1:15" ht="36">
      <c r="A215" s="186" t="str">
        <f t="shared" si="12"/>
        <v>$lang['home_easy_top2']='Six questions vous diront quelles mesures ont été bonnes pour votre vie. Veuillez essayer Eco-Check en 3 minutes.';</v>
      </c>
      <c r="B215" s="183" t="s">
        <v>4510</v>
      </c>
      <c r="D215" s="183" t="s">
        <v>3450</v>
      </c>
      <c r="E215" s="184" t="s">
        <v>5036</v>
      </c>
      <c r="G215" s="115">
        <f t="shared" si="13"/>
        <v>0</v>
      </c>
      <c r="H215" s="195" t="str">
        <f t="shared" si="14"/>
        <v>Six questions vous diront quelles mesures ont été bonnes pour votre vie. Veuillez essayer Eco-Check en 3 minutes.</v>
      </c>
      <c r="I215" s="120" t="s">
        <v>4172</v>
      </c>
      <c r="J215" s="200" t="s">
        <v>4993</v>
      </c>
      <c r="K215" s="204">
        <v>17</v>
      </c>
      <c r="L215" s="202" t="str">
        <f t="shared" si="15"/>
        <v>Six questions vous diront quelles mesures ont été bonnes pour votre vie. Veuillez essayer Eco-Check en 3 minutes.</v>
      </c>
      <c r="M215" s="202" t="s">
        <v>4172</v>
      </c>
      <c r="O215" s="203" t="s">
        <v>4281</v>
      </c>
    </row>
    <row r="216" spans="1:15" ht="96">
      <c r="A216" s="186" t="str">
        <f t="shared" si="12"/>
        <v>$lang['home_easy_top3sm']='* C\'est complètement gratuit. Vous n\'avez pas besoin de saisir des informations pour vous identifier, comme le nom ou l\'adresse électronique.Comme ce logiciel de diagnostic est exécuté en téléchargeant la logique de calcul elle-même sur le terminal, la valeur saisie n\'est jamais envoyée à un terminal autre que le terminal utilisateur. Cette page utilise Google Anarlitics pour comprendre la situation d\'utilisation.';</v>
      </c>
      <c r="B216" s="183" t="s">
        <v>4511</v>
      </c>
      <c r="D216" s="183" t="s">
        <v>3450</v>
      </c>
      <c r="E216" s="184" t="s">
        <v>5036</v>
      </c>
      <c r="G216" s="115">
        <f t="shared" si="13"/>
        <v>0</v>
      </c>
      <c r="H216" s="195" t="str">
        <f t="shared" si="14"/>
        <v>* C\'est complètement gratuit. Vous n\'avez pas besoin de saisir des informations pour vous identifier, comme le nom ou l\'adresse électronique.Comme ce logiciel de diagnostic est exécuté en téléchargeant la logique de calcul elle-même sur le terminal, la valeur saisie n\'est jamais envoyée à un terminal autre que le terminal utilisateur. Cette page utilise Google Anarlitics pour comprendre la situation d\'utilisation.</v>
      </c>
      <c r="I216" s="120" t="s">
        <v>5172</v>
      </c>
      <c r="J216" s="200" t="s">
        <v>5173</v>
      </c>
      <c r="K216" s="204">
        <v>18</v>
      </c>
      <c r="L216" s="202" t="str">
        <f t="shared" si="15"/>
        <v>※ C'est complètement gratuit. Vous n'avez pas besoin de saisir des informations pour vous identifier, comme le nom ou l'adresse électronique.</v>
      </c>
      <c r="M216" s="202" t="s">
        <v>4173</v>
      </c>
    </row>
    <row r="217" spans="1:15">
      <c r="A217" s="186" t="str">
        <f t="shared" si="12"/>
        <v>$lang['home_easy_top_button_start']='Début du diagnostic';</v>
      </c>
      <c r="B217" s="183" t="s">
        <v>4512</v>
      </c>
      <c r="D217" s="183" t="s">
        <v>3450</v>
      </c>
      <c r="E217" s="184" t="s">
        <v>5036</v>
      </c>
      <c r="G217" s="115">
        <f t="shared" si="13"/>
        <v>0</v>
      </c>
      <c r="H217" s="195" t="str">
        <f t="shared" si="14"/>
        <v>Début du diagnostic</v>
      </c>
      <c r="I217" s="120" t="s">
        <v>4174</v>
      </c>
      <c r="J217" s="200" t="s">
        <v>3463</v>
      </c>
      <c r="K217" s="204">
        <v>19</v>
      </c>
      <c r="L217" s="202" t="str">
        <f t="shared" si="15"/>
        <v>Début du diagnostic</v>
      </c>
      <c r="M217" s="202" t="s">
        <v>4174</v>
      </c>
    </row>
    <row r="218" spans="1:15">
      <c r="A218" s="186" t="str">
        <f t="shared" si="12"/>
        <v>$lang['home_easy_top_button_about']='Commentaire';</v>
      </c>
      <c r="B218" s="183" t="s">
        <v>4513</v>
      </c>
      <c r="D218" s="183" t="s">
        <v>3450</v>
      </c>
      <c r="E218" s="184" t="s">
        <v>5036</v>
      </c>
      <c r="G218" s="115">
        <f t="shared" si="13"/>
        <v>0</v>
      </c>
      <c r="H218" s="195" t="str">
        <f t="shared" si="14"/>
        <v>Commentaire</v>
      </c>
      <c r="I218" s="120" t="s">
        <v>4175</v>
      </c>
      <c r="J218" s="200" t="s">
        <v>3464</v>
      </c>
      <c r="K218" s="204">
        <v>20</v>
      </c>
      <c r="L218" s="202" t="str">
        <f t="shared" si="15"/>
        <v>Commentaire</v>
      </c>
      <c r="M218" s="202" t="s">
        <v>4175</v>
      </c>
    </row>
    <row r="219" spans="1:15">
      <c r="A219" s="186" t="str">
        <f t="shared" si="12"/>
        <v/>
      </c>
      <c r="B219" s="183" t="s">
        <v>3454</v>
      </c>
      <c r="E219" s="184" t="s">
        <v>5036</v>
      </c>
      <c r="G219" s="115">
        <f t="shared" si="13"/>
        <v>0</v>
      </c>
      <c r="H219" s="195" t="str">
        <f t="shared" si="14"/>
        <v/>
      </c>
      <c r="I219" s="120" t="s">
        <v>4497</v>
      </c>
      <c r="J219" s="200"/>
      <c r="K219" s="204">
        <v>21</v>
      </c>
      <c r="L219" s="202" t="str">
        <f t="shared" si="15"/>
        <v/>
      </c>
      <c r="M219" s="202" t="s">
        <v>4497</v>
      </c>
      <c r="O219" s="203" t="s">
        <v>4282</v>
      </c>
    </row>
    <row r="220" spans="1:15">
      <c r="A220" s="186" t="str">
        <f t="shared" si="12"/>
        <v>$lang['home_easy_p5title']='Veuillez répondre à  questions';</v>
      </c>
      <c r="B220" s="183" t="s">
        <v>4514</v>
      </c>
      <c r="D220" s="183" t="s">
        <v>3450</v>
      </c>
      <c r="E220" s="184" t="s">
        <v>5036</v>
      </c>
      <c r="G220" s="115">
        <f t="shared" si="13"/>
        <v>0</v>
      </c>
      <c r="H220" s="195" t="str">
        <f t="shared" si="14"/>
        <v>Veuillez répondre à  questions</v>
      </c>
      <c r="I220" s="120" t="s">
        <v>4874</v>
      </c>
      <c r="J220" s="200" t="s">
        <v>4994</v>
      </c>
      <c r="K220" s="204">
        <v>22</v>
      </c>
      <c r="L220" s="202" t="str">
        <f t="shared" si="15"/>
        <v>Veuillez répondre à 6 questions</v>
      </c>
      <c r="M220" s="202" t="s">
        <v>4176</v>
      </c>
      <c r="O220" s="203" t="s">
        <v>4283</v>
      </c>
    </row>
    <row r="221" spans="1:15" ht="24">
      <c r="A221" s="186" t="str">
        <f t="shared" si="12"/>
        <v>$lang['home_easy_p5_1']='Choisissez l\'option qui s\'applique à peu près. Si vous ne comprenez pas, vous n\'avez pas à répondre.';</v>
      </c>
      <c r="B221" s="183" t="s">
        <v>4515</v>
      </c>
      <c r="D221" s="183" t="s">
        <v>3450</v>
      </c>
      <c r="E221" s="184" t="s">
        <v>5036</v>
      </c>
      <c r="G221" s="115">
        <f t="shared" si="13"/>
        <v>0</v>
      </c>
      <c r="H221" s="195" t="str">
        <f t="shared" si="14"/>
        <v>Choisissez l\'option qui s\'applique à peu près. Si vous ne comprenez pas, vous n\'avez pas à répondre.</v>
      </c>
      <c r="I221" s="120" t="s">
        <v>4177</v>
      </c>
      <c r="J221" s="200" t="s">
        <v>3465</v>
      </c>
      <c r="K221" s="204">
        <v>23</v>
      </c>
      <c r="L221" s="202" t="str">
        <f t="shared" si="15"/>
        <v>Choisissez l'option qui s'applique à peu près. Si vous ne comprenez pas, vous n'avez pas à répondre.</v>
      </c>
      <c r="M221" s="202" t="s">
        <v>4177</v>
      </c>
    </row>
    <row r="222" spans="1:15" ht="27">
      <c r="A222" s="186" t="str">
        <f t="shared" si="12"/>
        <v>$lang['home_easy_p5_button_next']='Voir les résultats';</v>
      </c>
      <c r="B222" s="183" t="s">
        <v>4516</v>
      </c>
      <c r="D222" s="183" t="s">
        <v>3450</v>
      </c>
      <c r="E222" s="184" t="s">
        <v>5036</v>
      </c>
      <c r="G222" s="115">
        <f t="shared" si="13"/>
        <v>0</v>
      </c>
      <c r="H222" s="195" t="str">
        <f t="shared" si="14"/>
        <v>Voir les résultats</v>
      </c>
      <c r="I222" s="120" t="s">
        <v>4178</v>
      </c>
      <c r="J222" s="200" t="s">
        <v>3466</v>
      </c>
      <c r="K222" s="204">
        <v>24</v>
      </c>
      <c r="L222" s="202" t="str">
        <f t="shared" si="15"/>
        <v>Voir les résultats</v>
      </c>
      <c r="M222" s="202" t="s">
        <v>4178</v>
      </c>
      <c r="O222" s="203" t="s">
        <v>4284</v>
      </c>
    </row>
    <row r="223" spans="1:15" ht="27">
      <c r="A223" s="186" t="str">
        <f t="shared" si="12"/>
        <v/>
      </c>
      <c r="B223" s="183" t="s">
        <v>3454</v>
      </c>
      <c r="E223" s="184" t="s">
        <v>5036</v>
      </c>
      <c r="G223" s="115">
        <f t="shared" si="13"/>
        <v>0</v>
      </c>
      <c r="H223" s="195" t="str">
        <f t="shared" si="14"/>
        <v/>
      </c>
      <c r="I223" s="120" t="s">
        <v>4497</v>
      </c>
      <c r="J223" s="200"/>
      <c r="K223" s="204">
        <v>25</v>
      </c>
      <c r="L223" s="202" t="str">
        <f t="shared" si="15"/>
        <v/>
      </c>
      <c r="M223" s="202" t="s">
        <v>4497</v>
      </c>
      <c r="O223" s="203" t="s">
        <v>4285</v>
      </c>
    </row>
    <row r="224" spans="1:15">
      <c r="A224" s="186" t="str">
        <f t="shared" si="12"/>
        <v>$lang['home_easy_p2title']='Comparé aux ménages moyens';</v>
      </c>
      <c r="B224" s="183" t="s">
        <v>4517</v>
      </c>
      <c r="D224" s="183" t="s">
        <v>3450</v>
      </c>
      <c r="E224" s="184" t="s">
        <v>5036</v>
      </c>
      <c r="G224" s="115">
        <f t="shared" si="13"/>
        <v>0</v>
      </c>
      <c r="H224" s="195" t="str">
        <f t="shared" si="14"/>
        <v>Comparé aux ménages moyens</v>
      </c>
      <c r="I224" s="120" t="s">
        <v>4179</v>
      </c>
      <c r="J224" s="200" t="s">
        <v>3467</v>
      </c>
      <c r="K224" s="204">
        <v>26</v>
      </c>
      <c r="L224" s="202" t="str">
        <f t="shared" si="15"/>
        <v>Comparé aux ménages moyens</v>
      </c>
      <c r="M224" s="202" t="s">
        <v>4179</v>
      </c>
      <c r="O224" s="203" t="s">
        <v>4286</v>
      </c>
    </row>
    <row r="225" spans="1:15" ht="40.5">
      <c r="A225" s="186" t="str">
        <f t="shared" si="12"/>
        <v>$lang['home_easy_p2_button_next']='Je clarifierai la grande cause';</v>
      </c>
      <c r="B225" s="183" t="s">
        <v>4518</v>
      </c>
      <c r="D225" s="183" t="s">
        <v>3450</v>
      </c>
      <c r="E225" s="184" t="s">
        <v>5036</v>
      </c>
      <c r="G225" s="115">
        <f t="shared" si="13"/>
        <v>0</v>
      </c>
      <c r="H225" s="195" t="str">
        <f t="shared" si="14"/>
        <v>Je clarifierai la grande cause</v>
      </c>
      <c r="I225" s="120" t="s">
        <v>4180</v>
      </c>
      <c r="J225" s="200" t="s">
        <v>3468</v>
      </c>
      <c r="K225" s="204">
        <v>27</v>
      </c>
      <c r="L225" s="202" t="str">
        <f t="shared" si="15"/>
        <v>Je clarifierai la grande cause</v>
      </c>
      <c r="M225" s="202" t="s">
        <v>4180</v>
      </c>
      <c r="O225" s="203" t="s">
        <v>4287</v>
      </c>
    </row>
    <row r="226" spans="1:15" ht="40.5">
      <c r="A226" s="186" t="str">
        <f t="shared" si="12"/>
        <v/>
      </c>
      <c r="B226" s="183" t="s">
        <v>3454</v>
      </c>
      <c r="E226" s="184" t="s">
        <v>5036</v>
      </c>
      <c r="G226" s="115">
        <f t="shared" si="13"/>
        <v>0</v>
      </c>
      <c r="H226" s="195" t="str">
        <f t="shared" si="14"/>
        <v/>
      </c>
      <c r="I226" s="120" t="s">
        <v>4497</v>
      </c>
      <c r="J226" s="200"/>
      <c r="K226" s="204">
        <v>28</v>
      </c>
      <c r="L226" s="202" t="str">
        <f t="shared" si="15"/>
        <v/>
      </c>
      <c r="M226" s="202" t="s">
        <v>4497</v>
      </c>
      <c r="O226" s="203" t="s">
        <v>4288</v>
      </c>
    </row>
    <row r="227" spans="1:15">
      <c r="A227" s="186" t="str">
        <f t="shared" si="12"/>
        <v>$lang['home_easy_p3title']='Caractéristiques de votre vie';</v>
      </c>
      <c r="B227" s="183" t="s">
        <v>4519</v>
      </c>
      <c r="D227" s="183" t="s">
        <v>3450</v>
      </c>
      <c r="E227" s="184" t="s">
        <v>5036</v>
      </c>
      <c r="G227" s="115">
        <f t="shared" si="13"/>
        <v>0</v>
      </c>
      <c r="H227" s="195" t="str">
        <f t="shared" si="14"/>
        <v>Caractéristiques de votre vie</v>
      </c>
      <c r="I227" s="120" t="s">
        <v>4181</v>
      </c>
      <c r="J227" s="200" t="s">
        <v>3469</v>
      </c>
      <c r="K227" s="204">
        <v>29</v>
      </c>
      <c r="L227" s="202" t="str">
        <f t="shared" si="15"/>
        <v>Caractéristiques de votre vie</v>
      </c>
      <c r="M227" s="202" t="s">
        <v>4181</v>
      </c>
    </row>
    <row r="228" spans="1:15" ht="36">
      <c r="A228" s="186" t="str">
        <f t="shared" si="12"/>
        <v>$lang['home_easy_p3_1']='C\'est l\'analyse de l\'émission de CO2. La gauche vous montre, la droite montre la valeur standard de la maison dont l\'état vous ressemble.';</v>
      </c>
      <c r="B228" s="183" t="s">
        <v>4520</v>
      </c>
      <c r="D228" s="183" t="s">
        <v>3450</v>
      </c>
      <c r="E228" s="184" t="s">
        <v>5036</v>
      </c>
      <c r="G228" s="115">
        <f t="shared" si="13"/>
        <v>0</v>
      </c>
      <c r="H228" s="195" t="str">
        <f t="shared" si="14"/>
        <v>C\'est l\'analyse de l\'émission de CO2. La gauche vous montre, la droite montre la valeur standard de la maison dont l\'état vous ressemble.</v>
      </c>
      <c r="I228" s="120" t="s">
        <v>4182</v>
      </c>
      <c r="J228" s="200" t="s">
        <v>3470</v>
      </c>
      <c r="K228" s="204">
        <v>30</v>
      </c>
      <c r="L228" s="202" t="str">
        <f t="shared" si="15"/>
        <v>C'est l'analyse de l'émission de CO2. La gauche vous montre, la droite montre la valeur standard de la maison dont l'état vous ressemble.</v>
      </c>
      <c r="M228" s="202" t="s">
        <v>4182</v>
      </c>
      <c r="O228" s="203" t="s">
        <v>4289</v>
      </c>
    </row>
    <row r="229" spans="1:15">
      <c r="A229" s="186" t="str">
        <f t="shared" si="12"/>
        <v>$lang['home_easy_p3_button_next']='Mesures recommandées ici';</v>
      </c>
      <c r="B229" s="183" t="s">
        <v>4521</v>
      </c>
      <c r="D229" s="183" t="s">
        <v>3450</v>
      </c>
      <c r="E229" s="184" t="s">
        <v>5036</v>
      </c>
      <c r="G229" s="115">
        <f t="shared" si="13"/>
        <v>0</v>
      </c>
      <c r="H229" s="195" t="str">
        <f t="shared" si="14"/>
        <v>Mesures recommandées ici</v>
      </c>
      <c r="I229" s="120" t="s">
        <v>4183</v>
      </c>
      <c r="J229" s="200" t="s">
        <v>3471</v>
      </c>
      <c r="K229" s="204">
        <v>31</v>
      </c>
      <c r="L229" s="202" t="str">
        <f t="shared" si="15"/>
        <v>Mesures recommandées ici</v>
      </c>
      <c r="M229" s="202" t="s">
        <v>4183</v>
      </c>
    </row>
    <row r="230" spans="1:15">
      <c r="A230" s="186" t="str">
        <f t="shared" si="12"/>
        <v>$lang['home_easy_p4title_pre']='';</v>
      </c>
      <c r="B230" s="183" t="s">
        <v>5086</v>
      </c>
      <c r="D230" s="183" t="s">
        <v>5035</v>
      </c>
      <c r="E230" s="184" t="s">
        <v>5036</v>
      </c>
      <c r="G230" s="115">
        <f t="shared" si="13"/>
        <v>0</v>
      </c>
      <c r="H230" s="195" t="str">
        <f t="shared" si="14"/>
        <v/>
      </c>
      <c r="I230" s="120" t="s">
        <v>4497</v>
      </c>
      <c r="J230" s="200" t="s">
        <v>4995</v>
      </c>
      <c r="K230" s="204">
        <v>32</v>
      </c>
      <c r="L230" s="202" t="str">
        <f t="shared" si="15"/>
        <v/>
      </c>
      <c r="M230" s="202" t="s">
        <v>4497</v>
      </c>
      <c r="O230" s="203" t="s">
        <v>4290</v>
      </c>
    </row>
    <row r="231" spans="1:15">
      <c r="A231" s="186" t="str">
        <f t="shared" si="12"/>
        <v>$lang['home_easy_p4title_after']=' Mesures recommandées';</v>
      </c>
      <c r="B231" s="183" t="s">
        <v>5087</v>
      </c>
      <c r="D231" s="183" t="s">
        <v>3450</v>
      </c>
      <c r="E231" s="184" t="s">
        <v>5036</v>
      </c>
      <c r="G231" s="115">
        <f t="shared" si="13"/>
        <v>0</v>
      </c>
      <c r="H231" s="195" t="str">
        <f t="shared" si="14"/>
        <v xml:space="preserve"> Mesures recommandées</v>
      </c>
      <c r="I231" s="120" t="s">
        <v>4873</v>
      </c>
      <c r="J231" s="200" t="s">
        <v>4996</v>
      </c>
      <c r="K231" s="204">
        <v>33</v>
      </c>
      <c r="L231" s="202" t="str">
        <f t="shared" si="15"/>
        <v>7 Mesures recommandées</v>
      </c>
      <c r="M231" s="202" t="s">
        <v>4184</v>
      </c>
    </row>
    <row r="232" spans="1:15">
      <c r="A232" s="186" t="str">
        <f t="shared" si="12"/>
        <v>$lang['home_easy_p4_button_next']='Les mesures les plus recommandées';</v>
      </c>
      <c r="B232" s="183" t="s">
        <v>4522</v>
      </c>
      <c r="D232" s="183" t="s">
        <v>3450</v>
      </c>
      <c r="E232" s="184" t="s">
        <v>5036</v>
      </c>
      <c r="G232" s="115">
        <f t="shared" si="13"/>
        <v>0</v>
      </c>
      <c r="H232" s="195" t="str">
        <f t="shared" si="14"/>
        <v>Les mesures les plus recommandées</v>
      </c>
      <c r="I232" s="120" t="s">
        <v>4185</v>
      </c>
      <c r="J232" s="200" t="s">
        <v>3472</v>
      </c>
      <c r="K232" s="204">
        <v>34</v>
      </c>
      <c r="L232" s="202" t="str">
        <f t="shared" si="15"/>
        <v>Les mesures les plus recommandées</v>
      </c>
      <c r="M232" s="202" t="s">
        <v>4185</v>
      </c>
    </row>
    <row r="233" spans="1:15" ht="48">
      <c r="A233" s="186" t="str">
        <f t="shared" si="12"/>
        <v>$lang['home_easy_p4_1']='C\'est une mesure d\'économie d\'énergie recommandée adaptée à votre domicile. Cliquez sur le titre pour expliquer en détail. Le ★ mark of profit est une mesure qui peut prendre l\'original même s\'il y a un coût d\'achat.';</v>
      </c>
      <c r="B233" s="183" t="s">
        <v>5088</v>
      </c>
      <c r="D233" s="183" t="s">
        <v>3450</v>
      </c>
      <c r="E233" s="184" t="s">
        <v>5030</v>
      </c>
      <c r="G233" s="115">
        <f t="shared" si="13"/>
        <v>0</v>
      </c>
      <c r="H233" s="195" t="str">
        <f t="shared" si="14"/>
        <v>C\'est une mesure d\'économie d\'énergie recommandée adaptée à votre domicile. Cliquez sur le titre pour expliquer en détail. Le ★ mark of profit est une mesure qui peut prendre l\'original même s\'il y a un coût d\'achat.</v>
      </c>
      <c r="I233" s="120" t="s">
        <v>4186</v>
      </c>
      <c r="J233" s="200" t="s">
        <v>3473</v>
      </c>
      <c r="K233" s="204">
        <v>35</v>
      </c>
      <c r="L233" s="202" t="str">
        <f t="shared" si="15"/>
        <v>C'est une mesure d'économie d'énergie recommandée adaptée à votre domicile. Cliquez sur le titre pour expliquer en détail. Le ★ mark of profit est une mesure qui peut prendre l'original même s'il y a un coût d'achat.</v>
      </c>
      <c r="M233" s="202" t="s">
        <v>4186</v>
      </c>
    </row>
    <row r="234" spans="1:15" ht="36">
      <c r="A234" s="186" t="str">
        <f t="shared" si="12"/>
        <v>$lang['home_easy_p4_2']='C\'est une estimation approximative. Avec un diagnostic détaillé, vous pouvez faire des suggestions qui vous conviennent mieux.';</v>
      </c>
      <c r="B234" s="183" t="s">
        <v>4523</v>
      </c>
      <c r="D234" s="183" t="s">
        <v>3450</v>
      </c>
      <c r="E234" s="184" t="s">
        <v>5036</v>
      </c>
      <c r="G234" s="115">
        <f t="shared" si="13"/>
        <v>0</v>
      </c>
      <c r="H234" s="195" t="str">
        <f t="shared" si="14"/>
        <v>C\'est une estimation approximative. Avec un diagnostic détaillé, vous pouvez faire des suggestions qui vous conviennent mieux.</v>
      </c>
      <c r="I234" s="120" t="s">
        <v>4187</v>
      </c>
      <c r="J234" s="200" t="s">
        <v>3474</v>
      </c>
      <c r="K234" s="204">
        <v>36</v>
      </c>
      <c r="L234" s="202" t="str">
        <f t="shared" si="15"/>
        <v>C'est une estimation approximative. Avec un diagnostic détaillé, vous pouvez faire des suggestions qui vous conviennent mieux.</v>
      </c>
      <c r="M234" s="202" t="s">
        <v>4187</v>
      </c>
    </row>
    <row r="235" spans="1:15">
      <c r="A235" s="186" t="str">
        <f t="shared" si="12"/>
        <v>$lang['home_easy_p4_button_next2']='Un diagnostic plus détaillé peut être fait ici';</v>
      </c>
      <c r="B235" s="183" t="s">
        <v>4524</v>
      </c>
      <c r="D235" s="183" t="s">
        <v>3450</v>
      </c>
      <c r="E235" s="184" t="s">
        <v>5030</v>
      </c>
      <c r="G235" s="115">
        <f t="shared" si="13"/>
        <v>0</v>
      </c>
      <c r="H235" s="195" t="str">
        <f t="shared" si="14"/>
        <v>Un diagnostic plus détaillé peut être fait ici</v>
      </c>
      <c r="I235" s="120" t="s">
        <v>4188</v>
      </c>
      <c r="J235" s="200" t="s">
        <v>3475</v>
      </c>
      <c r="K235" s="204">
        <v>37</v>
      </c>
      <c r="L235" s="202" t="str">
        <f t="shared" si="15"/>
        <v>Un diagnostic plus détaillé peut être fait ici</v>
      </c>
      <c r="M235" s="202" t="s">
        <v>4188</v>
      </c>
      <c r="O235" s="203" t="s">
        <v>4291</v>
      </c>
    </row>
    <row r="236" spans="1:15">
      <c r="A236" s="186" t="str">
        <f t="shared" si="12"/>
        <v>$lang['home_easy_p4_button_next3']='Penser à remplacer les appareils ménagers';</v>
      </c>
      <c r="B236" s="183" t="s">
        <v>4525</v>
      </c>
      <c r="D236" s="183" t="s">
        <v>3450</v>
      </c>
      <c r="E236" s="184" t="s">
        <v>5030</v>
      </c>
      <c r="G236" s="115">
        <f t="shared" si="13"/>
        <v>0</v>
      </c>
      <c r="H236" s="195" t="str">
        <f t="shared" si="14"/>
        <v>Penser à remplacer les appareils ménagers</v>
      </c>
      <c r="I236" s="120" t="s">
        <v>4189</v>
      </c>
      <c r="J236" s="200" t="s">
        <v>3476</v>
      </c>
      <c r="K236" s="204">
        <v>38</v>
      </c>
      <c r="L236" s="202" t="str">
        <f t="shared" si="15"/>
        <v>Penser à remplacer les appareils ménagers</v>
      </c>
      <c r="M236" s="202" t="s">
        <v>4189</v>
      </c>
      <c r="O236" s="203" t="s">
        <v>4292</v>
      </c>
    </row>
    <row r="237" spans="1:15" ht="24">
      <c r="A237" s="186" t="str">
        <f t="shared" si="12"/>
        <v>$lang['home_easy_measure_show']= 'function(num) {return "Afficher les recommandations à "+ num + "th"};';</v>
      </c>
      <c r="B237" s="183" t="s">
        <v>5089</v>
      </c>
      <c r="D237" s="183" t="s">
        <v>3450</v>
      </c>
      <c r="E237" s="184" t="s">
        <v>5055</v>
      </c>
      <c r="G237" s="115">
        <f t="shared" si="13"/>
        <v>0</v>
      </c>
      <c r="H237" s="195" t="str">
        <f t="shared" si="14"/>
        <v>num</v>
      </c>
      <c r="I237" s="120" t="s">
        <v>4772</v>
      </c>
      <c r="J237" s="200" t="s">
        <v>4705</v>
      </c>
      <c r="K237" s="204">
        <v>111</v>
      </c>
      <c r="L237" s="202" t="str">
        <f t="shared" si="15"/>
        <v>Afficher les recommandations à</v>
      </c>
      <c r="M237" s="202" t="s">
        <v>4855</v>
      </c>
      <c r="O237" s="203" t="s">
        <v>4293</v>
      </c>
    </row>
    <row r="238" spans="1:15">
      <c r="A238" s="186" t="str">
        <f t="shared" si="12"/>
        <v/>
      </c>
      <c r="E238" s="184" t="s">
        <v>5046</v>
      </c>
      <c r="G238" s="115">
        <f t="shared" si="13"/>
        <v>0</v>
      </c>
      <c r="H238" s="195" t="str">
        <f t="shared" si="14"/>
        <v>"Afficher les recommandations à "+ num + "th"</v>
      </c>
      <c r="I238" s="120" t="s">
        <v>4856</v>
      </c>
      <c r="J238" s="200" t="s">
        <v>4997</v>
      </c>
      <c r="K238" s="204">
        <v>112</v>
      </c>
      <c r="L238" s="202" t="str">
        <f t="shared" si="15"/>
        <v>th</v>
      </c>
      <c r="M238" s="202" t="s">
        <v>4252</v>
      </c>
      <c r="O238" s="203" t="s">
        <v>4294</v>
      </c>
    </row>
    <row r="239" spans="1:15">
      <c r="A239" s="186" t="str">
        <f t="shared" si="12"/>
        <v/>
      </c>
      <c r="B239" s="183" t="s">
        <v>3454</v>
      </c>
      <c r="E239" s="184" t="s">
        <v>5030</v>
      </c>
      <c r="G239" s="115">
        <f t="shared" si="13"/>
        <v>0</v>
      </c>
      <c r="H239" s="195" t="str">
        <f t="shared" si="14"/>
        <v/>
      </c>
      <c r="I239" s="120"/>
      <c r="J239" s="200"/>
      <c r="K239" s="204">
        <v>39</v>
      </c>
      <c r="L239" s="202" t="str">
        <f t="shared" si="15"/>
        <v/>
      </c>
      <c r="M239" s="202" t="s">
        <v>4497</v>
      </c>
      <c r="O239" s="203" t="s">
        <v>4295</v>
      </c>
    </row>
    <row r="240" spans="1:15" s="196" customFormat="1" ht="12">
      <c r="A240" s="186" t="str">
        <f t="shared" si="12"/>
        <v>//--5 maintenance page-----------------</v>
      </c>
      <c r="B240" s="183" t="s">
        <v>5090</v>
      </c>
      <c r="C240" s="183"/>
      <c r="D240" s="183"/>
      <c r="E240" s="184"/>
      <c r="F240" s="184"/>
      <c r="G240" s="115">
        <f t="shared" si="13"/>
        <v>0</v>
      </c>
      <c r="H240" s="195" t="str">
        <f t="shared" si="14"/>
        <v/>
      </c>
      <c r="I240" s="120"/>
      <c r="J240" s="200"/>
      <c r="K240" s="204"/>
      <c r="L240" s="205"/>
      <c r="M240" s="205"/>
      <c r="N240" s="205"/>
      <c r="O240" s="205"/>
    </row>
    <row r="241" spans="1:15" s="196" customFormat="1" ht="24">
      <c r="A241" s="186" t="str">
        <f t="shared" si="12"/>
        <v>$lang['home_maintenance_message']='Les mesures que vous avez sélectionnées sont les suivantes. Travaillez-vous dessus?';</v>
      </c>
      <c r="B241" s="183" t="s">
        <v>5091</v>
      </c>
      <c r="C241" s="183"/>
      <c r="D241" s="183" t="s">
        <v>3450</v>
      </c>
      <c r="E241" s="184"/>
      <c r="F241" s="184"/>
      <c r="G241" s="115">
        <f t="shared" si="13"/>
        <v>0</v>
      </c>
      <c r="H241" s="195" t="str">
        <f t="shared" si="14"/>
        <v>Les mesures que vous avez sélectionnées sont les suivantes. Travaillez-vous dessus?</v>
      </c>
      <c r="I241" s="120" t="s">
        <v>4883</v>
      </c>
      <c r="J241" s="200" t="s">
        <v>4881</v>
      </c>
      <c r="K241" s="204"/>
      <c r="L241" s="205"/>
      <c r="M241" s="205"/>
      <c r="N241" s="205"/>
      <c r="O241" s="205"/>
    </row>
    <row r="242" spans="1:15" s="196" customFormat="1" ht="12">
      <c r="A242" s="186" t="str">
        <f t="shared" si="12"/>
        <v>$lang['home_maintenance_list']='Mesures sélectionnées';</v>
      </c>
      <c r="B242" s="183" t="s">
        <v>5092</v>
      </c>
      <c r="C242" s="183"/>
      <c r="D242" s="183" t="s">
        <v>3450</v>
      </c>
      <c r="E242" s="184"/>
      <c r="F242" s="184"/>
      <c r="G242" s="115">
        <f t="shared" si="13"/>
        <v>0</v>
      </c>
      <c r="H242" s="195" t="str">
        <f t="shared" si="14"/>
        <v>Mesures sélectionnées</v>
      </c>
      <c r="I242" s="120" t="s">
        <v>4884</v>
      </c>
      <c r="J242" s="200" t="s">
        <v>4882</v>
      </c>
      <c r="K242" s="204"/>
      <c r="L242" s="205"/>
      <c r="M242" s="205"/>
      <c r="N242" s="205"/>
      <c r="O242" s="205"/>
    </row>
    <row r="243" spans="1:15" s="196" customFormat="1" ht="12">
      <c r="A243" s="186" t="str">
        <f t="shared" si="12"/>
        <v>$lang['home_maintenance_selected']='J\'ai choisi cette contre-mesure';</v>
      </c>
      <c r="B243" s="183" t="s">
        <v>5093</v>
      </c>
      <c r="C243" s="183"/>
      <c r="D243" s="183" t="s">
        <v>3450</v>
      </c>
      <c r="E243" s="184"/>
      <c r="F243" s="184"/>
      <c r="G243" s="115">
        <f t="shared" si="13"/>
        <v>0</v>
      </c>
      <c r="H243" s="195" t="str">
        <f t="shared" si="14"/>
        <v>J\'ai choisi cette contre-mesure</v>
      </c>
      <c r="I243" s="120" t="s">
        <v>4885</v>
      </c>
      <c r="J243" s="200" t="s">
        <v>4998</v>
      </c>
      <c r="K243" s="204"/>
      <c r="L243" s="205"/>
      <c r="M243" s="205"/>
      <c r="N243" s="205"/>
      <c r="O243" s="205"/>
    </row>
    <row r="244" spans="1:15">
      <c r="A244" s="186" t="str">
        <f t="shared" si="12"/>
        <v/>
      </c>
      <c r="B244" s="183" t="s">
        <v>3454</v>
      </c>
      <c r="E244" s="184" t="s">
        <v>5081</v>
      </c>
      <c r="G244" s="115">
        <f t="shared" si="13"/>
        <v>0</v>
      </c>
      <c r="H244" s="195" t="str">
        <f t="shared" si="14"/>
        <v/>
      </c>
      <c r="I244" s="120"/>
      <c r="J244" s="200"/>
      <c r="K244" s="204">
        <v>40</v>
      </c>
      <c r="L244" s="202" t="str">
        <f t="shared" si="15"/>
        <v/>
      </c>
      <c r="M244" s="202" t="s">
        <v>4497</v>
      </c>
      <c r="O244" s="203" t="s">
        <v>4296</v>
      </c>
    </row>
    <row r="245" spans="1:15">
      <c r="A245" s="186" t="str">
        <f t="shared" si="12"/>
        <v>//-- 6 action page-----------------</v>
      </c>
      <c r="B245" s="183" t="s">
        <v>5094</v>
      </c>
      <c r="G245" s="115">
        <f t="shared" si="13"/>
        <v>0</v>
      </c>
      <c r="H245" s="195" t="str">
        <f t="shared" si="14"/>
        <v/>
      </c>
      <c r="I245" s="120"/>
      <c r="J245" s="200"/>
      <c r="L245" s="202" t="str">
        <f t="shared" si="15"/>
        <v/>
      </c>
      <c r="M245" s="202" t="s">
        <v>4497</v>
      </c>
      <c r="O245" s="203" t="s">
        <v>4297</v>
      </c>
    </row>
    <row r="246" spans="1:15" ht="24">
      <c r="A246" s="186" t="str">
        <f t="shared" si="12"/>
        <v>$lang['home_action_title']='Eco-vérifier facile pour la vie à faible teneur en carbone';</v>
      </c>
      <c r="B246" s="183" t="s">
        <v>5095</v>
      </c>
      <c r="D246" s="183" t="s">
        <v>3450</v>
      </c>
      <c r="G246" s="115">
        <f t="shared" si="13"/>
        <v>0</v>
      </c>
      <c r="H246" s="195" t="str">
        <f t="shared" si="14"/>
        <v>Eco-vérifier facile pour la vie à faible teneur en carbone</v>
      </c>
      <c r="I246" s="120" t="s">
        <v>4857</v>
      </c>
      <c r="J246" s="200" t="s">
        <v>4773</v>
      </c>
      <c r="L246" s="202" t="str">
        <f t="shared" si="15"/>
        <v/>
      </c>
      <c r="M246" s="202" t="s">
        <v>4497</v>
      </c>
      <c r="O246" s="203" t="s">
        <v>4298</v>
      </c>
    </row>
    <row r="247" spans="1:15">
      <c r="A247" s="186" t="str">
        <f t="shared" si="12"/>
        <v>$lang['home_action_step1']='Une question';</v>
      </c>
      <c r="B247" s="183" t="s">
        <v>5096</v>
      </c>
      <c r="D247" s="183" t="s">
        <v>3450</v>
      </c>
      <c r="G247" s="115">
        <f t="shared" si="13"/>
        <v>0</v>
      </c>
      <c r="H247" s="195" t="str">
        <f t="shared" si="14"/>
        <v>Une question</v>
      </c>
      <c r="I247" s="120" t="s">
        <v>4166</v>
      </c>
      <c r="J247" s="200" t="s">
        <v>3457</v>
      </c>
      <c r="L247" s="202" t="str">
        <f t="shared" si="15"/>
        <v/>
      </c>
      <c r="M247" s="202" t="s">
        <v>4497</v>
      </c>
      <c r="O247" s="203" t="s">
        <v>4299</v>
      </c>
    </row>
    <row r="248" spans="1:15">
      <c r="A248" s="186" t="str">
        <f t="shared" si="12"/>
        <v>$lang['home_action_step2']='Évaluation';</v>
      </c>
      <c r="B248" s="183" t="s">
        <v>5097</v>
      </c>
      <c r="D248" s="183" t="s">
        <v>3450</v>
      </c>
      <c r="G248" s="115">
        <f t="shared" si="13"/>
        <v>0</v>
      </c>
      <c r="H248" s="195" t="str">
        <f t="shared" si="14"/>
        <v>Évaluation</v>
      </c>
      <c r="I248" s="120" t="s">
        <v>4858</v>
      </c>
      <c r="J248" s="200" t="s">
        <v>4774</v>
      </c>
      <c r="L248" s="202" t="str">
        <f t="shared" si="15"/>
        <v/>
      </c>
      <c r="M248" s="202" t="s">
        <v>4497</v>
      </c>
      <c r="O248" s="203" t="s">
        <v>4300</v>
      </c>
    </row>
    <row r="249" spans="1:15">
      <c r="A249" s="186" t="str">
        <f t="shared" si="12"/>
        <v>$lang['home_action_step3']='Mesures';</v>
      </c>
      <c r="B249" s="183" t="s">
        <v>5098</v>
      </c>
      <c r="D249" s="183" t="s">
        <v>3450</v>
      </c>
      <c r="G249" s="115">
        <f t="shared" si="13"/>
        <v>0</v>
      </c>
      <c r="H249" s="195" t="str">
        <f t="shared" si="14"/>
        <v>Mesures</v>
      </c>
      <c r="I249" s="120" t="s">
        <v>4169</v>
      </c>
      <c r="J249" s="200" t="s">
        <v>3460</v>
      </c>
      <c r="L249" s="202" t="str">
        <f t="shared" si="15"/>
        <v/>
      </c>
      <c r="M249" s="202" t="s">
        <v>4497</v>
      </c>
      <c r="O249" s="203" t="s">
        <v>4301</v>
      </c>
    </row>
    <row r="250" spans="1:15">
      <c r="A250" s="186" t="str">
        <f t="shared" si="12"/>
        <v>$lang['home_action_toptitle']='Visez la maison à faible teneur en carbone';</v>
      </c>
      <c r="B250" s="183" t="s">
        <v>5099</v>
      </c>
      <c r="D250" s="183" t="s">
        <v>3450</v>
      </c>
      <c r="G250" s="115">
        <f t="shared" si="13"/>
        <v>0</v>
      </c>
      <c r="H250" s="195" t="str">
        <f t="shared" si="14"/>
        <v>Visez la maison à faible teneur en carbone</v>
      </c>
      <c r="I250" s="120" t="s">
        <v>4859</v>
      </c>
      <c r="J250" s="200" t="s">
        <v>4775</v>
      </c>
      <c r="L250" s="202" t="str">
        <f t="shared" si="15"/>
        <v/>
      </c>
      <c r="M250" s="202" t="s">
        <v>4497</v>
      </c>
      <c r="O250" s="203" t="s">
        <v>4302</v>
      </c>
    </row>
    <row r="251" spans="1:15">
      <c r="A251" s="186" t="str">
        <f t="shared" si="12"/>
        <v>$lang['home_action_top1']='Peut réduire';</v>
      </c>
      <c r="B251" s="183" t="s">
        <v>5100</v>
      </c>
      <c r="D251" s="183" t="s">
        <v>3450</v>
      </c>
      <c r="G251" s="115">
        <f t="shared" si="13"/>
        <v>0</v>
      </c>
      <c r="H251" s="195" t="str">
        <f t="shared" si="14"/>
        <v>Peut réduire</v>
      </c>
      <c r="I251" s="120" t="s">
        <v>4860</v>
      </c>
      <c r="J251" s="200" t="s">
        <v>4776</v>
      </c>
      <c r="L251" s="202" t="str">
        <f t="shared" si="15"/>
        <v/>
      </c>
      <c r="M251" s="202" t="s">
        <v>4497</v>
      </c>
      <c r="O251" s="203" t="s">
        <v>4303</v>
      </c>
    </row>
    <row r="252" spans="1:15">
      <c r="A252" s="186" t="str">
        <f t="shared" si="12"/>
        <v>$lang['home_action_top2']='D\'une manière simple';</v>
      </c>
      <c r="B252" s="183" t="s">
        <v>5101</v>
      </c>
      <c r="D252" s="183" t="s">
        <v>3450</v>
      </c>
      <c r="G252" s="115">
        <f t="shared" si="13"/>
        <v>0</v>
      </c>
      <c r="H252" s="195" t="str">
        <f t="shared" si="14"/>
        <v>D\'une manière simple</v>
      </c>
      <c r="I252" s="120" t="s">
        <v>4861</v>
      </c>
      <c r="J252" s="200" t="s">
        <v>4777</v>
      </c>
      <c r="L252" s="202" t="str">
        <f t="shared" si="15"/>
        <v/>
      </c>
      <c r="M252" s="202" t="s">
        <v>4497</v>
      </c>
      <c r="O252" s="203" t="s">
        <v>4304</v>
      </c>
    </row>
    <row r="253" spans="1:15">
      <c r="A253" s="186" t="str">
        <f t="shared" si="12"/>
        <v>$lang['home_action_axis1']='Durabilité';</v>
      </c>
      <c r="B253" s="183" t="s">
        <v>5102</v>
      </c>
      <c r="D253" s="183" t="s">
        <v>3450</v>
      </c>
      <c r="G253" s="115">
        <f t="shared" si="13"/>
        <v>0</v>
      </c>
      <c r="H253" s="195" t="str">
        <f t="shared" si="14"/>
        <v>Durabilité</v>
      </c>
      <c r="I253" s="120" t="s">
        <v>4862</v>
      </c>
      <c r="J253" s="200" t="s">
        <v>4778</v>
      </c>
      <c r="L253" s="202" t="str">
        <f t="shared" si="15"/>
        <v/>
      </c>
      <c r="M253" s="202" t="s">
        <v>4497</v>
      </c>
      <c r="O253" s="203" t="s">
        <v>4305</v>
      </c>
    </row>
    <row r="254" spans="1:15">
      <c r="A254" s="186" t="str">
        <f t="shared" si="12"/>
        <v>$lang['home_action_axis2']='Équipement d\'économie d\'énergie';</v>
      </c>
      <c r="B254" s="183" t="s">
        <v>5103</v>
      </c>
      <c r="D254" s="183" t="s">
        <v>3450</v>
      </c>
      <c r="G254" s="115">
        <f t="shared" si="13"/>
        <v>0</v>
      </c>
      <c r="H254" s="195" t="str">
        <f t="shared" si="14"/>
        <v>Équipement d\'économie d\'énergie</v>
      </c>
      <c r="I254" s="120" t="s">
        <v>4863</v>
      </c>
      <c r="J254" s="200" t="s">
        <v>4779</v>
      </c>
      <c r="L254" s="202" t="str">
        <f t="shared" si="15"/>
        <v/>
      </c>
      <c r="M254" s="202" t="s">
        <v>4497</v>
      </c>
      <c r="O254" s="203" t="s">
        <v>4306</v>
      </c>
    </row>
    <row r="255" spans="1:15">
      <c r="A255" s="186" t="str">
        <f t="shared" si="12"/>
        <v>$lang['home_action_axis3']='Comportement d\'économie d\'énergie';</v>
      </c>
      <c r="B255" s="183" t="s">
        <v>5104</v>
      </c>
      <c r="D255" s="183" t="s">
        <v>3450</v>
      </c>
      <c r="G255" s="115">
        <f t="shared" si="13"/>
        <v>0</v>
      </c>
      <c r="H255" s="195" t="str">
        <f t="shared" si="14"/>
        <v>Comportement d\'économie d\'énergie</v>
      </c>
      <c r="I255" s="120" t="s">
        <v>4864</v>
      </c>
      <c r="J255" s="200" t="s">
        <v>4780</v>
      </c>
      <c r="L255" s="202" t="str">
        <f t="shared" si="15"/>
        <v/>
      </c>
      <c r="M255" s="202" t="s">
        <v>4497</v>
      </c>
      <c r="O255" s="203" t="s">
        <v>4307</v>
      </c>
    </row>
    <row r="256" spans="1:15">
      <c r="A256" s="186" t="str">
        <f t="shared" si="12"/>
        <v>$lang['home_action_label1']='C\'est merveilleux!';</v>
      </c>
      <c r="B256" s="183" t="s">
        <v>5105</v>
      </c>
      <c r="D256" s="183" t="s">
        <v>3450</v>
      </c>
      <c r="G256" s="115">
        <f t="shared" si="13"/>
        <v>0</v>
      </c>
      <c r="H256" s="195" t="str">
        <f t="shared" si="14"/>
        <v>C\'est merveilleux!</v>
      </c>
      <c r="I256" s="120" t="s">
        <v>4865</v>
      </c>
      <c r="J256" s="200" t="s">
        <v>4781</v>
      </c>
      <c r="L256" s="202" t="str">
        <f t="shared" si="15"/>
        <v/>
      </c>
      <c r="M256" s="202" t="s">
        <v>4497</v>
      </c>
      <c r="O256" s="203" t="s">
        <v>4308</v>
      </c>
    </row>
    <row r="257" spans="1:15">
      <c r="A257" s="186" t="str">
        <f t="shared" si="12"/>
        <v>$lang['home_action_label2']='Un peu d\'accord';</v>
      </c>
      <c r="B257" s="183" t="s">
        <v>4782</v>
      </c>
      <c r="D257" s="183" t="s">
        <v>3450</v>
      </c>
      <c r="G257" s="115">
        <f t="shared" si="13"/>
        <v>0</v>
      </c>
      <c r="H257" s="195" t="str">
        <f t="shared" si="14"/>
        <v>Un peu d\'accord</v>
      </c>
      <c r="I257" s="120" t="s">
        <v>4877</v>
      </c>
      <c r="J257" s="200" t="s">
        <v>4783</v>
      </c>
      <c r="L257" s="202" t="str">
        <f t="shared" si="15"/>
        <v/>
      </c>
      <c r="M257" s="202" t="s">
        <v>4497</v>
      </c>
    </row>
    <row r="258" spans="1:15" ht="27">
      <c r="A258" s="186" t="str">
        <f t="shared" ref="A258:A321" si="16">IF(E258="param",CLEAN(B258&amp;"'function("&amp;H258&amp;") {return "&amp;H259&amp;"};';"),IF(E258="template","",CLEAN(B258&amp;IF(D258="",IF(OR(CLEAN(B258)="",LEFT(B258,2)="//"),"","'';"),"'"&amp;H258&amp;"'"&amp;D258))))</f>
        <v>$lang['home_action_label3']='Un peu désolé';</v>
      </c>
      <c r="B258" s="183" t="s">
        <v>4784</v>
      </c>
      <c r="D258" s="183" t="s">
        <v>3450</v>
      </c>
      <c r="G258" s="115">
        <f t="shared" si="13"/>
        <v>0</v>
      </c>
      <c r="H258" s="195" t="str">
        <f t="shared" si="14"/>
        <v>Un peu désolé</v>
      </c>
      <c r="I258" s="120" t="s">
        <v>4879</v>
      </c>
      <c r="J258" s="200" t="s">
        <v>4785</v>
      </c>
      <c r="L258" s="202" t="str">
        <f t="shared" si="15"/>
        <v/>
      </c>
      <c r="M258" s="202" t="s">
        <v>4497</v>
      </c>
      <c r="O258" s="203" t="s">
        <v>4309</v>
      </c>
    </row>
    <row r="259" spans="1:15" s="196" customFormat="1" ht="12">
      <c r="A259" s="186" t="str">
        <f t="shared" si="16"/>
        <v>$lang['home_action_good_point']='Un peu d\'accord';</v>
      </c>
      <c r="B259" s="183" t="s">
        <v>5106</v>
      </c>
      <c r="C259" s="183"/>
      <c r="D259" s="183" t="s">
        <v>3450</v>
      </c>
      <c r="E259" s="184"/>
      <c r="F259" s="184"/>
      <c r="G259" s="115">
        <f t="shared" si="13"/>
        <v>0</v>
      </c>
      <c r="H259" s="195" t="str">
        <f t="shared" si="14"/>
        <v>Un peu d\'accord</v>
      </c>
      <c r="I259" s="120" t="s">
        <v>4878</v>
      </c>
      <c r="J259" s="200" t="s">
        <v>4875</v>
      </c>
      <c r="K259" s="204"/>
      <c r="L259" s="205"/>
      <c r="M259" s="205"/>
      <c r="N259" s="205"/>
      <c r="O259" s="205"/>
    </row>
    <row r="260" spans="1:15" s="196" customFormat="1" ht="12">
      <c r="A260" s="186" t="str">
        <f t="shared" si="16"/>
        <v>$lang['home_action_bad_point']='Un peu désolé';</v>
      </c>
      <c r="B260" s="183" t="s">
        <v>5107</v>
      </c>
      <c r="C260" s="183"/>
      <c r="D260" s="183" t="s">
        <v>3450</v>
      </c>
      <c r="E260" s="184"/>
      <c r="F260" s="184"/>
      <c r="G260" s="115">
        <f t="shared" si="13"/>
        <v>0</v>
      </c>
      <c r="H260" s="195" t="str">
        <f t="shared" si="14"/>
        <v>Un peu désolé</v>
      </c>
      <c r="I260" s="120" t="s">
        <v>4880</v>
      </c>
      <c r="J260" s="200" t="s">
        <v>4876</v>
      </c>
      <c r="K260" s="204"/>
      <c r="L260" s="205"/>
      <c r="M260" s="205"/>
      <c r="N260" s="205"/>
      <c r="O260" s="205"/>
    </row>
    <row r="261" spans="1:15" ht="27">
      <c r="A261" s="186" t="str">
        <f t="shared" si="16"/>
        <v/>
      </c>
      <c r="G261" s="115">
        <f t="shared" ref="G261:G324" si="17">IF(MOD(LEN(H261) - LEN(SUBSTITUTE(H261, """", "")),2) = 1,1,0)</f>
        <v>0</v>
      </c>
      <c r="H261" s="195" t="str">
        <f t="shared" si="14"/>
        <v/>
      </c>
      <c r="I261" s="120"/>
      <c r="J261" s="200"/>
      <c r="L261" s="202" t="str">
        <f t="shared" si="15"/>
        <v/>
      </c>
      <c r="M261" s="202" t="s">
        <v>4497</v>
      </c>
      <c r="O261" s="203" t="s">
        <v>4310</v>
      </c>
    </row>
    <row r="262" spans="1:15" s="196" customFormat="1" ht="12">
      <c r="A262" s="186" t="str">
        <f t="shared" si="16"/>
        <v>//--99 list page-----------------</v>
      </c>
      <c r="B262" s="183" t="s">
        <v>5108</v>
      </c>
      <c r="C262" s="183"/>
      <c r="D262" s="183"/>
      <c r="E262" s="184"/>
      <c r="F262" s="184"/>
      <c r="G262" s="115">
        <f t="shared" si="17"/>
        <v>0</v>
      </c>
      <c r="H262" s="195" t="str">
        <f>SUBSTITUTE(I262, "'", "\'")</f>
        <v/>
      </c>
      <c r="I262" s="120"/>
      <c r="J262" s="200"/>
      <c r="K262" s="204"/>
      <c r="L262" s="205"/>
      <c r="M262" s="205"/>
      <c r="N262" s="205"/>
      <c r="O262" s="205"/>
    </row>
    <row r="263" spans="1:15" s="196" customFormat="1" ht="24">
      <c r="A263" s="186" t="str">
        <f t="shared" si="16"/>
        <v>$lang['home_list_message']='Choisissez la contre-mesure qui vous convient parmi celles-ci';</v>
      </c>
      <c r="B263" s="183" t="s">
        <v>5109</v>
      </c>
      <c r="C263" s="183"/>
      <c r="D263" s="183" t="s">
        <v>3450</v>
      </c>
      <c r="E263" s="184"/>
      <c r="F263" s="184"/>
      <c r="G263" s="115">
        <f t="shared" si="17"/>
        <v>0</v>
      </c>
      <c r="H263" s="195" t="str">
        <f>SUBSTITUTE(I263, "'", "\'")</f>
        <v>Choisissez la contre-mesure qui vous convient parmi celles-ci</v>
      </c>
      <c r="I263" s="120" t="s">
        <v>4886</v>
      </c>
      <c r="J263" s="200" t="s">
        <v>4999</v>
      </c>
      <c r="K263" s="204"/>
      <c r="L263" s="205"/>
      <c r="M263" s="205"/>
      <c r="N263" s="205"/>
      <c r="O263" s="205"/>
    </row>
    <row r="264" spans="1:15" s="196" customFormat="1" ht="12">
      <c r="A264" s="186" t="str">
        <f t="shared" si="16"/>
        <v/>
      </c>
      <c r="B264" s="183"/>
      <c r="C264" s="183"/>
      <c r="D264" s="183"/>
      <c r="E264" s="184"/>
      <c r="F264" s="184"/>
      <c r="G264" s="115">
        <f t="shared" si="17"/>
        <v>0</v>
      </c>
      <c r="H264" s="195" t="str">
        <f>SUBSTITUTE(I264, "'", "\'")</f>
        <v/>
      </c>
      <c r="I264" s="120"/>
      <c r="J264" s="200"/>
      <c r="K264" s="204"/>
      <c r="L264" s="205"/>
      <c r="M264" s="205"/>
      <c r="N264" s="205"/>
      <c r="O264" s="205"/>
    </row>
    <row r="265" spans="1:15">
      <c r="A265" s="186" t="str">
        <f t="shared" si="16"/>
        <v>//--createpage-----------------</v>
      </c>
      <c r="B265" s="183" t="s">
        <v>4553</v>
      </c>
      <c r="E265" s="184" t="s">
        <v>5083</v>
      </c>
      <c r="G265" s="115">
        <f t="shared" si="17"/>
        <v>0</v>
      </c>
      <c r="H265" s="195" t="str">
        <f t="shared" si="14"/>
        <v/>
      </c>
      <c r="I265" s="120"/>
      <c r="J265" s="200"/>
      <c r="K265" s="204">
        <v>125</v>
      </c>
      <c r="L265" s="202" t="str">
        <f t="shared" si="15"/>
        <v/>
      </c>
      <c r="M265" s="202" t="s">
        <v>4497</v>
      </c>
    </row>
    <row r="266" spans="1:15">
      <c r="A266" s="186" t="str">
        <f t="shared" si="16"/>
        <v/>
      </c>
      <c r="B266" s="183" t="s">
        <v>3454</v>
      </c>
      <c r="E266" s="184" t="s">
        <v>5036</v>
      </c>
      <c r="G266" s="115">
        <f t="shared" si="17"/>
        <v>0</v>
      </c>
      <c r="H266" s="195" t="str">
        <f t="shared" si="14"/>
        <v/>
      </c>
      <c r="I266" s="120"/>
      <c r="J266" s="200"/>
      <c r="K266" s="204">
        <v>140</v>
      </c>
      <c r="L266" s="202" t="str">
        <f t="shared" si="15"/>
        <v/>
      </c>
      <c r="M266" s="202" t="s">
        <v>4497</v>
      </c>
    </row>
    <row r="267" spans="1:15">
      <c r="A267" s="186" t="str">
        <f t="shared" si="16"/>
        <v>$lang["younow"]='Statut actuel';</v>
      </c>
      <c r="B267" s="183" t="s">
        <v>5110</v>
      </c>
      <c r="D267" s="183" t="s">
        <v>3450</v>
      </c>
      <c r="E267" s="184" t="s">
        <v>5036</v>
      </c>
      <c r="G267" s="115">
        <f t="shared" si="17"/>
        <v>0</v>
      </c>
      <c r="H267" s="195" t="str">
        <f t="shared" si="14"/>
        <v>Statut actuel</v>
      </c>
      <c r="I267" s="120" t="s">
        <v>4258</v>
      </c>
      <c r="J267" s="200" t="s">
        <v>3519</v>
      </c>
      <c r="K267" s="204">
        <v>141</v>
      </c>
      <c r="L267" s="202" t="str">
        <f t="shared" si="15"/>
        <v>Statut actuel</v>
      </c>
      <c r="M267" s="202" t="s">
        <v>4258</v>
      </c>
    </row>
    <row r="268" spans="1:15">
      <c r="A268" s="186" t="str">
        <f t="shared" si="16"/>
        <v>$lang["youafter"]='Après les mesures';</v>
      </c>
      <c r="B268" s="183" t="s">
        <v>4786</v>
      </c>
      <c r="D268" s="183" t="s">
        <v>3450</v>
      </c>
      <c r="E268" s="184" t="s">
        <v>5083</v>
      </c>
      <c r="G268" s="115">
        <f t="shared" si="17"/>
        <v>0</v>
      </c>
      <c r="H268" s="195" t="str">
        <f t="shared" si="14"/>
        <v>Après les mesures</v>
      </c>
      <c r="I268" s="120" t="s">
        <v>4230</v>
      </c>
      <c r="J268" s="200" t="s">
        <v>3520</v>
      </c>
      <c r="K268" s="204">
        <v>143</v>
      </c>
      <c r="L268" s="202" t="str">
        <f t="shared" si="15"/>
        <v>Après les mesures</v>
      </c>
      <c r="M268" s="202" t="s">
        <v>4230</v>
      </c>
      <c r="O268" s="203" t="s">
        <v>4311</v>
      </c>
    </row>
    <row r="269" spans="1:15">
      <c r="A269" s="186" t="str">
        <f t="shared" si="16"/>
        <v>$lang["average"]='moyenne';</v>
      </c>
      <c r="B269" s="183" t="s">
        <v>4787</v>
      </c>
      <c r="D269" s="183" t="s">
        <v>3450</v>
      </c>
      <c r="E269" s="184" t="s">
        <v>5036</v>
      </c>
      <c r="G269" s="115">
        <f t="shared" si="17"/>
        <v>0</v>
      </c>
      <c r="H269" s="195" t="str">
        <f t="shared" si="14"/>
        <v>moyenne</v>
      </c>
      <c r="I269" s="120" t="s">
        <v>4259</v>
      </c>
      <c r="J269" s="200" t="s">
        <v>3521</v>
      </c>
      <c r="K269" s="204">
        <v>144</v>
      </c>
      <c r="L269" s="202" t="str">
        <f t="shared" si="15"/>
        <v>moyenne</v>
      </c>
      <c r="M269" s="202" t="s">
        <v>4259</v>
      </c>
      <c r="O269" s="203" t="s">
        <v>3596</v>
      </c>
    </row>
    <row r="270" spans="1:15">
      <c r="A270" s="186" t="str">
        <f t="shared" si="16"/>
        <v>$lang["compare"]='Comparaison';</v>
      </c>
      <c r="B270" s="183" t="s">
        <v>4788</v>
      </c>
      <c r="D270" s="183" t="s">
        <v>3450</v>
      </c>
      <c r="E270" s="184" t="s">
        <v>5083</v>
      </c>
      <c r="G270" s="115">
        <f t="shared" si="17"/>
        <v>0</v>
      </c>
      <c r="H270" s="195" t="str">
        <f t="shared" si="14"/>
        <v>Comparaison</v>
      </c>
      <c r="I270" s="120" t="s">
        <v>4167</v>
      </c>
      <c r="J270" s="200" t="s">
        <v>3458</v>
      </c>
      <c r="K270" s="204">
        <v>145</v>
      </c>
      <c r="L270" s="202" t="str">
        <f t="shared" si="15"/>
        <v>Comparaison</v>
      </c>
      <c r="M270" s="202" t="s">
        <v>4167</v>
      </c>
      <c r="O270" s="203" t="s">
        <v>4312</v>
      </c>
    </row>
    <row r="271" spans="1:15">
      <c r="A271" s="186" t="str">
        <f t="shared" si="16"/>
        <v>$lang["comparetoaverage"]='';</v>
      </c>
      <c r="B271" s="183" t="s">
        <v>5111</v>
      </c>
      <c r="E271" s="184" t="s">
        <v>5083</v>
      </c>
      <c r="G271" s="115">
        <f t="shared" si="17"/>
        <v>0</v>
      </c>
      <c r="H271" s="195" t="str">
        <f t="shared" ref="H271:H327" si="18">SUBSTITUTE(I271, "'", "\'")</f>
        <v/>
      </c>
      <c r="I271" s="120" t="s">
        <v>4497</v>
      </c>
      <c r="J271" s="200"/>
      <c r="K271" s="204">
        <v>146</v>
      </c>
      <c r="L271" s="202" t="str">
        <f t="shared" ref="L271:L294" si="19">IF(OR(K271="",INDEX(O$1:O$301,INT(K271))=""),"",INDEX(O$1:O$301,INT(K271)))</f>
        <v/>
      </c>
      <c r="M271" s="202" t="s">
        <v>4497</v>
      </c>
    </row>
    <row r="272" spans="1:15">
      <c r="A272" s="186" t="str">
        <f t="shared" si="16"/>
        <v>$lang["co2emission"]='Emissions de CO2';</v>
      </c>
      <c r="B272" s="183" t="s">
        <v>4789</v>
      </c>
      <c r="D272" s="183" t="s">
        <v>3450</v>
      </c>
      <c r="E272" s="184" t="s">
        <v>5083</v>
      </c>
      <c r="G272" s="115">
        <f t="shared" si="17"/>
        <v>0</v>
      </c>
      <c r="H272" s="195" t="str">
        <f t="shared" si="18"/>
        <v>Emissions de CO2</v>
      </c>
      <c r="I272" s="120" t="s">
        <v>4206</v>
      </c>
      <c r="J272" s="200" t="s">
        <v>3495</v>
      </c>
      <c r="K272" s="204">
        <v>147</v>
      </c>
      <c r="L272" s="202" t="str">
        <f t="shared" si="19"/>
        <v>Emissions de CO2</v>
      </c>
      <c r="M272" s="202" t="s">
        <v>4206</v>
      </c>
    </row>
    <row r="273" spans="1:15">
      <c r="A273" s="186" t="str">
        <f t="shared" si="16"/>
        <v>$lang["co2reductiontitle"]='Effet de réduction de CO2';</v>
      </c>
      <c r="B273" s="183" t="s">
        <v>4790</v>
      </c>
      <c r="D273" s="183" t="s">
        <v>3450</v>
      </c>
      <c r="E273" s="184" t="s">
        <v>5036</v>
      </c>
      <c r="G273" s="115">
        <f t="shared" si="17"/>
        <v>0</v>
      </c>
      <c r="H273" s="195" t="str">
        <f t="shared" si="18"/>
        <v>Effet de réduction de CO2</v>
      </c>
      <c r="I273" s="120" t="s">
        <v>4231</v>
      </c>
      <c r="J273" s="200" t="s">
        <v>3522</v>
      </c>
      <c r="K273" s="204">
        <v>148</v>
      </c>
      <c r="L273" s="202" t="str">
        <f t="shared" si="19"/>
        <v>Effet de réduction de CO2</v>
      </c>
      <c r="M273" s="202" t="s">
        <v>4231</v>
      </c>
    </row>
    <row r="274" spans="1:15" ht="27">
      <c r="A274" s="186" t="str">
        <f t="shared" si="16"/>
        <v>$lang["fee"]='Coûts des services publics';</v>
      </c>
      <c r="B274" s="183" t="s">
        <v>4791</v>
      </c>
      <c r="D274" s="183" t="s">
        <v>3450</v>
      </c>
      <c r="E274" s="184" t="s">
        <v>5083</v>
      </c>
      <c r="G274" s="115">
        <f t="shared" si="17"/>
        <v>0</v>
      </c>
      <c r="H274" s="195" t="str">
        <f t="shared" si="18"/>
        <v>Coûts des services publics</v>
      </c>
      <c r="I274" s="120" t="s">
        <v>4260</v>
      </c>
      <c r="J274" s="200" t="s">
        <v>3497</v>
      </c>
      <c r="K274" s="204">
        <v>151</v>
      </c>
      <c r="L274" s="202" t="str">
        <f t="shared" si="19"/>
        <v>Coûts des services publics</v>
      </c>
      <c r="M274" s="202" t="s">
        <v>4260</v>
      </c>
      <c r="O274" s="203" t="s">
        <v>4591</v>
      </c>
    </row>
    <row r="275" spans="1:15">
      <c r="A275" s="186" t="str">
        <f t="shared" si="16"/>
        <v>$lang["feereductiontitle"]='Réduction du coût de l\'utilité';</v>
      </c>
      <c r="B275" s="183" t="s">
        <v>4792</v>
      </c>
      <c r="D275" s="183" t="s">
        <v>3450</v>
      </c>
      <c r="E275" s="184" t="s">
        <v>5083</v>
      </c>
      <c r="G275" s="115">
        <f t="shared" si="17"/>
        <v>0</v>
      </c>
      <c r="H275" s="195" t="str">
        <f t="shared" si="18"/>
        <v>Réduction du coût de l\'utilité</v>
      </c>
      <c r="I275" s="120" t="s">
        <v>4234</v>
      </c>
      <c r="J275" s="200" t="s">
        <v>3523</v>
      </c>
      <c r="K275" s="204">
        <v>152</v>
      </c>
      <c r="L275" s="202" t="str">
        <f t="shared" si="19"/>
        <v>Réduction du coût de l'utilité</v>
      </c>
      <c r="M275" s="202" t="s">
        <v>4234</v>
      </c>
    </row>
    <row r="276" spans="1:15">
      <c r="A276" s="186" t="str">
        <f t="shared" si="16"/>
        <v>$lang["initialcosttitle"]='Montant de l\'investissement initial';</v>
      </c>
      <c r="B276" s="183" t="s">
        <v>4793</v>
      </c>
      <c r="D276" s="183" t="s">
        <v>3450</v>
      </c>
      <c r="E276" s="184" t="s">
        <v>5083</v>
      </c>
      <c r="G276" s="115">
        <f t="shared" si="17"/>
        <v>0</v>
      </c>
      <c r="H276" s="195" t="str">
        <f t="shared" si="18"/>
        <v>Montant de l\'investissement initial</v>
      </c>
      <c r="I276" s="120" t="s">
        <v>4237</v>
      </c>
      <c r="J276" s="200" t="s">
        <v>3524</v>
      </c>
      <c r="K276" s="204">
        <v>155</v>
      </c>
      <c r="L276" s="202" t="str">
        <f t="shared" si="19"/>
        <v>Montant de l'investissement initial</v>
      </c>
      <c r="M276" s="202" t="s">
        <v>4237</v>
      </c>
    </row>
    <row r="277" spans="1:15">
      <c r="A277" s="186" t="str">
        <f t="shared" si="16"/>
        <v>$lang["loadperyear"]='Montant du fardeau annuel';</v>
      </c>
      <c r="B277" s="183" t="s">
        <v>4794</v>
      </c>
      <c r="D277" s="183" t="s">
        <v>3450</v>
      </c>
      <c r="E277" s="184" t="s">
        <v>5083</v>
      </c>
      <c r="G277" s="115">
        <f t="shared" si="17"/>
        <v>0</v>
      </c>
      <c r="H277" s="195" t="str">
        <f t="shared" si="18"/>
        <v>Montant du fardeau annuel</v>
      </c>
      <c r="I277" s="120" t="s">
        <v>4238</v>
      </c>
      <c r="J277" s="200" t="s">
        <v>3525</v>
      </c>
      <c r="K277" s="204">
        <v>157</v>
      </c>
      <c r="L277" s="202" t="str">
        <f t="shared" si="19"/>
        <v>Montant du fardeau annuel</v>
      </c>
      <c r="M277" s="202" t="s">
        <v>4238</v>
      </c>
    </row>
    <row r="278" spans="1:15">
      <c r="A278" s="186" t="str">
        <f t="shared" si="16"/>
        <v>$lang["primaryenergy"]='Consommation d\'énergie primaire';</v>
      </c>
      <c r="B278" s="183" t="s">
        <v>4795</v>
      </c>
      <c r="D278" s="183" t="s">
        <v>3450</v>
      </c>
      <c r="E278" s="184" t="s">
        <v>5083</v>
      </c>
      <c r="G278" s="115">
        <f t="shared" si="17"/>
        <v>0</v>
      </c>
      <c r="H278" s="195" t="str">
        <f t="shared" si="18"/>
        <v>Consommation d\'énergie primaire</v>
      </c>
      <c r="I278" s="120" t="s">
        <v>4239</v>
      </c>
      <c r="J278" s="200" t="s">
        <v>3526</v>
      </c>
      <c r="K278" s="204">
        <v>158</v>
      </c>
      <c r="L278" s="202" t="str">
        <f t="shared" si="19"/>
        <v>Consommation d'énergie primaire</v>
      </c>
      <c r="M278" s="202" t="s">
        <v>4239</v>
      </c>
    </row>
    <row r="279" spans="1:15">
      <c r="A279" s="186" t="str">
        <f t="shared" si="16"/>
        <v>$lang["other"]='Autre';</v>
      </c>
      <c r="B279" s="183" t="s">
        <v>5112</v>
      </c>
      <c r="D279" s="183" t="s">
        <v>3450</v>
      </c>
      <c r="E279" s="184" t="s">
        <v>5036</v>
      </c>
      <c r="G279" s="115">
        <f t="shared" si="17"/>
        <v>0</v>
      </c>
      <c r="H279" s="195" t="str">
        <f t="shared" si="18"/>
        <v>Autre</v>
      </c>
      <c r="I279" s="120" t="s">
        <v>4242</v>
      </c>
      <c r="J279" s="200" t="s">
        <v>1448</v>
      </c>
      <c r="K279" s="204">
        <v>161</v>
      </c>
      <c r="L279" s="202" t="str">
        <f t="shared" si="19"/>
        <v>Autre</v>
      </c>
      <c r="M279" s="202" t="s">
        <v>4242</v>
      </c>
    </row>
    <row r="280" spans="1:15">
      <c r="A280" s="186" t="str">
        <f t="shared" si="16"/>
        <v/>
      </c>
      <c r="B280" s="183" t="s">
        <v>3454</v>
      </c>
      <c r="E280" s="184" t="s">
        <v>5083</v>
      </c>
      <c r="G280" s="115">
        <f t="shared" si="17"/>
        <v>0</v>
      </c>
      <c r="H280" s="195" t="str">
        <f t="shared" si="18"/>
        <v/>
      </c>
      <c r="I280" s="120" t="s">
        <v>4497</v>
      </c>
      <c r="J280" s="200"/>
      <c r="K280" s="204">
        <v>162</v>
      </c>
      <c r="L280" s="202" t="str">
        <f t="shared" si="19"/>
        <v/>
      </c>
      <c r="M280" s="202" t="s">
        <v>4497</v>
      </c>
    </row>
    <row r="281" spans="1:15">
      <c r="A281" s="186" t="str">
        <f t="shared" si="16"/>
        <v/>
      </c>
      <c r="B281" s="183" t="s">
        <v>3454</v>
      </c>
      <c r="E281" s="184" t="s">
        <v>5083</v>
      </c>
      <c r="G281" s="115">
        <f t="shared" si="17"/>
        <v>0</v>
      </c>
      <c r="H281" s="195" t="str">
        <f t="shared" si="18"/>
        <v/>
      </c>
      <c r="I281" s="120" t="s">
        <v>4497</v>
      </c>
      <c r="J281" s="200"/>
      <c r="K281" s="204">
        <v>211</v>
      </c>
      <c r="L281" s="202" t="str">
        <f t="shared" si="19"/>
        <v/>
      </c>
      <c r="M281" s="202" t="s">
        <v>4497</v>
      </c>
    </row>
    <row r="282" spans="1:15">
      <c r="A282" s="186" t="str">
        <f t="shared" si="16"/>
        <v/>
      </c>
      <c r="G282" s="115">
        <f t="shared" si="17"/>
        <v>0</v>
      </c>
      <c r="H282" s="195" t="str">
        <f t="shared" si="18"/>
        <v/>
      </c>
      <c r="I282" s="120" t="s">
        <v>4497</v>
      </c>
      <c r="J282" s="200"/>
      <c r="K282" s="204">
        <v>263</v>
      </c>
      <c r="L282" s="202" t="str">
        <f t="shared" si="19"/>
        <v/>
      </c>
      <c r="M282" s="202" t="s">
        <v>4497</v>
      </c>
    </row>
    <row r="283" spans="1:15" ht="24">
      <c r="A283" s="186" t="str">
        <f t="shared" si="16"/>
        <v>//----------for office -----------------------------------------------</v>
      </c>
      <c r="B283" s="183" t="s">
        <v>5113</v>
      </c>
      <c r="G283" s="115">
        <f t="shared" si="17"/>
        <v>0</v>
      </c>
      <c r="H283" s="195" t="str">
        <f t="shared" si="18"/>
        <v/>
      </c>
      <c r="I283" s="120" t="s">
        <v>4497</v>
      </c>
      <c r="J283" s="200"/>
      <c r="L283" s="202" t="str">
        <f t="shared" si="19"/>
        <v/>
      </c>
      <c r="M283" s="202" t="s">
        <v>4497</v>
      </c>
    </row>
    <row r="284" spans="1:15" ht="24">
      <c r="A284" s="186" t="str">
        <f t="shared" si="16"/>
        <v>$lang['office_title']='Diagnostic facile d\'économie d\'énergie dans les établissements commerciaux';</v>
      </c>
      <c r="B284" s="183" t="s">
        <v>4503</v>
      </c>
      <c r="D284" s="183" t="s">
        <v>3450</v>
      </c>
      <c r="E284" s="184" t="s">
        <v>5083</v>
      </c>
      <c r="G284" s="115">
        <f t="shared" si="17"/>
        <v>0</v>
      </c>
      <c r="H284" s="195" t="str">
        <f t="shared" si="18"/>
        <v>Diagnostic facile d\'économie d\'énergie dans les établissements commerciaux</v>
      </c>
      <c r="I284" s="120" t="s">
        <v>4163</v>
      </c>
      <c r="J284" s="200" t="s">
        <v>3453</v>
      </c>
      <c r="K284" s="204">
        <v>5</v>
      </c>
      <c r="L284" s="202" t="str">
        <f t="shared" si="19"/>
        <v>Diagnostic facile d'économie d'énergie dans les établissements commerciaux</v>
      </c>
      <c r="M284" s="202" t="s">
        <v>4163</v>
      </c>
    </row>
    <row r="285" spans="1:15">
      <c r="A285" s="186" t="str">
        <f t="shared" si="16"/>
        <v>$lang["officecall"]='Votre entreprise';</v>
      </c>
      <c r="B285" s="183" t="s">
        <v>4796</v>
      </c>
      <c r="D285" s="183" t="s">
        <v>3450</v>
      </c>
      <c r="E285" s="184" t="s">
        <v>5083</v>
      </c>
      <c r="G285" s="115">
        <f t="shared" si="17"/>
        <v>0</v>
      </c>
      <c r="H285" s="195" t="str">
        <f t="shared" si="18"/>
        <v>Votre entreprise</v>
      </c>
      <c r="I285" s="120" t="s">
        <v>4224</v>
      </c>
      <c r="J285" s="200" t="s">
        <v>3515</v>
      </c>
      <c r="K285" s="204">
        <v>129</v>
      </c>
      <c r="L285" s="202" t="str">
        <f t="shared" si="19"/>
        <v>Votre entreprise</v>
      </c>
      <c r="M285" s="202" t="s">
        <v>4224</v>
      </c>
    </row>
    <row r="286" spans="1:15">
      <c r="A286" s="186" t="str">
        <f t="shared" si="16"/>
        <v>$lang["officecount"]='Bureau';</v>
      </c>
      <c r="B286" s="183" t="s">
        <v>4797</v>
      </c>
      <c r="D286" s="183" t="s">
        <v>3450</v>
      </c>
      <c r="E286" s="184" t="s">
        <v>5083</v>
      </c>
      <c r="G286" s="115">
        <f t="shared" si="17"/>
        <v>0</v>
      </c>
      <c r="H286" s="195" t="str">
        <f t="shared" si="18"/>
        <v>Bureau</v>
      </c>
      <c r="I286" s="120" t="s">
        <v>4257</v>
      </c>
      <c r="J286" s="200" t="s">
        <v>3516</v>
      </c>
      <c r="K286" s="204">
        <v>130</v>
      </c>
      <c r="L286" s="202" t="str">
        <f t="shared" si="19"/>
        <v>Bureau</v>
      </c>
      <c r="M286" s="202" t="s">
        <v>4257</v>
      </c>
    </row>
    <row r="287" spans="1:15">
      <c r="A287" s="186" t="str">
        <f t="shared" si="16"/>
        <v>$lang["totaloffice"]='Ensemble complet';</v>
      </c>
      <c r="B287" s="183" t="s">
        <v>4798</v>
      </c>
      <c r="D287" s="183" t="s">
        <v>3450</v>
      </c>
      <c r="E287" s="184" t="s">
        <v>5083</v>
      </c>
      <c r="G287" s="115">
        <f t="shared" si="17"/>
        <v>0</v>
      </c>
      <c r="H287" s="195" t="str">
        <f t="shared" si="18"/>
        <v>Ensemble complet</v>
      </c>
      <c r="I287" s="120" t="s">
        <v>4226</v>
      </c>
      <c r="J287" s="200" t="s">
        <v>3518</v>
      </c>
      <c r="K287" s="204">
        <v>132</v>
      </c>
      <c r="L287" s="202" t="str">
        <f t="shared" si="19"/>
        <v>Ensemble complet</v>
      </c>
      <c r="M287" s="202" t="s">
        <v>4226</v>
      </c>
    </row>
    <row r="288" spans="1:15">
      <c r="A288" s="186" t="str">
        <f t="shared" si="16"/>
        <v>$lang["officenow"]='Statut actuel';</v>
      </c>
      <c r="B288" s="183" t="s">
        <v>5114</v>
      </c>
      <c r="D288" s="183" t="s">
        <v>3450</v>
      </c>
      <c r="E288" s="184" t="s">
        <v>5083</v>
      </c>
      <c r="G288" s="115">
        <f t="shared" si="17"/>
        <v>0</v>
      </c>
      <c r="H288" s="195" t="str">
        <f t="shared" si="18"/>
        <v>Statut actuel</v>
      </c>
      <c r="I288" s="120" t="s">
        <v>4258</v>
      </c>
      <c r="J288" s="200" t="s">
        <v>3519</v>
      </c>
      <c r="K288" s="204">
        <v>142</v>
      </c>
      <c r="L288" s="202" t="str">
        <f t="shared" si="19"/>
        <v>Statut actuel</v>
      </c>
      <c r="M288" s="202" t="s">
        <v>4258</v>
      </c>
    </row>
    <row r="289" spans="1:13" ht="24">
      <c r="A289" s="186" t="str">
        <f t="shared" si="16"/>
        <v>$lang["compareoffice"]='function(target) {return "Sur la même échelle" + target};';</v>
      </c>
      <c r="B289" s="183" t="s">
        <v>5115</v>
      </c>
      <c r="E289" s="184" t="s">
        <v>5116</v>
      </c>
      <c r="G289" s="115">
        <f t="shared" si="17"/>
        <v>0</v>
      </c>
      <c r="H289" s="195" t="str">
        <f t="shared" si="18"/>
        <v>target</v>
      </c>
      <c r="I289" s="120" t="s">
        <v>4720</v>
      </c>
      <c r="J289" s="200" t="s">
        <v>4720</v>
      </c>
      <c r="K289" s="204">
        <v>137</v>
      </c>
      <c r="L289" s="202" t="str">
        <f t="shared" si="19"/>
        <v/>
      </c>
      <c r="M289" s="202" t="s">
        <v>4497</v>
      </c>
    </row>
    <row r="290" spans="1:13">
      <c r="A290" s="186" t="str">
        <f t="shared" si="16"/>
        <v/>
      </c>
      <c r="E290" s="184" t="s">
        <v>5117</v>
      </c>
      <c r="G290" s="115">
        <f t="shared" si="17"/>
        <v>0</v>
      </c>
      <c r="H290" s="195" t="str">
        <f t="shared" si="18"/>
        <v>"Sur la même échelle" + target</v>
      </c>
      <c r="I290" s="120" t="s">
        <v>4867</v>
      </c>
      <c r="J290" s="200" t="s">
        <v>5000</v>
      </c>
      <c r="K290" s="204">
        <v>138</v>
      </c>
      <c r="L290" s="202" t="str">
        <f t="shared" si="19"/>
        <v>Sur la même échelle</v>
      </c>
      <c r="M290" s="202" t="s">
        <v>4866</v>
      </c>
    </row>
    <row r="291" spans="1:13">
      <c r="A291" s="186" t="str">
        <f t="shared" si="16"/>
        <v/>
      </c>
      <c r="E291" s="184" t="s">
        <v>5083</v>
      </c>
      <c r="G291" s="115">
        <f t="shared" si="17"/>
        <v>0</v>
      </c>
      <c r="H291" s="195" t="str">
        <f t="shared" si="18"/>
        <v/>
      </c>
      <c r="I291" s="120"/>
      <c r="J291" s="200"/>
      <c r="K291" s="204">
        <v>139</v>
      </c>
      <c r="L291" s="202" t="str">
        <f t="shared" si="19"/>
        <v/>
      </c>
      <c r="M291" s="202" t="s">
        <v>4497</v>
      </c>
    </row>
    <row r="292" spans="1:13">
      <c r="A292" s="186" t="str">
        <f t="shared" si="16"/>
        <v>$lang['button_demand']='Demande';</v>
      </c>
      <c r="B292" s="183" t="s">
        <v>4541</v>
      </c>
      <c r="D292" s="183" t="s">
        <v>3450</v>
      </c>
      <c r="E292" s="184" t="s">
        <v>5083</v>
      </c>
      <c r="G292" s="115">
        <f t="shared" si="17"/>
        <v>0</v>
      </c>
      <c r="H292" s="195" t="str">
        <f t="shared" si="18"/>
        <v>Demande</v>
      </c>
      <c r="I292" s="120" t="s">
        <v>4868</v>
      </c>
      <c r="J292" s="200" t="s">
        <v>3494</v>
      </c>
      <c r="K292" s="204">
        <v>61</v>
      </c>
      <c r="L292" s="202" t="str">
        <f t="shared" si="19"/>
        <v>La demande</v>
      </c>
      <c r="M292" s="202" t="s">
        <v>4205</v>
      </c>
    </row>
    <row r="293" spans="1:13">
      <c r="A293" s="186" t="str">
        <f t="shared" si="16"/>
        <v/>
      </c>
      <c r="E293" s="184" t="s">
        <v>5083</v>
      </c>
      <c r="G293" s="115">
        <f t="shared" si="17"/>
        <v>0</v>
      </c>
      <c r="H293" s="195" t="str">
        <f t="shared" si="18"/>
        <v/>
      </c>
      <c r="I293" s="120"/>
      <c r="J293" s="200"/>
      <c r="L293" s="202" t="str">
        <f t="shared" si="19"/>
        <v/>
      </c>
      <c r="M293" s="202" t="s">
        <v>4497</v>
      </c>
    </row>
    <row r="294" spans="1:13" ht="24">
      <c r="A294" s="186" t="str">
        <f t="shared" si="16"/>
        <v>//----------7 lifegame -----------------------------------------------</v>
      </c>
      <c r="B294" s="183" t="s">
        <v>5118</v>
      </c>
      <c r="E294" s="184" t="s">
        <v>5083</v>
      </c>
      <c r="G294" s="115">
        <f t="shared" si="17"/>
        <v>0</v>
      </c>
      <c r="H294" s="195" t="str">
        <f t="shared" si="18"/>
        <v/>
      </c>
      <c r="I294" s="120"/>
      <c r="J294" s="200"/>
      <c r="L294" s="202" t="str">
        <f t="shared" si="19"/>
        <v/>
      </c>
      <c r="M294" s="202" t="s">
        <v>4497</v>
      </c>
    </row>
    <row r="295" spans="1:13">
      <c r="A295" s="186" t="str">
        <f t="shared" si="16"/>
        <v>$lang['home_lifegame_title']='CO2 zéro survie de l\'ère';</v>
      </c>
      <c r="B295" s="183" t="s">
        <v>5119</v>
      </c>
      <c r="D295" s="183" t="s">
        <v>3450</v>
      </c>
      <c r="E295" s="184" t="s">
        <v>5083</v>
      </c>
      <c r="G295" s="115">
        <f t="shared" si="17"/>
        <v>0</v>
      </c>
      <c r="H295" s="195" t="str">
        <f t="shared" si="18"/>
        <v>CO2 zéro survie de l\'ère</v>
      </c>
      <c r="I295" s="120" t="s">
        <v>5146</v>
      </c>
      <c r="J295" s="200" t="s">
        <v>5001</v>
      </c>
    </row>
    <row r="296" spans="1:13" ht="24">
      <c r="A296" s="186" t="str">
        <f t="shared" si="16"/>
        <v>$lang['home_lifegame_toptitle']='Vos gains mensuels ont augmenté de 10 000 yens!';</v>
      </c>
      <c r="B296" s="183" t="s">
        <v>5120</v>
      </c>
      <c r="D296" s="183" t="s">
        <v>3450</v>
      </c>
      <c r="E296" s="184" t="s">
        <v>5083</v>
      </c>
      <c r="G296" s="115">
        <f t="shared" si="17"/>
        <v>0</v>
      </c>
      <c r="H296" s="195" t="str">
        <f t="shared" si="18"/>
        <v>Vos gains mensuels ont augmenté de 10 000 yens!</v>
      </c>
      <c r="I296" s="120" t="s">
        <v>5147</v>
      </c>
      <c r="J296" s="200" t="s">
        <v>5002</v>
      </c>
    </row>
    <row r="297" spans="1:13" ht="60">
      <c r="A297" s="186" t="str">
        <f t="shared" si="16"/>
        <v>$lang['home_lifegame_top1']='Je ne sais pas si l\'économie s\'est améliorée ou je ne peux pas accepter votre travail mais les revenus ont augmenté de 10 000 yens par mois. Félicitations. Quoi? N\'est-ce pas un montant juste? Eh bien, peu importe si vous n\'êtes pas humble.';</v>
      </c>
      <c r="B297" s="183" t="s">
        <v>5121</v>
      </c>
      <c r="D297" s="183" t="s">
        <v>3450</v>
      </c>
      <c r="E297" s="184" t="s">
        <v>5083</v>
      </c>
      <c r="G297" s="115">
        <f t="shared" si="17"/>
        <v>0</v>
      </c>
      <c r="H297" s="195" t="str">
        <f t="shared" si="18"/>
        <v>Je ne sais pas si l\'économie s\'est améliorée ou je ne peux pas accepter votre travail mais les revenus ont augmenté de 10 000 yens par mois. Félicitations. Quoi? N\'est-ce pas un montant juste? Eh bien, peu importe si vous n\'êtes pas humble.</v>
      </c>
      <c r="I297" s="120" t="s">
        <v>5148</v>
      </c>
      <c r="J297" s="200" t="s">
        <v>5003</v>
      </c>
    </row>
    <row r="298" spans="1:13" ht="108">
      <c r="A298" s="186" t="str">
        <f t="shared" si="16"/>
        <v>$lang['home_lifegame_top2']='Il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v>
      </c>
      <c r="B298" s="183" t="s">
        <v>5122</v>
      </c>
      <c r="D298" s="183" t="s">
        <v>3450</v>
      </c>
      <c r="E298" s="184" t="s">
        <v>5083</v>
      </c>
      <c r="G298" s="115">
        <f t="shared" si="17"/>
        <v>0</v>
      </c>
      <c r="H298" s="195" t="str">
        <f t="shared" si="18"/>
        <v>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v>
      </c>
      <c r="I298" s="120" t="s">
        <v>5149</v>
      </c>
      <c r="J298" s="200" t="s">
        <v>5004</v>
      </c>
    </row>
    <row r="299" spans="1:13" ht="48">
      <c r="A299" s="186" t="str">
        <f t="shared" si="16"/>
        <v>$lang['home_lifegame_top3']='Merci beaucoup. Peu importe si cela prend des années, mais mettons-le à zéro pendant que vous êtes en vie. Cependant, l\'argent supplémentaire que vous payez est de 10 000 yens par mois.';</v>
      </c>
      <c r="B299" s="183" t="s">
        <v>5123</v>
      </c>
      <c r="D299" s="183" t="s">
        <v>3450</v>
      </c>
      <c r="E299" s="184" t="s">
        <v>5083</v>
      </c>
      <c r="G299" s="115">
        <f t="shared" si="17"/>
        <v>0</v>
      </c>
      <c r="H299" s="195" t="str">
        <f t="shared" si="18"/>
        <v>Merci beaucoup. Peu importe si cela prend des années, mais mettons-le à zéro pendant que vous êtes en vie. Cependant, l\'argent supplémentaire que vous payez est de 10 000 yens par mois.</v>
      </c>
      <c r="I299" s="120" t="s">
        <v>5150</v>
      </c>
      <c r="J299" s="200" t="s">
        <v>5005</v>
      </c>
    </row>
    <row r="300" spans="1:13" ht="48">
      <c r="A300" s="186" t="str">
        <f t="shared" si="16"/>
        <v>$lang['home_lifegame_top3b']='En passant, vous êtes une personne qui vit la vie comme une moyenne japonaise &lt;/ li&gt; &lt;/ ul&gt;, peut-être &lt;br&gt; &lt;br&gt; &lt;ul&gt; &lt;li&gt; Appartement seul location appartement studio &lt;/ li&gt; &lt;li&gt; Quoi?';</v>
      </c>
      <c r="B300" s="183" t="s">
        <v>5124</v>
      </c>
      <c r="D300" s="183" t="s">
        <v>3450</v>
      </c>
      <c r="E300" s="184" t="s">
        <v>5083</v>
      </c>
      <c r="G300" s="115">
        <f t="shared" si="17"/>
        <v>0</v>
      </c>
      <c r="H300" s="195" t="str">
        <f t="shared" si="18"/>
        <v>En passant, vous êtes une personne qui vit la vie comme une moyenne japonaise &lt;/ li&gt; &lt;/ ul&gt;, peut-être &lt;br&gt; &lt;br&gt; &lt;ul&gt; &lt;li&gt; Appartement seul location appartement studio &lt;/ li&gt; &lt;li&gt; Quoi?</v>
      </c>
      <c r="I300" s="120" t="s">
        <v>5151</v>
      </c>
      <c r="J300" s="200" t="s">
        <v>5006</v>
      </c>
    </row>
    <row r="301" spans="1:13">
      <c r="A301" s="186" t="str">
        <f t="shared" si="16"/>
        <v>$lang['home_lifegame_toptitle4']='Veuillez choisir votre approche';</v>
      </c>
      <c r="B301" s="183" t="s">
        <v>5125</v>
      </c>
      <c r="D301" s="183" t="s">
        <v>3450</v>
      </c>
      <c r="E301" s="184" t="s">
        <v>5083</v>
      </c>
      <c r="G301" s="115">
        <f t="shared" si="17"/>
        <v>0</v>
      </c>
      <c r="H301" s="195" t="str">
        <f t="shared" si="18"/>
        <v>Veuillez choisir votre approche</v>
      </c>
      <c r="I301" s="120" t="s">
        <v>5152</v>
      </c>
      <c r="J301" s="200" t="s">
        <v>5007</v>
      </c>
    </row>
    <row r="302" spans="1:13" ht="84">
      <c r="A302" s="186" t="str">
        <f t="shared" si="16"/>
        <v>$lang['home_lifegame_top4']='Comme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v>
      </c>
      <c r="B302" s="183" t="s">
        <v>5126</v>
      </c>
      <c r="D302" s="183" t="s">
        <v>3450</v>
      </c>
      <c r="E302" s="184" t="s">
        <v>5083</v>
      </c>
      <c r="G302" s="115">
        <f t="shared" si="17"/>
        <v>0</v>
      </c>
      <c r="H302" s="195" t="str">
        <f t="shared" si="18"/>
        <v>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v>
      </c>
      <c r="I302" s="120" t="s">
        <v>5153</v>
      </c>
      <c r="J302" s="200" t="s">
        <v>5008</v>
      </c>
    </row>
    <row r="303" spans="1:13">
      <c r="A303" s="186" t="str">
        <f t="shared" si="16"/>
        <v>$lang['home_lifegame_toptitle5']='Merci pour vos efforts';</v>
      </c>
      <c r="B303" s="183" t="s">
        <v>5127</v>
      </c>
      <c r="D303" s="183" t="s">
        <v>3450</v>
      </c>
      <c r="E303" s="184" t="s">
        <v>5083</v>
      </c>
      <c r="G303" s="115">
        <f t="shared" si="17"/>
        <v>0</v>
      </c>
      <c r="H303" s="195" t="str">
        <f t="shared" si="18"/>
        <v>Merci pour vos efforts</v>
      </c>
      <c r="I303" s="120" t="s">
        <v>5154</v>
      </c>
      <c r="J303" s="200" t="s">
        <v>5009</v>
      </c>
    </row>
    <row r="304" spans="1:13" ht="36">
      <c r="A304" s="186" t="str">
        <f t="shared" si="16"/>
        <v>$lang['home_lifegame_top5']='Nous avons réalisé les initiatives de ○ ○, ○ ○. Pour cette raison ○ 10 000 yens d\'argent ont été utilisés, le reste est devenu ○ 10 000.';</v>
      </c>
      <c r="B304" s="183" t="s">
        <v>5128</v>
      </c>
      <c r="D304" s="183" t="s">
        <v>3450</v>
      </c>
      <c r="E304" s="184" t="s">
        <v>5083</v>
      </c>
      <c r="G304" s="115">
        <f t="shared" si="17"/>
        <v>0</v>
      </c>
      <c r="H304" s="195" t="str">
        <f t="shared" si="18"/>
        <v>Nous avons réalisé les initiatives de ○ ○, ○ ○. Pour cette raison ○ 10 000 yens d\'argent ont été utilisés, le reste est devenu ○ 10 000.</v>
      </c>
      <c r="I304" s="120" t="s">
        <v>5155</v>
      </c>
      <c r="J304" s="200" t="s">
        <v>5010</v>
      </c>
    </row>
    <row r="305" spans="1:10">
      <c r="A305" s="186" t="str">
        <f t="shared" si="16"/>
        <v>$lang['home_lifegame_toptitle6']='Un effet est apparu';</v>
      </c>
      <c r="B305" s="183" t="s">
        <v>5129</v>
      </c>
      <c r="D305" s="183" t="s">
        <v>3450</v>
      </c>
      <c r="E305" s="184" t="s">
        <v>5083</v>
      </c>
      <c r="G305" s="115">
        <f t="shared" si="17"/>
        <v>0</v>
      </c>
      <c r="H305" s="195" t="str">
        <f t="shared" si="18"/>
        <v>Un effet est apparu</v>
      </c>
      <c r="I305" s="120" t="s">
        <v>5156</v>
      </c>
      <c r="J305" s="200" t="s">
        <v>5011</v>
      </c>
    </row>
    <row r="306" spans="1:10" ht="72">
      <c r="A306" s="186" t="str">
        <f t="shared" si="16"/>
        <v>$lang['home_lifegame_top6']='Cependant, grâce à nos efforts, 10 000 yens ont été ajoutés moins cher chaque mois. Par rapport à l\'affaire ne rien faire, il est moins cher de 10.000 yens chaque mois par accumulation jusqu\'à maintenant. Les émissions de CO2 ont diminué de 0% par rapport à l\'état initial.';</v>
      </c>
      <c r="B306" s="183" t="s">
        <v>5130</v>
      </c>
      <c r="D306" s="183" t="s">
        <v>3450</v>
      </c>
      <c r="E306" s="184" t="s">
        <v>5083</v>
      </c>
      <c r="G306" s="115">
        <f t="shared" si="17"/>
        <v>0</v>
      </c>
      <c r="H306" s="195" t="str">
        <f t="shared" si="18"/>
        <v>Cependant, grâce à nos efforts, 10 000 yens ont été ajoutés moins cher chaque mois. Par rapport à l\'affaire ne rien faire, il est moins cher de 10.000 yens chaque mois par accumulation jusqu\'à maintenant. Les émissions de CO2 ont diminué de 0% par rapport à l\'état initial.</v>
      </c>
      <c r="I306" s="120" t="s">
        <v>5157</v>
      </c>
      <c r="J306" s="200" t="s">
        <v>5012</v>
      </c>
    </row>
    <row r="307" spans="1:10" ht="60">
      <c r="A307" s="186" t="str">
        <f t="shared" si="16"/>
        <v>$lang['home_lifegame_top6b']='Une année a passé et les revenus ont augmenté, 120 000 yens peuvent être utilisés en plus. En outre, nous pouvons utiliser ○ dix mille yens par réduction du coût des services publics d\'un an. L\'argent pouvant être utilisé est passé de 10 000 à 10 000 yens.';</v>
      </c>
      <c r="B307" s="183" t="s">
        <v>5131</v>
      </c>
      <c r="D307" s="183" t="s">
        <v>3450</v>
      </c>
      <c r="E307" s="184" t="s">
        <v>5083</v>
      </c>
      <c r="G307" s="115">
        <f t="shared" si="17"/>
        <v>0</v>
      </c>
      <c r="H307" s="195" t="str">
        <f t="shared" si="18"/>
        <v>Une année a passé et les revenus ont augmenté, 120 000 yens peuvent être utilisés en plus. En outre, nous pouvons utiliser ○ dix mille yens par réduction du coût des services publics d\'un an. L\'argent pouvant être utilisé est passé de 10 000 à 10 000 yens.</v>
      </c>
      <c r="I307" s="120" t="s">
        <v>5158</v>
      </c>
      <c r="J307" s="200" t="s">
        <v>5013</v>
      </c>
    </row>
    <row r="308" spans="1:10">
      <c r="A308" s="186" t="str">
        <f t="shared" si="16"/>
        <v>$lang['home_lifegame_toptitle7']='Il est temps d\'entreprendre';</v>
      </c>
      <c r="B308" s="183" t="s">
        <v>5132</v>
      </c>
      <c r="D308" s="183" t="s">
        <v>3450</v>
      </c>
      <c r="E308" s="184" t="s">
        <v>5083</v>
      </c>
      <c r="G308" s="115">
        <f t="shared" si="17"/>
        <v>0</v>
      </c>
      <c r="H308" s="195" t="str">
        <f t="shared" si="18"/>
        <v>Il est temps d\'entreprendre</v>
      </c>
      <c r="I308" s="120" t="s">
        <v>5159</v>
      </c>
      <c r="J308" s="200" t="s">
        <v>5014</v>
      </c>
    </row>
    <row r="309" spans="1:10" ht="48">
      <c r="A309" s="186" t="str">
        <f t="shared" si="16"/>
        <v>$lang['home_lifegame_top7']='Actuellement, nous avons un budget de 10 000 ¥. Il y a quelque chose comme ceci dans un effort qui peut être abordé dans cette quantité d\'argent, l\'argent pas cher. Veuillez sélectionner l\'article sur lequel travailler.';</v>
      </c>
      <c r="B309" s="183" t="s">
        <v>5133</v>
      </c>
      <c r="D309" s="183" t="s">
        <v>3450</v>
      </c>
      <c r="E309" s="184" t="s">
        <v>5036</v>
      </c>
      <c r="G309" s="115">
        <f t="shared" si="17"/>
        <v>0</v>
      </c>
      <c r="H309" s="195" t="str">
        <f t="shared" si="18"/>
        <v>Actuellement, nous avons un budget de 10 000 ¥. Il y a quelque chose comme ceci dans un effort qui peut être abordé dans cette quantité d\'argent, l\'argent pas cher. Veuillez sélectionner l\'article sur lequel travailler.</v>
      </c>
      <c r="I309" s="120" t="s">
        <v>5160</v>
      </c>
      <c r="J309" s="200" t="s">
        <v>5015</v>
      </c>
    </row>
    <row r="310" spans="1:10">
      <c r="A310" s="186" t="str">
        <f t="shared" si="16"/>
        <v>$lang['home_lifegame_toptitle90']='Veuillez choisir vos paramètres';</v>
      </c>
      <c r="B310" s="183" t="s">
        <v>5134</v>
      </c>
      <c r="D310" s="183" t="s">
        <v>3450</v>
      </c>
      <c r="E310" s="184" t="s">
        <v>5083</v>
      </c>
      <c r="G310" s="115">
        <f t="shared" si="17"/>
        <v>0</v>
      </c>
      <c r="H310" s="195" t="str">
        <f t="shared" si="18"/>
        <v>Veuillez choisir vos paramètres</v>
      </c>
      <c r="I310" s="120" t="s">
        <v>5161</v>
      </c>
      <c r="J310" s="200" t="s">
        <v>5016</v>
      </c>
    </row>
    <row r="311" spans="1:10" ht="36">
      <c r="A311" s="186" t="str">
        <f t="shared" si="16"/>
        <v>$lang['home_lifegame_top90']='Lors du choix de la durée de vie actuelle, la simulation qui fait réellement zéro le CO2 commencera à partir de maintenant.';</v>
      </c>
      <c r="B311" s="183" t="s">
        <v>5135</v>
      </c>
      <c r="D311" s="183" t="s">
        <v>3450</v>
      </c>
      <c r="E311" s="184" t="s">
        <v>5036</v>
      </c>
      <c r="G311" s="115">
        <f t="shared" si="17"/>
        <v>0</v>
      </c>
      <c r="H311" s="195" t="str">
        <f t="shared" si="18"/>
        <v>Lors du choix de la durée de vie actuelle, la simulation qui fait réellement zéro le CO2 commencera à partir de maintenant.</v>
      </c>
      <c r="I311" s="120" t="s">
        <v>5162</v>
      </c>
      <c r="J311" s="200" t="s">
        <v>5017</v>
      </c>
    </row>
    <row r="312" spans="1:10">
      <c r="A312" s="186" t="str">
        <f t="shared" si="16"/>
        <v>$lang['home_lifegame_toptitle99']='Il est mort. Félicitations!';</v>
      </c>
      <c r="B312" s="183" t="s">
        <v>5136</v>
      </c>
      <c r="D312" s="183" t="s">
        <v>3450</v>
      </c>
      <c r="E312" s="184" t="s">
        <v>5036</v>
      </c>
      <c r="G312" s="115">
        <f t="shared" si="17"/>
        <v>0</v>
      </c>
      <c r="H312" s="195" t="str">
        <f t="shared" si="18"/>
        <v>Il est mort. Félicitations!</v>
      </c>
      <c r="I312" s="120" t="s">
        <v>5163</v>
      </c>
      <c r="J312" s="200" t="s">
        <v>5018</v>
      </c>
    </row>
    <row r="313" spans="1:10" ht="108">
      <c r="A313" s="186" t="str">
        <f t="shared" si="16"/>
        <v>$lang['home_lifegame_top99']='Les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v>
      </c>
      <c r="B313" s="183" t="s">
        <v>5137</v>
      </c>
      <c r="D313" s="183" t="s">
        <v>3450</v>
      </c>
      <c r="E313" s="184" t="s">
        <v>5036</v>
      </c>
      <c r="G313" s="115">
        <f t="shared" si="17"/>
        <v>0</v>
      </c>
      <c r="H313" s="195" t="str">
        <f t="shared" si="18"/>
        <v>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v>
      </c>
      <c r="I313" s="120" t="s">
        <v>5164</v>
      </c>
      <c r="J313" s="200" t="s">
        <v>5019</v>
      </c>
    </row>
    <row r="314" spans="1:10">
      <c r="A314" s="186" t="str">
        <f t="shared" si="16"/>
        <v/>
      </c>
      <c r="E314" s="184" t="s">
        <v>5083</v>
      </c>
      <c r="G314" s="115">
        <f t="shared" si="17"/>
        <v>0</v>
      </c>
      <c r="H314" s="195" t="str">
        <f t="shared" si="18"/>
        <v/>
      </c>
      <c r="I314" s="120"/>
      <c r="J314" s="200"/>
    </row>
    <row r="315" spans="1:10">
      <c r="A315" s="186" t="str">
        <f t="shared" si="16"/>
        <v/>
      </c>
      <c r="E315" s="184" t="s">
        <v>5036</v>
      </c>
      <c r="G315" s="115">
        <f t="shared" si="17"/>
        <v>0</v>
      </c>
      <c r="H315" s="195" t="str">
        <f t="shared" si="18"/>
        <v/>
      </c>
      <c r="I315" s="120"/>
      <c r="J315" s="200"/>
    </row>
    <row r="316" spans="1:10">
      <c r="A316" s="186" t="str">
        <f t="shared" si="16"/>
        <v>$lang['button_end']='Abandonner';</v>
      </c>
      <c r="B316" s="183" t="s">
        <v>5138</v>
      </c>
      <c r="D316" s="183" t="s">
        <v>3450</v>
      </c>
      <c r="E316" s="184" t="s">
        <v>5036</v>
      </c>
      <c r="G316" s="115">
        <f t="shared" si="17"/>
        <v>0</v>
      </c>
      <c r="H316" s="195" t="str">
        <f t="shared" si="18"/>
        <v>Abandonner</v>
      </c>
      <c r="I316" s="120" t="s">
        <v>5165</v>
      </c>
      <c r="J316" s="200" t="s">
        <v>5020</v>
      </c>
    </row>
    <row r="317" spans="1:10">
      <c r="A317" s="186" t="str">
        <f t="shared" si="16"/>
        <v>$lang['button_agree']='Pour mettre en place';</v>
      </c>
      <c r="B317" s="183" t="s">
        <v>5139</v>
      </c>
      <c r="D317" s="183" t="s">
        <v>3450</v>
      </c>
      <c r="E317" s="184" t="s">
        <v>5036</v>
      </c>
      <c r="G317" s="115">
        <f t="shared" si="17"/>
        <v>0</v>
      </c>
      <c r="H317" s="195" t="str">
        <f t="shared" si="18"/>
        <v>Pour mettre en place</v>
      </c>
      <c r="I317" s="120" t="s">
        <v>5166</v>
      </c>
      <c r="J317" s="200" t="s">
        <v>5021</v>
      </c>
    </row>
    <row r="318" spans="1:10">
      <c r="A318" s="186" t="str">
        <f t="shared" si="16"/>
        <v>$lang['button_commit']='Je le ferai';</v>
      </c>
      <c r="B318" s="183" t="s">
        <v>5140</v>
      </c>
      <c r="D318" s="183" t="s">
        <v>3450</v>
      </c>
      <c r="E318" s="184" t="s">
        <v>5083</v>
      </c>
      <c r="G318" s="115">
        <f t="shared" si="17"/>
        <v>0</v>
      </c>
      <c r="H318" s="195" t="str">
        <f t="shared" si="18"/>
        <v>Je le ferai</v>
      </c>
      <c r="I318" s="120" t="s">
        <v>5167</v>
      </c>
      <c r="J318" s="200" t="s">
        <v>5022</v>
      </c>
    </row>
    <row r="319" spans="1:10">
      <c r="A319" s="186" t="str">
        <f t="shared" si="16"/>
        <v>$lang['home_lifegame_button_sel99']='';</v>
      </c>
      <c r="B319" s="183" t="s">
        <v>5141</v>
      </c>
      <c r="E319" s="184" t="s">
        <v>5036</v>
      </c>
      <c r="G319" s="115">
        <f t="shared" si="17"/>
        <v>0</v>
      </c>
      <c r="H319" s="195" t="str">
        <f t="shared" si="18"/>
        <v>Je suis désolé, je vais le faire.</v>
      </c>
      <c r="I319" s="120" t="s">
        <v>5168</v>
      </c>
      <c r="J319" s="200" t="s">
        <v>5023</v>
      </c>
    </row>
    <row r="320" spans="1:10">
      <c r="A320" s="186" t="str">
        <f t="shared" si="16"/>
        <v>$lang['home_lifegame_button_sel3a']='';</v>
      </c>
      <c r="B320" s="183" t="s">
        <v>5142</v>
      </c>
      <c r="E320" s="184" t="s">
        <v>5036</v>
      </c>
      <c r="G320" s="115">
        <f t="shared" si="17"/>
        <v>0</v>
      </c>
      <c r="H320" s="195" t="str">
        <f t="shared" si="18"/>
        <v>Je ne suis pas.</v>
      </c>
      <c r="I320" s="120" t="s">
        <v>5169</v>
      </c>
      <c r="J320" s="200" t="s">
        <v>5024</v>
      </c>
    </row>
    <row r="321" spans="1:10">
      <c r="A321" s="186" t="str">
        <f t="shared" si="16"/>
        <v>$lang['home_lifegame_button_sel3b']='';</v>
      </c>
      <c r="B321" s="183" t="s">
        <v>5143</v>
      </c>
      <c r="E321" s="184" t="s">
        <v>5083</v>
      </c>
      <c r="G321" s="115">
        <f t="shared" si="17"/>
        <v>0</v>
      </c>
      <c r="H321" s="195" t="str">
        <f t="shared" si="18"/>
        <v>Eh bien, c\'est OK.</v>
      </c>
      <c r="I321" s="120" t="s">
        <v>5170</v>
      </c>
      <c r="J321" s="200" t="s">
        <v>5025</v>
      </c>
    </row>
    <row r="322" spans="1:10">
      <c r="A322" s="186" t="str">
        <f t="shared" ref="A322:A324" si="20">IF(E322="param",CLEAN(B322&amp;"'function("&amp;H322&amp;") {return "&amp;H323&amp;"};';"),IF(E322="template","",CLEAN(B322&amp;IF(D322="",IF(OR(CLEAN(B322)="",LEFT(B322,2)="//"),"","'';"),"'"&amp;H322&amp;"'"&amp;D322))))</f>
        <v/>
      </c>
      <c r="E322" s="184" t="s">
        <v>5083</v>
      </c>
      <c r="G322" s="115">
        <f t="shared" si="17"/>
        <v>0</v>
      </c>
      <c r="H322" s="195" t="str">
        <f t="shared" si="18"/>
        <v/>
      </c>
      <c r="I322" s="120"/>
      <c r="J322" s="200"/>
    </row>
    <row r="323" spans="1:10" ht="24">
      <c r="A323" s="186" t="str">
        <f t="shared" si="20"/>
        <v>//----------8 uchieco web -----------------------------------------------</v>
      </c>
      <c r="B323" s="183" t="s">
        <v>5144</v>
      </c>
      <c r="E323" s="184" t="s">
        <v>5083</v>
      </c>
      <c r="G323" s="115">
        <f t="shared" si="17"/>
        <v>0</v>
      </c>
      <c r="H323" s="195" t="str">
        <f t="shared" si="18"/>
        <v/>
      </c>
      <c r="I323" s="120"/>
      <c r="J323" s="200"/>
    </row>
    <row r="324" spans="1:10">
      <c r="A324" s="186" t="str">
        <f t="shared" si="20"/>
        <v>$lang['home_uchieco_title']='Diagnostic écologique WEB';</v>
      </c>
      <c r="B324" s="183" t="s">
        <v>5145</v>
      </c>
      <c r="D324" s="183" t="s">
        <v>3450</v>
      </c>
      <c r="E324" s="184" t="s">
        <v>5036</v>
      </c>
      <c r="G324" s="115">
        <f t="shared" si="17"/>
        <v>0</v>
      </c>
      <c r="H324" s="195" t="str">
        <f t="shared" si="18"/>
        <v>Diagnostic écologique WEB</v>
      </c>
      <c r="I324" s="185" t="s">
        <v>5171</v>
      </c>
      <c r="J324" s="200" t="s">
        <v>5026</v>
      </c>
    </row>
    <row r="325" spans="1:10">
      <c r="E325" s="184" t="s">
        <v>5083</v>
      </c>
      <c r="G325" s="115">
        <f t="shared" ref="G325:G327" si="21">IF(MOD(LEN(H325) - LEN(SUBSTITUTE(H325, """", "")),2) = 1,1,0)</f>
        <v>0</v>
      </c>
      <c r="H325" s="195" t="str">
        <f t="shared" si="18"/>
        <v/>
      </c>
    </row>
    <row r="326" spans="1:10">
      <c r="E326" s="184" t="s">
        <v>5083</v>
      </c>
      <c r="G326" s="115">
        <f t="shared" si="21"/>
        <v>0</v>
      </c>
      <c r="H326" s="195" t="str">
        <f t="shared" si="18"/>
        <v/>
      </c>
    </row>
    <row r="327" spans="1:10">
      <c r="E327" s="184" t="s">
        <v>5036</v>
      </c>
      <c r="G327" s="115">
        <f t="shared" si="21"/>
        <v>0</v>
      </c>
      <c r="H327" s="195" t="str">
        <f t="shared" si="18"/>
        <v/>
      </c>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J1" sqref="J1:L1048576"/>
    </sheetView>
  </sheetViews>
  <sheetFormatPr defaultRowHeight="13.5"/>
  <sheetData>
    <row r="2" spans="2:12">
      <c r="C2" t="s">
        <v>4500</v>
      </c>
      <c r="F2" t="s">
        <v>4560</v>
      </c>
    </row>
    <row r="3" spans="2:12">
      <c r="C3" t="s">
        <v>4498</v>
      </c>
      <c r="D3" t="s">
        <v>4499</v>
      </c>
      <c r="F3" t="s">
        <v>4498</v>
      </c>
      <c r="G3" t="s">
        <v>4499</v>
      </c>
      <c r="L3" t="s">
        <v>4619</v>
      </c>
    </row>
    <row r="4" spans="2:12">
      <c r="B4" s="138" t="s">
        <v>4554</v>
      </c>
      <c r="C4" s="138">
        <v>19</v>
      </c>
      <c r="D4" s="138">
        <v>4</v>
      </c>
      <c r="F4">
        <v>24</v>
      </c>
      <c r="G4">
        <v>0</v>
      </c>
      <c r="H4" t="s">
        <v>4558</v>
      </c>
      <c r="J4" s="13">
        <v>1</v>
      </c>
      <c r="K4" s="13" t="s">
        <v>302</v>
      </c>
      <c r="L4" s="21">
        <v>9.4</v>
      </c>
    </row>
    <row r="5" spans="2:12">
      <c r="B5" s="138" t="s">
        <v>4555</v>
      </c>
      <c r="C5" s="138">
        <v>27</v>
      </c>
      <c r="D5" s="138">
        <v>7</v>
      </c>
      <c r="F5">
        <v>30</v>
      </c>
      <c r="G5">
        <v>5</v>
      </c>
      <c r="H5" t="s">
        <v>4557</v>
      </c>
      <c r="J5" s="13">
        <v>2</v>
      </c>
      <c r="K5" s="13" t="s">
        <v>303</v>
      </c>
      <c r="L5" s="21">
        <v>11.1</v>
      </c>
    </row>
    <row r="6" spans="2:12">
      <c r="B6" s="138" t="s">
        <v>4556</v>
      </c>
      <c r="C6" s="138">
        <v>29</v>
      </c>
      <c r="D6" s="138">
        <v>12</v>
      </c>
      <c r="F6">
        <v>28</v>
      </c>
      <c r="G6">
        <v>9</v>
      </c>
      <c r="H6" t="s">
        <v>4559</v>
      </c>
      <c r="J6" s="13">
        <v>3</v>
      </c>
      <c r="K6" s="13" t="s">
        <v>304</v>
      </c>
      <c r="L6" s="21">
        <v>10.7</v>
      </c>
    </row>
    <row r="7" spans="2:12">
      <c r="J7" s="13">
        <v>4</v>
      </c>
      <c r="K7" s="13" t="s">
        <v>305</v>
      </c>
      <c r="L7" s="21">
        <v>13.1</v>
      </c>
    </row>
    <row r="8" spans="2:12">
      <c r="J8" s="13">
        <v>5</v>
      </c>
      <c r="K8" s="13" t="s">
        <v>306</v>
      </c>
      <c r="L8" s="21">
        <v>12.4</v>
      </c>
    </row>
    <row r="9" spans="2:12">
      <c r="J9" s="13">
        <v>6</v>
      </c>
      <c r="K9" s="13" t="s">
        <v>307</v>
      </c>
      <c r="L9" s="21">
        <v>12.2</v>
      </c>
    </row>
    <row r="10" spans="2:12">
      <c r="J10" s="13">
        <v>7</v>
      </c>
      <c r="K10" s="13" t="s">
        <v>308</v>
      </c>
      <c r="L10" s="21">
        <v>13.6</v>
      </c>
    </row>
    <row r="11" spans="2:12">
      <c r="J11" s="13">
        <v>8</v>
      </c>
      <c r="K11" s="13" t="s">
        <v>309</v>
      </c>
      <c r="L11" s="21">
        <v>14.4</v>
      </c>
    </row>
    <row r="12" spans="2:12">
      <c r="J12" s="13">
        <v>9</v>
      </c>
      <c r="K12" s="13" t="s">
        <v>310</v>
      </c>
      <c r="L12" s="21">
        <v>14.6</v>
      </c>
    </row>
    <row r="13" spans="2:12">
      <c r="J13" s="13">
        <v>10</v>
      </c>
      <c r="K13" s="13" t="s">
        <v>311</v>
      </c>
      <c r="L13" s="21">
        <v>15.3</v>
      </c>
    </row>
    <row r="14" spans="2:12">
      <c r="J14" s="13">
        <v>11</v>
      </c>
      <c r="K14" s="13" t="s">
        <v>312</v>
      </c>
      <c r="L14" s="21">
        <v>15.8</v>
      </c>
    </row>
    <row r="15" spans="2:12">
      <c r="J15" s="13">
        <v>12</v>
      </c>
      <c r="K15" s="13" t="s">
        <v>313</v>
      </c>
      <c r="L15" s="21">
        <v>16.600000000000001</v>
      </c>
    </row>
    <row r="16" spans="2:12">
      <c r="J16" s="13">
        <v>13</v>
      </c>
      <c r="K16" s="13" t="s">
        <v>4620</v>
      </c>
      <c r="L16" s="21">
        <v>17</v>
      </c>
    </row>
    <row r="17" spans="10:12">
      <c r="J17" s="13">
        <v>14</v>
      </c>
      <c r="K17" s="13" t="s">
        <v>315</v>
      </c>
      <c r="L17" s="21">
        <v>16.5</v>
      </c>
    </row>
    <row r="18" spans="10:12">
      <c r="J18" s="13">
        <v>15</v>
      </c>
      <c r="K18" s="13" t="s">
        <v>316</v>
      </c>
      <c r="L18" s="21">
        <v>14.4</v>
      </c>
    </row>
    <row r="19" spans="10:12">
      <c r="J19" s="13">
        <v>16</v>
      </c>
      <c r="K19" s="13" t="s">
        <v>317</v>
      </c>
      <c r="L19" s="21">
        <v>14.9</v>
      </c>
    </row>
    <row r="20" spans="10:12">
      <c r="J20" s="13">
        <v>17</v>
      </c>
      <c r="K20" s="13" t="s">
        <v>318</v>
      </c>
      <c r="L20" s="21">
        <v>15.1</v>
      </c>
    </row>
    <row r="21" spans="10:12">
      <c r="J21" s="13">
        <v>18</v>
      </c>
      <c r="K21" s="13" t="s">
        <v>151</v>
      </c>
      <c r="L21" s="21">
        <v>15</v>
      </c>
    </row>
    <row r="22" spans="10:12">
      <c r="J22" s="13">
        <v>19</v>
      </c>
      <c r="K22" s="13" t="s">
        <v>319</v>
      </c>
      <c r="L22" s="21">
        <v>15.3</v>
      </c>
    </row>
    <row r="23" spans="10:12">
      <c r="J23" s="13">
        <v>20</v>
      </c>
      <c r="K23" s="13" t="s">
        <v>320</v>
      </c>
      <c r="L23" s="21">
        <v>12.5</v>
      </c>
    </row>
    <row r="24" spans="10:12">
      <c r="J24" s="13">
        <v>21</v>
      </c>
      <c r="K24" s="13" t="s">
        <v>321</v>
      </c>
      <c r="L24" s="21">
        <v>16.399999999999999</v>
      </c>
    </row>
    <row r="25" spans="10:12">
      <c r="J25" s="13">
        <v>22</v>
      </c>
      <c r="K25" s="13" t="s">
        <v>152</v>
      </c>
      <c r="L25" s="21">
        <v>17.100000000000001</v>
      </c>
    </row>
    <row r="26" spans="10:12">
      <c r="J26" s="13">
        <v>23</v>
      </c>
      <c r="K26" s="13" t="s">
        <v>322</v>
      </c>
      <c r="L26" s="21">
        <v>16.600000000000001</v>
      </c>
    </row>
    <row r="27" spans="10:12">
      <c r="J27" s="13">
        <v>24</v>
      </c>
      <c r="K27" s="13" t="s">
        <v>323</v>
      </c>
      <c r="L27" s="21">
        <v>16.600000000000001</v>
      </c>
    </row>
    <row r="28" spans="10:12">
      <c r="J28" s="13">
        <v>25</v>
      </c>
      <c r="K28" s="13" t="s">
        <v>324</v>
      </c>
      <c r="L28" s="21">
        <v>15.2</v>
      </c>
    </row>
    <row r="29" spans="10:12">
      <c r="J29" s="13">
        <v>26</v>
      </c>
      <c r="K29" s="13" t="s">
        <v>4621</v>
      </c>
      <c r="L29" s="21">
        <v>16.3</v>
      </c>
    </row>
    <row r="30" spans="10:12">
      <c r="J30" s="13">
        <v>27</v>
      </c>
      <c r="K30" s="13" t="s">
        <v>4622</v>
      </c>
      <c r="L30" s="21">
        <v>17.600000000000001</v>
      </c>
    </row>
    <row r="31" spans="10:12">
      <c r="J31" s="13">
        <v>28</v>
      </c>
      <c r="K31" s="13" t="s">
        <v>327</v>
      </c>
      <c r="L31" s="21">
        <v>17.399999999999999</v>
      </c>
    </row>
    <row r="32" spans="10:12">
      <c r="J32" s="13">
        <v>29</v>
      </c>
      <c r="K32" s="13" t="s">
        <v>328</v>
      </c>
      <c r="L32" s="21">
        <v>15.3</v>
      </c>
    </row>
    <row r="33" spans="10:12">
      <c r="J33" s="13">
        <v>30</v>
      </c>
      <c r="K33" s="13" t="s">
        <v>329</v>
      </c>
      <c r="L33" s="21">
        <v>17.3</v>
      </c>
    </row>
    <row r="34" spans="10:12">
      <c r="J34" s="13">
        <v>31</v>
      </c>
      <c r="K34" s="13" t="s">
        <v>330</v>
      </c>
      <c r="L34" s="21">
        <v>15.5</v>
      </c>
    </row>
    <row r="35" spans="10:12">
      <c r="J35" s="13">
        <v>32</v>
      </c>
      <c r="K35" s="13" t="s">
        <v>331</v>
      </c>
      <c r="L35" s="21">
        <v>15.7</v>
      </c>
    </row>
    <row r="36" spans="10:12">
      <c r="J36" s="13">
        <v>33</v>
      </c>
      <c r="K36" s="13" t="s">
        <v>332</v>
      </c>
      <c r="L36" s="21">
        <v>17</v>
      </c>
    </row>
    <row r="37" spans="10:12">
      <c r="J37" s="13">
        <v>34</v>
      </c>
      <c r="K37" s="13" t="s">
        <v>333</v>
      </c>
      <c r="L37" s="21">
        <v>17</v>
      </c>
    </row>
    <row r="38" spans="10:12">
      <c r="J38" s="13">
        <v>35</v>
      </c>
      <c r="K38" s="13" t="s">
        <v>334</v>
      </c>
      <c r="L38" s="21">
        <v>16.2</v>
      </c>
    </row>
    <row r="39" spans="10:12">
      <c r="J39" s="13">
        <v>36</v>
      </c>
      <c r="K39" s="13" t="s">
        <v>335</v>
      </c>
      <c r="L39" s="21">
        <v>17.399999999999999</v>
      </c>
    </row>
    <row r="40" spans="10:12">
      <c r="J40" s="13">
        <v>37</v>
      </c>
      <c r="K40" s="13" t="s">
        <v>336</v>
      </c>
      <c r="L40" s="21">
        <v>17.3</v>
      </c>
    </row>
    <row r="41" spans="10:12">
      <c r="J41" s="13">
        <v>38</v>
      </c>
      <c r="K41" s="13" t="s">
        <v>337</v>
      </c>
      <c r="L41" s="21">
        <v>17.3</v>
      </c>
    </row>
    <row r="42" spans="10:12">
      <c r="J42" s="13">
        <v>39</v>
      </c>
      <c r="K42" s="13" t="s">
        <v>338</v>
      </c>
      <c r="L42" s="21">
        <v>17.899999999999999</v>
      </c>
    </row>
    <row r="43" spans="10:12">
      <c r="J43" s="13">
        <v>40</v>
      </c>
      <c r="K43" s="13" t="s">
        <v>339</v>
      </c>
      <c r="L43" s="21">
        <v>18</v>
      </c>
    </row>
    <row r="44" spans="10:12">
      <c r="J44" s="13">
        <v>41</v>
      </c>
      <c r="K44" s="13" t="s">
        <v>340</v>
      </c>
      <c r="L44" s="21">
        <v>17.399999999999999</v>
      </c>
    </row>
    <row r="45" spans="10:12">
      <c r="J45" s="13">
        <v>42</v>
      </c>
      <c r="K45" s="13" t="s">
        <v>341</v>
      </c>
      <c r="L45" s="21">
        <v>18</v>
      </c>
    </row>
    <row r="46" spans="10:12">
      <c r="J46" s="13">
        <v>43</v>
      </c>
      <c r="K46" s="13" t="s">
        <v>342</v>
      </c>
      <c r="L46" s="21">
        <v>18</v>
      </c>
    </row>
    <row r="47" spans="10:12">
      <c r="J47" s="13">
        <v>44</v>
      </c>
      <c r="K47" s="13" t="s">
        <v>343</v>
      </c>
      <c r="L47" s="21">
        <v>17.399999999999999</v>
      </c>
    </row>
    <row r="48" spans="10:12">
      <c r="J48" s="13">
        <v>45</v>
      </c>
      <c r="K48" s="13" t="s">
        <v>344</v>
      </c>
      <c r="L48" s="21">
        <v>18.100000000000001</v>
      </c>
    </row>
    <row r="49" spans="10:12">
      <c r="J49" s="13">
        <v>46</v>
      </c>
      <c r="K49" s="13" t="s">
        <v>345</v>
      </c>
      <c r="L49" s="21">
        <v>19.3</v>
      </c>
    </row>
    <row r="50" spans="10:12">
      <c r="J50" s="13">
        <v>47</v>
      </c>
      <c r="K50" s="13" t="s">
        <v>346</v>
      </c>
      <c r="L50" s="21">
        <v>23.5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7" t="s">
        <v>3390</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Installer des panneaux photovoltaïques</v>
      </c>
      <c r="C3" s="119" t="str">
        <f>IFERROR(VLOOKUP(C$2+$A3,Measures!$B$4:$D$85,3,FALSE),"")</f>
        <v>Remplacer le chauffe-eau avec Eco Cute</v>
      </c>
      <c r="D3" s="119" t="str">
        <f>IFERROR(VLOOKUP(D$2+$A3,Measures!$B$4:$D$85,3,FALSE),"")</f>
        <v>Remplacez l'air conditionné par un type d'économie d'énergie</v>
      </c>
      <c r="E3" s="119" t="str">
        <f>IFERROR(VLOOKUP(E$2+$A3,Measures!$B$4:$D$85,3,FALSE),"")</f>
        <v>Ne pas isoler avec un pot électrique</v>
      </c>
      <c r="F3" s="119" t="str">
        <f>IFERROR(VLOOKUP(F$2+$A3,Measures!$B$4:$D$85,3,FALSE),"")</f>
        <v>Pendant les jours ensoleillés, sèchez sèche sèche et sèchez-vous sans utiliser de séchage</v>
      </c>
      <c r="G3" s="119" t="str">
        <f>IFERROR(VLOOKUP(G$2+$A3,Measures!$B$4:$D$85,3,FALSE),"")</f>
        <v>Remplacement des luminaires fluorescents par des plafonniers à LED</v>
      </c>
      <c r="H3" s="119" t="str">
        <f>IFERROR(VLOOKUP(H$2+$A3,Measures!$B$4:$D$85,3,FALSE),"")</f>
        <v>Remplacer par un téléviseur avec des performances élevées en économie d'énergie</v>
      </c>
      <c r="I3" s="119" t="str">
        <f>IFERROR(VLOOKUP(I$2+$A3,Measures!$B$4:$D$85,3,FALSE),"")</f>
        <v>Remplacer le réfrigérateur par un type d'économie d'énergie</v>
      </c>
      <c r="J3" s="119" t="str">
        <f>IFERROR(VLOOKUP(J$2+$A3,Measures!$B$4:$D$85,3,FALSE),"")</f>
        <v>Remplacer par une voiture écologique</v>
      </c>
      <c r="K3" s="119" t="str">
        <f>IFERROR(VLOOKUP(K$2+$A3,Measures!$B$4:$D$85,3,FALSE),"")</f>
        <v>Débranchez la fiche de la prise et réduisez la puissance de veille</v>
      </c>
    </row>
    <row r="4" spans="1:11" ht="22.5" customHeight="1">
      <c r="A4" s="117">
        <v>2</v>
      </c>
      <c r="B4" s="119" t="str">
        <f>IFERROR(VLOOKUP(B$2+$A4,Measures!$B$4:$D$85,3,FALSE),"")</f>
        <v>Installer le périphérique Home Energy Checker</v>
      </c>
      <c r="C4" s="119" t="str">
        <f>IFERROR(VLOOKUP(C$2+$A4,Measures!$B$4:$D$85,3,FALSE),"")</f>
        <v>Remplacer le chauffe-eau par Eco Jaws (type de récupération de chaleur latente)</v>
      </c>
      <c r="D4" s="119" t="str">
        <f>IFERROR(VLOOKUP(D$2+$A4,Measures!$B$4:$D$85,3,FALSE),"")</f>
        <v>Remplacez le climatiseur par un type d'économie d'énergie et faites-le chauffer avec le climatiseur</v>
      </c>
      <c r="E4" s="119" t="str">
        <f>IFERROR(VLOOKUP(E$2+$A4,Measures!$B$4:$D$85,3,FALSE),"")</f>
        <v>Arrêtez de garder le pot électrique chaud au moment de sortir ou de nuit</v>
      </c>
      <c r="F4" s="119" t="str">
        <f>IFERROR(VLOOKUP(F$2+$A4,Measures!$B$4:$D$85,3,FALSE),"")</f>
        <v>Remplacer par une machine à laver qui peut sécher à sec sèche sèche</v>
      </c>
      <c r="G4" s="119" t="str">
        <f>IFERROR(VLOOKUP(G$2+$A4,Measures!$B$4:$D$85,3,FALSE),"")</f>
        <v>Remplacer par la LED</v>
      </c>
      <c r="H4" s="119" t="str">
        <f>IFERROR(VLOOKUP(H$2+$A4,Measures!$B$4:$D$85,3,FALSE),"")</f>
        <v>Faire la moitié de la radio à la radio</v>
      </c>
      <c r="I4" s="119" t="str">
        <f>IFERROR(VLOOKUP(I$2+$A4,Measures!$B$4:$D$85,3,FALSE),"")</f>
        <v>Arrêtez l'un des réfrigérateurs</v>
      </c>
      <c r="J4" s="119" t="str">
        <f>IFERROR(VLOOKUP(J$2+$A4,Measures!$B$4:$D$85,3,FALSE),"")</f>
        <v>Introduire des véhicules électriques</v>
      </c>
      <c r="K4" s="119" t="str">
        <f>IFERROR(VLOOKUP(K$2+$A4,Measures!$B$4:$D$85,3,FALSE),"")</f>
        <v/>
      </c>
    </row>
    <row r="5" spans="1:11" ht="22.5" customHeight="1">
      <c r="A5" s="117">
        <v>3</v>
      </c>
      <c r="B5" s="119" t="str">
        <f>IFERROR(VLOOKUP(B$2+$A5,Measures!$B$4:$D$85,3,FALSE),"")</f>
        <v>Mettre un panneau solaire sur la véranda</v>
      </c>
      <c r="C5" s="119" t="str">
        <f>IFERROR(VLOOKUP(C$2+$A5,Measures!$B$4:$D$85,3,FALSE),"")</f>
        <v>Remplacer le réchauffeur d'eau par un éco-corne (type de récupération de chaleur latente)</v>
      </c>
      <c r="D5" s="119" t="str">
        <f>IFERROR(VLOOKUP(D$2+$A5,Measures!$B$4:$D$85,3,FALSE),"")</f>
        <v>Chauffage dans un climatiseur</v>
      </c>
      <c r="E5" s="119" t="str">
        <f>IFERROR(VLOOKUP(E$2+$A5,Measures!$B$4:$D$85,3,FALSE),"")</f>
        <v>Arrêtez de réchauffer le réchauffeur de riz</v>
      </c>
      <c r="F5" s="119" t="str">
        <f>IFERROR(VLOOKUP(F$2+$A5,Measures!$B$4:$D$85,3,FALSE),"")</f>
        <v/>
      </c>
      <c r="G5" s="119" t="str">
        <f>IFERROR(VLOOKUP(G$2+$A5,Measures!$B$4:$D$85,3,FALSE),"")</f>
        <v>Passer au type de capteur humain</v>
      </c>
      <c r="H5" s="119" t="str">
        <f>IFERROR(VLOOKUP(H$2+$A5,Measures!$B$4:$D$85,3,FALSE),"")</f>
        <v>Raccourcir le moment où vous allumez la télévision une heure par jour</v>
      </c>
      <c r="I5" s="119" t="str">
        <f>IFERROR(VLOOKUP(I$2+$A5,Measures!$B$4:$D$85,3,FALSE),"")</f>
        <v>Retirer le réfrigérateur du mur</v>
      </c>
      <c r="J5" s="119" t="str">
        <f>IFERROR(VLOOKUP(J$2+$A5,Measures!$B$4:$D$85,3,FALSE),"")</f>
        <v>En essayant de garder la conduite écologique comme l'arrêt au ralenti</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Chauffage de la maison avec un climatiseur</v>
      </c>
      <c r="E6" s="119" t="str">
        <f>IFERROR(VLOOKUP(E$2+$A6,Measures!$B$4:$D$85,3,FALSE),"")</f>
        <v>Remplacer par une bouilloire électrique à économie d'énergie</v>
      </c>
      <c r="F6" s="119" t="str">
        <f>IFERROR(VLOOKUP(F$2+$A6,Measures!$B$4:$D$85,3,FALSE),"")</f>
        <v/>
      </c>
      <c r="G6" s="119" t="str">
        <f>IFERROR(VLOOKUP(G$2+$A6,Measures!$B$4:$D$85,3,FALSE),"")</f>
        <v>Raccourcir le temps d'éclairage d'une heure</v>
      </c>
      <c r="H6" s="119" t="str">
        <f>IFERROR(VLOOKUP(H$2+$A6,Measures!$B$4:$D$85,3,FALSE),"")</f>
        <v>Réglez de sorte que l'écran du téléviseur ne soit pas trop lumineux</v>
      </c>
      <c r="I6" s="119" t="str">
        <f>IFERROR(VLOOKUP(I$2+$A6,Measures!$B$4:$D$85,3,FALSE),"")</f>
        <v>Diminuer le réglage de la température du réfrigérateur</v>
      </c>
      <c r="J6" s="119" t="str">
        <f>IFERROR(VLOOKUP(J$2+$A6,Measures!$B$4:$D$85,3,FALSE),"")</f>
        <v>Utiliser les transports publics tels que les chemins de fer et les autobus</v>
      </c>
      <c r="K6" s="119" t="str">
        <f>IFERROR(VLOOKUP(K$2+$A6,Measures!$B$4:$D$85,3,FALSE),"")</f>
        <v/>
      </c>
    </row>
    <row r="7" spans="1:11" ht="22.5" customHeight="1">
      <c r="A7" s="117">
        <v>5</v>
      </c>
      <c r="B7" s="119" t="str">
        <f>IFERROR(VLOOKUP(B$2+$A7,Measures!$B$4:$D$85,3,FALSE),"")</f>
        <v/>
      </c>
      <c r="C7" s="119" t="str">
        <f>IFERROR(VLOOKUP(C$2+$A7,Measures!$B$4:$D$85,3,FALSE),"")</f>
        <v>Remplacer le chauffe-eau avec Enefarm (pile à combustible)</v>
      </c>
      <c r="D7" s="119" t="str">
        <f>IFERROR(VLOOKUP(D$2+$A7,Measures!$B$4:$D$85,3,FALSE),"")</f>
        <v>Dans l'air conditionné, utiliser de la soudure, etc. pour couper le rayonnement solaire</v>
      </c>
      <c r="E7" s="119" t="str">
        <f>IFERROR(VLOOKUP(E$2+$A7,Measures!$B$4:$D$85,3,FALSE),"")</f>
        <v>Ne laissez pas la flamme déborder de la casserole</v>
      </c>
      <c r="F7" s="119" t="str">
        <f>IFERROR(VLOOKUP(F$2+$A7,Measures!$B$4:$D$85,3,FALSE),"")</f>
        <v/>
      </c>
      <c r="G7" s="119" t="str">
        <f>IFERROR(VLOOKUP(G$2+$A7,Measures!$B$4:$D$85,3,FALSE),"")</f>
        <v>Éteignez la lumière lorsque vous quittez la pièce</v>
      </c>
      <c r="H7" s="119" t="str">
        <f>IFERROR(VLOOKUP(H$2+$A7,Measures!$B$4:$D$85,3,FALSE),"")</f>
        <v/>
      </c>
      <c r="I7" s="119" t="str">
        <f>IFERROR(VLOOKUP(I$2+$A7,Measures!$B$4:$D$85,3,FALSE),"")</f>
        <v/>
      </c>
      <c r="J7" s="119" t="str">
        <f>IFERROR(VLOOKUP(J$2+$A7,Measures!$B$4:$D$85,3,FALSE),"")</f>
        <v>Arrêtez d'utiliser 20% des voitures</v>
      </c>
      <c r="K7" s="119" t="str">
        <f>IFERROR(VLOOKUP(K$2+$A7,Measures!$B$4:$D$85,3,FALSE),"")</f>
        <v/>
      </c>
    </row>
    <row r="8" spans="1:11" ht="22.5" customHeight="1">
      <c r="A8" s="117">
        <v>6</v>
      </c>
      <c r="B8" s="119" t="str">
        <f>IFERROR(VLOOKUP(B$2+$A8,Measures!$B$4:$D$85,3,FALSE),"")</f>
        <v/>
      </c>
      <c r="C8" s="119" t="str">
        <f>IFERROR(VLOOKUP(C$2+$A8,Measures!$B$4:$D$85,3,FALSE),"")</f>
        <v>Installer le chauffe-eau solaire (style cycle naturel) et l'utiliser</v>
      </c>
      <c r="D8" s="119" t="str">
        <f>IFERROR(VLOOKUP(D$2+$A8,Measures!$B$4:$D$85,3,FALSE),"")</f>
        <v>Réglez le réglage de la température de refroidissement à basse température (28 ° C)</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Si vous êtes à proximité, faites de vélo ou à pied au lieu de en voiture</v>
      </c>
      <c r="K8" s="119" t="str">
        <f>IFERROR(VLOOKUP(K$2+$A8,Measures!$B$4:$D$85,3,FALSE),"")</f>
        <v/>
      </c>
    </row>
    <row r="9" spans="1:11" ht="22.5" customHeight="1">
      <c r="A9" s="117">
        <v>7</v>
      </c>
      <c r="B9" s="119" t="str">
        <f>IFERROR(VLOOKUP(B$2+$A9,Measures!$B$4:$D$85,3,FALSE),"")</f>
        <v/>
      </c>
      <c r="C9" s="119" t="str">
        <f>IFERROR(VLOOKUP(C$2+$A9,Measures!$B$4:$D$85,3,FALSE),"")</f>
        <v>Installer et utiliser un système solaire (type de circulation forcée)</v>
      </c>
      <c r="D9" s="119" t="str">
        <f>IFERROR(VLOOKUP(D$2+$A9,Measures!$B$4:$D$85,3,FALSE),"")</f>
        <v>Faire des vêtements épais et régler le réglage de la température de chauffage à modéré (20 ° C)</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Attacher un économiseur d'eau à la douche et l'utiliser</v>
      </c>
      <c r="D10" s="119" t="str">
        <f>IFERROR(VLOOKUP(D$2+$A10,Measures!$B$4:$D$85,3,FALSE),"")</f>
        <v>Lors du chauffage, coller la plaque isolante pour les fenêtres</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Une douche par personne et par jour</v>
      </c>
      <c r="D11" s="119" t="str">
        <f>IFERROR(VLOOKUP(D$2+$A11,Measures!$B$4:$D$85,3,FALSE),"")</f>
        <v>Faire un vitrage double fenêtre / châssis</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Réduire le temps de douche de 30%</v>
      </c>
      <c r="D12" s="119" t="str">
        <f>IFERROR(VLOOKUP(D$2+$A12,Measures!$B$4:$D$85,3,FALSE),"")</f>
        <v>Faire de la fenêtre / châssis en tant que verre en résine</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 La famille continue à entrer dans le bain et ne brûle pas</v>
      </c>
      <c r="D13" s="119" t="str">
        <f>IFERROR(VLOOKUP(D$2+$A13,Measures!$B$4:$D$85,3,FALSE),"")</f>
        <v>Joignez la fenêtre intérieure</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Programmer EcoCute sur le « Mode Economique »</v>
      </c>
      <c r="D14" s="119" t="str">
        <f>IFERROR(VLOOKUP(D$2+$A14,Measures!$B$4:$D$85,3,FALSE),"")</f>
        <v>Remplacer les lunettes de fenêtre dans toutes les pièces avec double vitrage</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Au lieu de conserver la rétention automatique de chaleur, faites-le bouillir immédiatement avant que la personne suivante n'entre</v>
      </c>
      <c r="D15" s="119" t="str">
        <f>IFERROR(VLOOKUP(D$2+$A15,Measures!$B$4:$D$85,3,FALSE),"")</f>
        <v>Joignez les fenêtres internes à toutes les pièces</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Réforme dans une baignoire isolée</v>
      </c>
      <c r="D16" s="119" t="str">
        <f>IFERROR(VLOOKUP(D$2+$A16,Measures!$B$4:$D$85,3,FALSE),"")</f>
        <v>Faire des fenêtres · châssis de toutes les pièces dans un cadre en résine à faible verre E</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En été, je ne saupoudrerai pas d'eau chaude dans la baignoire avec une douche de finition seulement</v>
      </c>
      <c r="D17" s="119" t="str">
        <f>IFERROR(VLOOKUP(D$2+$A17,Measures!$B$4:$D$85,3,FALSE),"")</f>
        <v>Nettoyer le filtre à air conditionné</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Ne laissez pas l'eau chaude couler pendant la vaisselle</v>
      </c>
      <c r="D18" s="119" t="str">
        <f>IFERROR(VLOOKUP(D$2+$A18,Measures!$B$4:$D$85,3,FALSE),"")</f>
        <v>Réduire le temps de chauffage d'ici 1 heure</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Laver la vaisselle avec de l'eau dans les moments où l'eau n'est pas froide</v>
      </c>
      <c r="D19" s="119" t="str">
        <f>IFERROR(VLOOKUP(D$2+$A19,Measures!$B$4:$D$85,3,FALSE),"")</f>
        <v>Utiliser un kotatsu ou un tapis chaud pour s'abstenir du chauffage de la pièce</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Utilisez un lave-vaisselle / sécheuse</v>
      </c>
      <c r="D20" s="119" t="str">
        <f>IFERROR(VLOOKUP(D$2+$A20,Measures!$B$4:$D$85,3,FALSE),"")</f>
        <v>Incorporer l'air chaud du plafond pendant le chauffage</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Installer un sanitaire et un robinet sur la cuisine / salle d'eau</v>
      </c>
      <c r="D21" s="119" t="str">
        <f>IFERROR(VLOOKUP(D$2+$A21,Measures!$B$4:$D$85,3,FALSE),"")</f>
        <v>Fermez les portes et les branches de la chambre pendant le chauffage, réduisez la gamme de chauffage</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Établir un toilette à économie d'eau</v>
      </c>
      <c r="D22" s="119" t="str">
        <f>IFERROR(VLOOKUP(D$2+$A22,Measures!$B$4:$D$85,3,FALSE),"")</f>
        <v>Passons du temps en famille avec la famille</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Remplacer par un siège de toilette de lavage à eau chaude momentané</v>
      </c>
      <c r="D23" s="119" t="str">
        <f>IFERROR(VLOOKUP(D$2+$A23,Measures!$B$4:$D$85,3,FALSE),"")</f>
        <v>Présentation du poêle à bois (poêle à granulés)</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Diminuer le réglage de la température du siège du réchauffement</v>
      </c>
      <c r="D24" s="119" t="str">
        <f>IFERROR(VLOOKUP(D$2+$A24,Measures!$B$4:$D$85,3,FALSE),"")</f>
        <v>Abaisser la température réglée d'une pièce non utilisée dans le chauffage central</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Fermez le couvercle du siège de toilette pour le réchauffement</v>
      </c>
      <c r="D25" s="119" t="str">
        <f>IFERROR(VLOOKUP(D$2+$A25,Measures!$B$4:$D$85,3,FALSE),"")</f>
        <v>Installer un ventilateur à échange thermique total</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115"/>
    <col min="2" max="12" width="12.75" style="115" customWidth="1"/>
    <col min="13" max="16384" width="9" style="115"/>
  </cols>
  <sheetData>
    <row r="1" spans="1:11">
      <c r="A1" s="115" t="s">
        <v>3391</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IFERROR(VLOOKUP("i"&amp;RIGHT(("00"&amp;(B$2+$A3)),3),Input!$B$3:$C$217,2,FALSE),"")</f>
        <v>Nombre de membres de la famille</v>
      </c>
      <c r="C3" s="118" t="str">
        <f>IFERROR(VLOOKUP("i"&amp;RIGHT(("00"&amp;(C$2+$A3)),3),Input!$B$3:$C$217,2,FALSE),"")</f>
        <v>Type de chauffe-eau</v>
      </c>
      <c r="D3" s="118" t="str">
        <f>IFERROR(VLOOKUP("i"&amp;RIGHT(("00"&amp;(D$2+$A3)),3),Input!$B$3:$C$217,2,FALSE),"")</f>
        <v>Répartition du chauffage dans le logement</v>
      </c>
      <c r="E3" s="118" t="str">
        <f>IFERROR(VLOOKUP("i"&amp;RIGHT(("00"&amp;(E$2+$A3)),3),Input!$B$3:$C$217,2,FALSE),"")</f>
        <v/>
      </c>
      <c r="F3" s="118" t="str">
        <f>IFERROR(VLOOKUP("i"&amp;RIGHT(("00"&amp;(F$2+$A3)),3),Input!$B$3:$C$217,2,FALSE),"")</f>
        <v>Fréquence d'utilisation du sèche-linge</v>
      </c>
      <c r="G3" s="118" t="str">
        <f>IFERROR(VLOOKUP("i"&amp;RIGHT(("00"&amp;(G$2+$A3)),3),Input!$B$3:$C$217,2,FALSE),"")</f>
        <v>Éclairage du salon</v>
      </c>
      <c r="H3" s="118" t="str">
        <f>IFERROR(VLOOKUP("i"&amp;RIGHT(("00"&amp;(H$2+$A3)),3),Input!$B$3:$C$217,2,FALSE),"")</f>
        <v>Temps de télévision</v>
      </c>
      <c r="I3" s="118" t="str">
        <f>IFERROR(VLOOKUP("i"&amp;RIGHT(("00"&amp;(I$2+$A3)),3),Input!$B$3:$C$217,2,FALSE),"")</f>
        <v>Nombre de réfrigérateurs</v>
      </c>
      <c r="J3" s="118" t="str">
        <f>IFERROR(VLOOKUP("i"&amp;RIGHT(("00"&amp;(J$2+$A3)),3),Input!$B$3:$C$217,2,FALSE),"")</f>
        <v>Source de chaleur de la cuisinière</v>
      </c>
      <c r="K3" s="118" t="str">
        <f>IFERROR(VLOOKUP("i"&amp;RIGHT(("00"&amp;(K$2+$A3)),3),Input!$B$3:$C$217,2,FALSE),"")</f>
        <v>Nombre de véhicules</v>
      </c>
    </row>
    <row r="4" spans="1:11">
      <c r="A4" s="116">
        <v>2</v>
      </c>
      <c r="B4" s="118" t="str">
        <f>IFERROR(VLOOKUP("i"&amp;RIGHT(("00"&amp;(B$2+$A4)),3),Input!$B$3:$C$217,2,FALSE),"")</f>
        <v>Maison individuelle ou immeuble</v>
      </c>
      <c r="C4" s="118" t="str">
        <f>IFERROR(VLOOKUP("i"&amp;RIGHT(("00"&amp;(C$2+$A4)),3),Input!$B$3:$C$217,2,FALSE),"")</f>
        <v>Chauffe-eau solaire</v>
      </c>
      <c r="D4" s="118" t="str">
        <f>IFERROR(VLOOKUP("i"&amp;RIGHT(("00"&amp;(D$2+$A4)),3),Input!$B$3:$C$217,2,FALSE),"")</f>
        <v>Équipement de chauffage principalement utilisé</v>
      </c>
      <c r="E4" s="118" t="str">
        <f>IFERROR(VLOOKUP("i"&amp;RIGHT(("00"&amp;(E$2+$A4)),3),Input!$B$3:$C$217,2,FALSE),"")</f>
        <v/>
      </c>
      <c r="F4" s="118" t="str">
        <f>IFERROR(VLOOKUP("i"&amp;RIGHT(("00"&amp;(F$2+$A4)),3),Input!$B$3:$C$217,2,FALSE),"")</f>
        <v>Type de sèche-linge</v>
      </c>
      <c r="G4" s="118" t="str">
        <f>IFERROR(VLOOKUP("i"&amp;RIGHT(("00"&amp;(G$2+$A4)),3),Input!$B$3:$C$217,2,FALSE),"")</f>
        <v>Éclairage des pièces vides</v>
      </c>
      <c r="H4" s="118" t="str">
        <f>IFERROR(VLOOKUP("i"&amp;RIGHT(("00"&amp;(H$2+$A4)),3),Input!$B$3:$C$217,2,FALSE),"")</f>
        <v/>
      </c>
      <c r="I4" s="118" t="str">
        <f>IFERROR(VLOOKUP("i"&amp;RIGHT(("00"&amp;(I$2+$A4)),3),Input!$B$3:$C$217,2,FALSE),"")</f>
        <v/>
      </c>
      <c r="J4" s="118" t="str">
        <f>IFERROR(VLOOKUP("i"&amp;RIGHT(("00"&amp;(J$2+$A4)),3),Input!$B$3:$C$217,2,FALSE),"")</f>
        <v>Fréquence de cuisson</v>
      </c>
      <c r="K4" s="118" t="str">
        <f>IFERROR(VLOOKUP("i"&amp;RIGHT(("00"&amp;(K$2+$A4)),3),Input!$B$3:$C$217,2,FALSE),"")</f>
        <v>Nombre de scooter ou moto</v>
      </c>
    </row>
    <row r="5" spans="1:11">
      <c r="A5" s="116">
        <v>3</v>
      </c>
      <c r="B5" s="118" t="str">
        <f>IFERROR(VLOOKUP("i"&amp;RIGHT(("00"&amp;(B$2+$A5)),3),Input!$B$3:$C$217,2,FALSE),"")</f>
        <v>La taille du logement</v>
      </c>
      <c r="C5" s="118" t="str">
        <f>IFERROR(VLOOKUP("i"&amp;RIGHT(("00"&amp;(C$2+$A5)),3),Input!$B$3:$C$217,2,FALSE),"")</f>
        <v>Nombre de jours où l'on prend un bain (hors été)</v>
      </c>
      <c r="D5" s="118" t="str">
        <f>IFERROR(VLOOKUP("i"&amp;RIGHT(("00"&amp;(D$2+$A5)),3),Input!$B$3:$C$217,2,FALSE),"")</f>
        <v>Équipement de chauffage utilisé de façon complémentaire</v>
      </c>
      <c r="E5" s="118" t="str">
        <f>IFERROR(VLOOKUP("i"&amp;RIGHT(("00"&amp;(E$2+$A5)),3),Input!$B$3:$C$217,2,FALSE),"")</f>
        <v/>
      </c>
      <c r="F5" s="118" t="str">
        <f>IFERROR(VLOOKUP("i"&amp;RIGHT(("00"&amp;(F$2+$A5)),3),Input!$B$3:$C$217,2,FALSE),"")</f>
        <v>Fréquence des lessives</v>
      </c>
      <c r="G5" s="118" t="str">
        <f>IFERROR(VLOOKUP("i"&amp;RIGHT(("00"&amp;(G$2+$A5)),3),Input!$B$3:$C$217,2,FALSE),"")</f>
        <v/>
      </c>
      <c r="H5" s="118" t="str">
        <f>IFERROR(VLOOKUP("i"&amp;RIGHT(("00"&amp;(H$2+$A5)),3),Input!$B$3:$C$217,2,FALSE),"")</f>
        <v/>
      </c>
      <c r="I5" s="118" t="str">
        <f>IFERROR(VLOOKUP("i"&amp;RIGHT(("00"&amp;(I$2+$A5)),3),Input!$B$3:$C$217,2,FALSE),"")</f>
        <v/>
      </c>
      <c r="J5" s="118" t="str">
        <f>IFERROR(VLOOKUP("i"&amp;RIGHT(("00"&amp;(J$2+$A5)),3),Input!$B$3:$C$217,2,FALSE),"")</f>
        <v/>
      </c>
      <c r="K5" s="118" t="str">
        <f>IFERROR(VLOOKUP("i"&amp;RIGHT(("00"&amp;(K$2+$A5)),3),Input!$B$3:$C$217,2,FALSE),"")</f>
        <v/>
      </c>
    </row>
    <row r="6" spans="1:11">
      <c r="A6" s="116">
        <v>4</v>
      </c>
      <c r="B6" s="118" t="str">
        <f>IFERROR(VLOOKUP("i"&amp;RIGHT(("00"&amp;(B$2+$A6)),3),Input!$B$3:$C$217,2,FALSE),"")</f>
        <v>Propriété de la maison</v>
      </c>
      <c r="C6" s="118" t="str">
        <f>IFERROR(VLOOKUP("i"&amp;RIGHT(("00"&amp;(C$2+$A6)),3),Input!$B$3:$C$217,2,FALSE),"")</f>
        <v>Nombre de jours où l'on prend un bain (en été)</v>
      </c>
      <c r="D6" s="118" t="str">
        <f>IFERROR(VLOOKUP("i"&amp;RIGHT(("00"&amp;(D$2+$A6)),3),Input!$B$3:$C$217,2,FALSE),"")</f>
        <v>Temps de chauffage</v>
      </c>
      <c r="E6" s="118" t="str">
        <f>IFERROR(VLOOKUP("i"&amp;RIGHT(("00"&amp;(E$2+$A6)),3),Input!$B$3:$C$217,2,FALSE),"")</f>
        <v/>
      </c>
      <c r="F6" s="118" t="str">
        <f>IFERROR(VLOOKUP("i"&amp;RIGHT(("00"&amp;(F$2+$A6)),3),Input!$B$3:$C$217,2,FALSE),"")</f>
        <v/>
      </c>
      <c r="G6" s="118" t="str">
        <f>IFERROR(VLOOKUP("i"&amp;RIGHT(("00"&amp;(G$2+$A6)),3),Input!$B$3:$C$217,2,FALSE),"")</f>
        <v/>
      </c>
      <c r="H6" s="118" t="str">
        <f>IFERROR(VLOOKUP("i"&amp;RIGHT(("00"&amp;(H$2+$A6)),3),Input!$B$3:$C$217,2,FALSE),"")</f>
        <v/>
      </c>
      <c r="I6" s="118" t="str">
        <f>IFERROR(VLOOKUP("i"&amp;RIGHT(("00"&amp;(I$2+$A6)),3),Input!$B$3:$C$217,2,FALSE),"")</f>
        <v/>
      </c>
      <c r="J6" s="118" t="str">
        <f>IFERROR(VLOOKUP("i"&amp;RIGHT(("00"&amp;(J$2+$A6)),3),Input!$B$3:$C$217,2,FALSE),"")</f>
        <v/>
      </c>
      <c r="K6" s="118" t="str">
        <f>IFERROR(VLOOKUP("i"&amp;RIGHT(("00"&amp;(K$2+$A6)),3),Input!$B$3:$C$217,2,FALSE),"")</f>
        <v/>
      </c>
    </row>
    <row r="7" spans="1:11">
      <c r="A7" s="116">
        <v>5</v>
      </c>
      <c r="B7" s="118" t="str">
        <f>IFERROR(VLOOKUP("i"&amp;RIGHT(("00"&amp;(B$2+$A7)),3),Input!$B$3:$C$217,2,FALSE),"")</f>
        <v>Nombre d'étages</v>
      </c>
      <c r="C7" s="118" t="str">
        <f>IFERROR(VLOOKUP("i"&amp;RIGHT(("00"&amp;(C$2+$A7)),3),Input!$B$3:$C$217,2,FALSE),"")</f>
        <v>Temps de douche (hors été)</v>
      </c>
      <c r="D7" s="118" t="str">
        <f>IFERROR(VLOOKUP("i"&amp;RIGHT(("00"&amp;(D$2+$A7)),3),Input!$B$3:$C$217,2,FALSE),"")</f>
        <v>Réglage de la température du chauffage</v>
      </c>
      <c r="E7" s="118" t="str">
        <f>IFERROR(VLOOKUP("i"&amp;RIGHT(("00"&amp;(E$2+$A7)),3),Input!$B$3:$C$217,2,FALSE),"")</f>
        <v/>
      </c>
      <c r="F7" s="118" t="str">
        <f>IFERROR(VLOOKUP("i"&amp;RIGHT(("00"&amp;(F$2+$A7)),3),Input!$B$3:$C$217,2,FALSE),"")</f>
        <v/>
      </c>
      <c r="G7" s="118" t="str">
        <f>IFERROR(VLOOKUP("i"&amp;RIGHT(("00"&amp;(G$2+$A7)),3),Input!$B$3:$C$217,2,FALSE),"")</f>
        <v/>
      </c>
      <c r="H7" s="118" t="str">
        <f>IFERROR(VLOOKUP("i"&amp;RIGHT(("00"&amp;(H$2+$A7)),3),Input!$B$3:$C$217,2,FALSE),"")</f>
        <v/>
      </c>
      <c r="I7" s="118" t="str">
        <f>IFERROR(VLOOKUP("i"&amp;RIGHT(("00"&amp;(I$2+$A7)),3),Input!$B$3:$C$217,2,FALSE),"")</f>
        <v/>
      </c>
      <c r="J7" s="118" t="str">
        <f>IFERROR(VLOOKUP("i"&amp;RIGHT(("00"&amp;(J$2+$A7)),3),Input!$B$3:$C$217,2,FALSE),"")</f>
        <v/>
      </c>
      <c r="K7" s="118" t="str">
        <f>IFERROR(VLOOKUP("i"&amp;RIGHT(("00"&amp;(K$2+$A7)),3),Input!$B$3:$C$217,2,FALSE),"")</f>
        <v/>
      </c>
    </row>
    <row r="8" spans="1:11">
      <c r="A8" s="116">
        <v>6</v>
      </c>
      <c r="B8" s="118" t="str">
        <f>IFERROR(VLOOKUP("i"&amp;RIGHT(("00"&amp;(B$2+$A8)),3),Input!$B$3:$C$217,2,FALSE),"")</f>
        <v>Le plafond est-il sous le toit ? (au dernier étage)</v>
      </c>
      <c r="C8" s="118" t="str">
        <f>IFERROR(VLOOKUP("i"&amp;RIGHT(("00"&amp;(C$2+$A8)),3),Input!$B$3:$C$217,2,FALSE),"")</f>
        <v>Temps de douche (été)</v>
      </c>
      <c r="D8" s="118" t="str">
        <f>IFERROR(VLOOKUP("i"&amp;RIGHT(("00"&amp;(D$2+$A8)),3),Input!$B$3:$C$217,2,FALSE),"")</f>
        <v>Période de chauffage</v>
      </c>
      <c r="E8" s="118" t="str">
        <f>IFERROR(VLOOKUP("i"&amp;RIGHT(("00"&amp;(E$2+$A8)),3),Input!$B$3:$C$217,2,FALSE),"")</f>
        <v/>
      </c>
      <c r="F8" s="118" t="str">
        <f>IFERROR(VLOOKUP("i"&amp;RIGHT(("00"&amp;(F$2+$A8)),3),Input!$B$3:$C$217,2,FALSE),"")</f>
        <v/>
      </c>
      <c r="G8" s="118" t="str">
        <f>IFERROR(VLOOKUP("i"&amp;RIGHT(("00"&amp;(G$2+$A8)),3),Input!$B$3:$C$217,2,FALSE),"")</f>
        <v/>
      </c>
      <c r="H8" s="118" t="str">
        <f>IFERROR(VLOOKUP("i"&amp;RIGHT(("00"&amp;(H$2+$A8)),3),Input!$B$3:$C$217,2,FALSE),"")</f>
        <v/>
      </c>
      <c r="I8" s="118" t="str">
        <f>IFERROR(VLOOKUP("i"&amp;RIGHT(("00"&amp;(I$2+$A8)),3),Input!$B$3:$C$217,2,FALSE),"")</f>
        <v/>
      </c>
      <c r="J8" s="118" t="str">
        <f>IFERROR(VLOOKUP("i"&amp;RIGHT(("00"&amp;(J$2+$A8)),3),Input!$B$3:$C$217,2,FALSE),"")</f>
        <v/>
      </c>
      <c r="K8" s="118" t="str">
        <f>IFERROR(VLOOKUP("i"&amp;RIGHT(("00"&amp;(K$2+$A8)),3),Input!$B$3:$C$217,2,FALSE),"")</f>
        <v/>
      </c>
    </row>
    <row r="9" spans="1:11">
      <c r="A9" s="116">
        <v>7</v>
      </c>
      <c r="B9" s="118" t="str">
        <f>IFERROR(VLOOKUP("i"&amp;RIGHT(("00"&amp;(B$2+$A9)),3),Input!$B$3:$C$217,2,FALSE),"")</f>
        <v>Exposition au soleil</v>
      </c>
      <c r="C9" s="118" t="str">
        <f>IFERROR(VLOOKUP("i"&amp;RIGHT(("00"&amp;(C$2+$A9)),3),Input!$B$3:$C$217,2,FALSE),"")</f>
        <v>#Hauteur de l'eau chaude</v>
      </c>
      <c r="D9" s="118" t="str">
        <f>IFERROR(VLOOKUP("i"&amp;RIGHT(("00"&amp;(D$2+$A9)),3),Input!$B$3:$C$217,2,FALSE),"")</f>
        <v/>
      </c>
      <c r="E9" s="118" t="str">
        <f>IFERROR(VLOOKUP("i"&amp;RIGHT(("00"&amp;(E$2+$A9)),3),Input!$B$3:$C$217,2,FALSE),"")</f>
        <v/>
      </c>
      <c r="F9" s="118" t="str">
        <f>IFERROR(VLOOKUP("i"&amp;RIGHT(("00"&amp;(F$2+$A9)),3),Input!$B$3:$C$217,2,FALSE),"")</f>
        <v/>
      </c>
      <c r="G9" s="118" t="str">
        <f>IFERROR(VLOOKUP("i"&amp;RIGHT(("00"&amp;(G$2+$A9)),3),Input!$B$3:$C$217,2,FALSE),"")</f>
        <v/>
      </c>
      <c r="H9" s="118" t="str">
        <f>IFERROR(VLOOKUP("i"&amp;RIGHT(("00"&amp;(H$2+$A9)),3),Input!$B$3:$C$217,2,FALSE),"")</f>
        <v/>
      </c>
      <c r="I9" s="118" t="str">
        <f>IFERROR(VLOOKUP("i"&amp;RIGHT(("00"&amp;(I$2+$A9)),3),Input!$B$3:$C$217,2,FALSE),"")</f>
        <v/>
      </c>
      <c r="J9" s="118" t="str">
        <f>IFERROR(VLOOKUP("i"&amp;RIGHT(("00"&amp;(J$2+$A9)),3),Input!$B$3:$C$217,2,FALSE),"")</f>
        <v/>
      </c>
      <c r="K9" s="118" t="str">
        <f>IFERROR(VLOOKUP("i"&amp;RIGHT(("00"&amp;(K$2+$A9)),3),Input!$B$3:$C$217,2,FALSE),"")</f>
        <v/>
      </c>
    </row>
    <row r="10" spans="1:11">
      <c r="A10" s="116">
        <v>8</v>
      </c>
      <c r="B10" s="118" t="str">
        <f>IFERROR(VLOOKUP("i"&amp;RIGHT(("00"&amp;(B$2+$A10)),3),Input!$B$3:$C$217,2,FALSE),"")</f>
        <v>Nombre de pièces</v>
      </c>
      <c r="C10" s="118" t="str">
        <f>IFERROR(VLOOKUP("i"&amp;RIGHT(("00"&amp;(C$2+$A10)),3),Input!$B$3:$C$217,2,FALSE),"")</f>
        <v>#Durée de maintien au chaud du bain</v>
      </c>
      <c r="D10" s="118" t="str">
        <f>IFERROR(VLOOKUP("i"&amp;RIGHT(("00"&amp;(D$2+$A10)),3),Input!$B$3:$C$217,2,FALSE),"")</f>
        <v/>
      </c>
      <c r="E10" s="118" t="str">
        <f>IFERROR(VLOOKUP("i"&amp;RIGHT(("00"&amp;(E$2+$A10)),3),Input!$B$3:$C$217,2,FALSE),"")</f>
        <v/>
      </c>
      <c r="F10" s="118" t="str">
        <f>IFERROR(VLOOKUP("i"&amp;RIGHT(("00"&amp;(F$2+$A10)),3),Input!$B$3:$C$217,2,FALSE),"")</f>
        <v/>
      </c>
      <c r="G10" s="118" t="str">
        <f>IFERROR(VLOOKUP("i"&amp;RIGHT(("00"&amp;(G$2+$A10)),3),Input!$B$3:$C$217,2,FALSE),"")</f>
        <v/>
      </c>
      <c r="H10" s="118" t="str">
        <f>IFERROR(VLOOKUP("i"&amp;RIGHT(("00"&amp;(H$2+$A10)),3),Input!$B$3:$C$217,2,FALSE),"")</f>
        <v/>
      </c>
      <c r="I10" s="118" t="str">
        <f>IFERROR(VLOOKUP("i"&amp;RIGHT(("00"&amp;(I$2+$A10)),3),Input!$B$3:$C$217,2,FALSE),"")</f>
        <v/>
      </c>
      <c r="J10" s="118" t="str">
        <f>IFERROR(VLOOKUP("i"&amp;RIGHT(("00"&amp;(J$2+$A10)),3),Input!$B$3:$C$217,2,FALSE),"")</f>
        <v/>
      </c>
      <c r="K10" s="118" t="str">
        <f>IFERROR(VLOOKUP("i"&amp;RIGHT(("00"&amp;(K$2+$A10)),3),Input!$B$3:$C$217,2,FALSE),"")</f>
        <v/>
      </c>
    </row>
    <row r="11" spans="1:11">
      <c r="A11" s="116">
        <v>9</v>
      </c>
      <c r="B11" s="118" t="str">
        <f>IFERROR(VLOOKUP("i"&amp;RIGHT(("00"&amp;(B$2+$A11)),3),Input!$B$3:$C$217,2,FALSE),"")</f>
        <v>Âge du bâtiment</v>
      </c>
      <c r="C11" s="118" t="str">
        <f>IFERROR(VLOOKUP("i"&amp;RIGHT(("00"&amp;(C$2+$A11)),3),Input!$B$3:$C$217,2,FALSE),"")</f>
        <v>#En ce qui concerne l'eau que vous utilisez pour vous laver</v>
      </c>
      <c r="D11" s="118" t="str">
        <f>IFERROR(VLOOKUP("i"&amp;RIGHT(("00"&amp;(D$2+$A11)),3),Input!$B$3:$C$217,2,FALSE),"")</f>
        <v/>
      </c>
      <c r="E11" s="118" t="str">
        <f>IFERROR(VLOOKUP("i"&amp;RIGHT(("00"&amp;(E$2+$A11)),3),Input!$B$3:$C$217,2,FALSE),"")</f>
        <v/>
      </c>
      <c r="F11" s="118" t="str">
        <f>IFERROR(VLOOKUP("i"&amp;RIGHT(("00"&amp;(F$2+$A11)),3),Input!$B$3:$C$217,2,FALSE),"")</f>
        <v/>
      </c>
      <c r="G11" s="118" t="str">
        <f>IFERROR(VLOOKUP("i"&amp;RIGHT(("00"&amp;(G$2+$A11)),3),Input!$B$3:$C$217,2,FALSE),"")</f>
        <v/>
      </c>
      <c r="H11" s="118" t="str">
        <f>IFERROR(VLOOKUP("i"&amp;RIGHT(("00"&amp;(H$2+$A11)),3),Input!$B$3:$C$217,2,FALSE),"")</f>
        <v/>
      </c>
      <c r="I11" s="118" t="str">
        <f>IFERROR(VLOOKUP("i"&amp;RIGHT(("00"&amp;(I$2+$A11)),3),Input!$B$3:$C$217,2,FALSE),"")</f>
        <v/>
      </c>
      <c r="J11" s="118" t="str">
        <f>IFERROR(VLOOKUP("i"&amp;RIGHT(("00"&amp;(J$2+$A11)),3),Input!$B$3:$C$217,2,FALSE),"")</f>
        <v/>
      </c>
      <c r="K11" s="118" t="str">
        <f>IFERROR(VLOOKUP("i"&amp;RIGHT(("00"&amp;(K$2+$A11)),3),Input!$B$3:$C$217,2,FALSE),"")</f>
        <v/>
      </c>
    </row>
    <row r="12" spans="1:11">
      <c r="A12" s="116">
        <v>10</v>
      </c>
      <c r="B12" s="118" t="str">
        <f>IFERROR(VLOOKUP("i"&amp;RIGHT(("00"&amp;(B$2+$A12)),3),Input!$B$3:$C$217,2,FALSE),"")</f>
        <v>Préférence pour l'affichage des mesures</v>
      </c>
      <c r="C12" s="118" t="str">
        <f>IFERROR(VLOOKUP("i"&amp;RIGHT(("00"&amp;(C$2+$A12)),3),Input!$B$3:$C$217,2,FALSE),"")</f>
        <v>#Réchauffement du bain</v>
      </c>
      <c r="D12" s="118" t="str">
        <f>IFERROR(VLOOKUP("i"&amp;RIGHT(("00"&amp;(D$2+$A12)),3),Input!$B$3:$C$217,2,FALSE),"")</f>
        <v/>
      </c>
      <c r="E12" s="118" t="str">
        <f>IFERROR(VLOOKUP("i"&amp;RIGHT(("00"&amp;(E$2+$A12)),3),Input!$B$3:$C$217,2,FALSE),"")</f>
        <v/>
      </c>
      <c r="F12" s="118" t="str">
        <f>IFERROR(VLOOKUP("i"&amp;RIGHT(("00"&amp;(F$2+$A12)),3),Input!$B$3:$C$217,2,FALSE),"")</f>
        <v/>
      </c>
      <c r="G12" s="118" t="str">
        <f>IFERROR(VLOOKUP("i"&amp;RIGHT(("00"&amp;(G$2+$A12)),3),Input!$B$3:$C$217,2,FALSE),"")</f>
        <v/>
      </c>
      <c r="H12" s="118" t="str">
        <f>IFERROR(VLOOKUP("i"&amp;RIGHT(("00"&amp;(H$2+$A12)),3),Input!$B$3:$C$217,2,FALSE),"")</f>
        <v/>
      </c>
      <c r="I12" s="118" t="str">
        <f>IFERROR(VLOOKUP("i"&amp;RIGHT(("00"&amp;(I$2+$A12)),3),Input!$B$3:$C$217,2,FALSE),"")</f>
        <v/>
      </c>
      <c r="J12" s="118" t="str">
        <f>IFERROR(VLOOKUP("i"&amp;RIGHT(("00"&amp;(J$2+$A12)),3),Input!$B$3:$C$217,2,FALSE),"")</f>
        <v/>
      </c>
      <c r="K12" s="118" t="str">
        <f>IFERROR(VLOOKUP("i"&amp;RIGHT(("00"&amp;(K$2+$A12)),3),Input!$B$3:$C$217,2,FALSE),"")</f>
        <v/>
      </c>
    </row>
    <row r="13" spans="1:11">
      <c r="A13" s="116">
        <v>11</v>
      </c>
      <c r="B13" s="118" t="str">
        <f>IFERROR(VLOOKUP("i"&amp;RIGHT(("00"&amp;(B$2+$A13)),3),Input!$B$3:$C$217,2,FALSE),"")</f>
        <v/>
      </c>
      <c r="C13" s="118" t="str">
        <f>IFERROR(VLOOKUP("i"&amp;RIGHT(("00"&amp;(C$2+$A13)),3),Input!$B$3:$C$217,2,FALSE),"")</f>
        <v>#Lorsque l'eau chaude du bain diminue</v>
      </c>
      <c r="D13" s="118" t="str">
        <f>IFERROR(VLOOKUP("i"&amp;RIGHT(("00"&amp;(D$2+$A13)),3),Input!$B$3:$C$217,2,FALSE),"")</f>
        <v>Nom de la pièce</v>
      </c>
      <c r="E13" s="118" t="str">
        <f>IFERROR(VLOOKUP("i"&amp;RIGHT(("00"&amp;(E$2+$A13)),3),Input!$B$3:$C$217,2,FALSE),"")</f>
        <v/>
      </c>
      <c r="F13" s="118" t="str">
        <f>IFERROR(VLOOKUP("i"&amp;RIGHT(("00"&amp;(F$2+$A13)),3),Input!$B$3:$C$217,2,FALSE),"")</f>
        <v>Puissance de l'aspirateur</v>
      </c>
      <c r="G13" s="118" t="str">
        <f>IFERROR(VLOOKUP("i"&amp;RIGHT(("00"&amp;(G$2+$A13)),3),Input!$B$3:$C$217,2,FALSE),"")</f>
        <v>Emplacement de l'éclairage</v>
      </c>
      <c r="H13" s="118" t="str">
        <f>IFERROR(VLOOKUP("i"&amp;RIGHT(("00"&amp;(H$2+$A13)),3),Input!$B$3:$C$217,2,FALSE),"")</f>
        <v/>
      </c>
      <c r="I13" s="118" t="str">
        <f>IFERROR(VLOOKUP("i"&amp;RIGHT(("00"&amp;(I$2+$A13)),3),Input!$B$3:$C$217,2,FALSE),"")</f>
        <v>Années d'utilisation du réfrigérateur</v>
      </c>
      <c r="J13" s="118" t="str">
        <f>IFERROR(VLOOKUP("i"&amp;RIGHT(("00"&amp;(J$2+$A13)),3),Input!$B$3:$C$217,2,FALSE),"")</f>
        <v>La fonction “maintenir au chaud” du cuiseur à riz</v>
      </c>
      <c r="K13" s="118" t="str">
        <f>IFERROR(VLOOKUP("i"&amp;RIGHT(("00"&amp;(K$2+$A13)),3),Input!$B$3:$C$217,2,FALSE),"")</f>
        <v>Type de voiture</v>
      </c>
    </row>
    <row r="14" spans="1:11">
      <c r="A14" s="116">
        <v>12</v>
      </c>
      <c r="B14" s="118" t="str">
        <f>IFERROR(VLOOKUP("i"&amp;RIGHT(("00"&amp;(B$2+$A14)),3),Input!$B$3:$C$217,2,FALSE),"")</f>
        <v/>
      </c>
      <c r="C14" s="118" t="str">
        <f>IFERROR(VLOOKUP("i"&amp;RIGHT(("00"&amp;(C$2+$A14)),3),Input!$B$3:$C$217,2,FALSE),"")</f>
        <v>Temps d'attente de l'eau chaude de la douche</v>
      </c>
      <c r="D14" s="118" t="str">
        <f>IFERROR(VLOOKUP("i"&amp;RIGHT(("00"&amp;(D$2+$A14)),3),Input!$B$3:$C$217,2,FALSE),"")</f>
        <v>Taille de la pièce</v>
      </c>
      <c r="E14" s="118" t="str">
        <f>IFERROR(VLOOKUP("i"&amp;RIGHT(("00"&amp;(E$2+$A14)),3),Input!$B$3:$C$217,2,FALSE),"")</f>
        <v/>
      </c>
      <c r="F14" s="118" t="str">
        <f>IFERROR(VLOOKUP("i"&amp;RIGHT(("00"&amp;(F$2+$A14)),3),Input!$B$3:$C$217,2,FALSE),"")</f>
        <v>Utilisation de l'aspirateur</v>
      </c>
      <c r="G14" s="118" t="str">
        <f>IFERROR(VLOOKUP("i"&amp;RIGHT(("00"&amp;(G$2+$A14)),3),Input!$B$3:$C$217,2,FALSE),"")</f>
        <v>Types d'éclairage</v>
      </c>
      <c r="H14" s="118" t="str">
        <f>IFERROR(VLOOKUP("i"&amp;RIGHT(("00"&amp;(H$2+$A14)),3),Input!$B$3:$C$217,2,FALSE),"")</f>
        <v/>
      </c>
      <c r="I14" s="118" t="str">
        <f>IFERROR(VLOOKUP("i"&amp;RIGHT(("00"&amp;(I$2+$A14)),3),Input!$B$3:$C$217,2,FALSE),"")</f>
        <v>Type de réfrigérateur</v>
      </c>
      <c r="J14" s="118" t="str">
        <f>IFERROR(VLOOKUP("i"&amp;RIGHT(("00"&amp;(J$2+$A14)),3),Input!$B$3:$C$217,2,FALSE),"")</f>
        <v/>
      </c>
      <c r="K14" s="118" t="str">
        <f>IFERROR(VLOOKUP("i"&amp;RIGHT(("00"&amp;(K$2+$A14)),3),Input!$B$3:$C$217,2,FALSE),"")</f>
        <v>Consommation de carburant de la voiture</v>
      </c>
    </row>
    <row r="15" spans="1:11">
      <c r="A15" s="116">
        <v>13</v>
      </c>
      <c r="B15" s="118" t="str">
        <f>IFERROR(VLOOKUP("i"&amp;RIGHT(("00"&amp;(B$2+$A15)),3),Input!$B$3:$C$217,2,FALSE),"")</f>
        <v/>
      </c>
      <c r="C15" s="118" t="str">
        <f>IFERROR(VLOOKUP("i"&amp;RIGHT(("00"&amp;(C$2+$A15)),3),Input!$B$3:$C$217,2,FALSE),"")</f>
        <v>Utilisation de l'eau chaude pour laver la vaisselle</v>
      </c>
      <c r="D15" s="118" t="str">
        <f>IFERROR(VLOOKUP("i"&amp;RIGHT(("00"&amp;(D$2+$A15)),3),Input!$B$3:$C$217,2,FALSE),"")</f>
        <v>Taille des vitres</v>
      </c>
      <c r="E15" s="118" t="str">
        <f>IFERROR(VLOOKUP("i"&amp;RIGHT(("00"&amp;(E$2+$A15)),3),Input!$B$3:$C$217,2,FALSE),"")</f>
        <v/>
      </c>
      <c r="F15" s="118" t="str">
        <f>IFERROR(VLOOKUP("i"&amp;RIGHT(("00"&amp;(F$2+$A15)),3),Input!$B$3:$C$217,2,FALSE),"")</f>
        <v/>
      </c>
      <c r="G15" s="118" t="str">
        <f>IFERROR(VLOOKUP("i"&amp;RIGHT(("00"&amp;(G$2+$A15)),3),Input!$B$3:$C$217,2,FALSE),"")</f>
        <v>Consommation électrique d'une ampoule (ou d'un néon)</v>
      </c>
      <c r="H15" s="118" t="str">
        <f>IFERROR(VLOOKUP("i"&amp;RIGHT(("00"&amp;(H$2+$A15)),3),Input!$B$3:$C$217,2,FALSE),"")</f>
        <v/>
      </c>
      <c r="I15" s="118" t="str">
        <f>IFERROR(VLOOKUP("i"&amp;RIGHT(("00"&amp;(I$2+$A15)),3),Input!$B$3:$C$217,2,FALSE),"")</f>
        <v>Capacité nette du/des réfrigérateur(s)</v>
      </c>
      <c r="J15" s="118" t="str">
        <f>IFERROR(VLOOKUP("i"&amp;RIGHT(("00"&amp;(J$2+$A15)),3),Input!$B$3:$C$217,2,FALSE),"")</f>
        <v/>
      </c>
      <c r="K15" s="118" t="str">
        <f>IFERROR(VLOOKUP("i"&amp;RIGHT(("00"&amp;(K$2+$A15)),3),Input!$B$3:$C$217,2,FALSE),"")</f>
        <v>Principal utilisateur de la voiture</v>
      </c>
    </row>
    <row r="16" spans="1:11">
      <c r="A16" s="116">
        <v>14</v>
      </c>
      <c r="B16" s="118" t="str">
        <f>IFERROR(VLOOKUP("i"&amp;RIGHT(("00"&amp;(B$2+$A16)),3),Input!$B$3:$C$217,2,FALSE),"")</f>
        <v/>
      </c>
      <c r="C16" s="118" t="str">
        <f>IFERROR(VLOOKUP("i"&amp;RIGHT(("00"&amp;(C$2+$A16)),3),Input!$B$3:$C$217,2,FALSE),"")</f>
        <v>Moment de l'année où l'on utilise l'eau chaude pour sa toilette</v>
      </c>
      <c r="D16" s="118" t="str">
        <f>IFERROR(VLOOKUP("i"&amp;RIGHT(("00"&amp;(D$2+$A16)),3),Input!$B$3:$C$217,2,FALSE),"")</f>
        <v>Types de verres</v>
      </c>
      <c r="E16" s="118" t="str">
        <f>IFERROR(VLOOKUP("i"&amp;RIGHT(("00"&amp;(E$2+$A16)),3),Input!$B$3:$C$217,2,FALSE),"")</f>
        <v/>
      </c>
      <c r="F16" s="118" t="str">
        <f>IFERROR(VLOOKUP("i"&amp;RIGHT(("00"&amp;(F$2+$A16)),3),Input!$B$3:$C$217,2,FALSE),"")</f>
        <v/>
      </c>
      <c r="G16" s="118" t="str">
        <f>IFERROR(VLOOKUP("i"&amp;RIGHT(("00"&amp;(G$2+$A16)),3),Input!$B$3:$C$217,2,FALSE),"")</f>
        <v>Nombre d'ampoules</v>
      </c>
      <c r="H16" s="118" t="str">
        <f>IFERROR(VLOOKUP("i"&amp;RIGHT(("00"&amp;(H$2+$A16)),3),Input!$B$3:$C$217,2,FALSE),"")</f>
        <v/>
      </c>
      <c r="I16" s="118" t="str">
        <f>IFERROR(VLOOKUP("i"&amp;RIGHT(("00"&amp;(I$2+$A16)),3),Input!$B$3:$C$217,2,FALSE),"")</f>
        <v>Réglage de la température du réfrigérateur</v>
      </c>
      <c r="J16" s="118" t="str">
        <f>IFERROR(VLOOKUP("i"&amp;RIGHT(("00"&amp;(J$2+$A16)),3),Input!$B$3:$C$217,2,FALSE),"")</f>
        <v/>
      </c>
      <c r="K16" s="118" t="str">
        <f>IFERROR(VLOOKUP("i"&amp;RIGHT(("00"&amp;(K$2+$A16)),3),Input!$B$3:$C$217,2,FALSE),"")</f>
        <v>Utilisation de pneus verts</v>
      </c>
    </row>
    <row r="17" spans="1:11">
      <c r="A17" s="116">
        <v>15</v>
      </c>
      <c r="B17" s="118" t="str">
        <f>IFERROR(VLOOKUP("i"&amp;RIGHT(("00"&amp;(B$2+$A17)),3),Input!$B$3:$C$217,2,FALSE),"")</f>
        <v/>
      </c>
      <c r="C17" s="118" t="str">
        <f>IFERROR(VLOOKUP("i"&amp;RIGHT(("00"&amp;(C$2+$A17)),3),Input!$B$3:$C$217,2,FALSE),"")</f>
        <v>Moment où l'on utilise de l'eau chaude pour laver la vaisselle</v>
      </c>
      <c r="D17" s="118" t="str">
        <f>IFERROR(VLOOKUP("i"&amp;RIGHT(("00"&amp;(D$2+$A17)),3),Input!$B$3:$C$217,2,FALSE),"")</f>
        <v>Nombre d'années d'utilisation de l'air conditionné</v>
      </c>
      <c r="E17" s="118" t="str">
        <f>IFERROR(VLOOKUP("i"&amp;RIGHT(("00"&amp;(E$2+$A17)),3),Input!$B$3:$C$217,2,FALSE),"")</f>
        <v/>
      </c>
      <c r="F17" s="118" t="str">
        <f>IFERROR(VLOOKUP("i"&amp;RIGHT(("00"&amp;(F$2+$A17)),3),Input!$B$3:$C$217,2,FALSE),"")</f>
        <v/>
      </c>
      <c r="G17" s="118" t="str">
        <f>IFERROR(VLOOKUP("i"&amp;RIGHT(("00"&amp;(G$2+$A17)),3),Input!$B$3:$C$217,2,FALSE),"")</f>
        <v>Temps d'utilisation de l'éclairage</v>
      </c>
      <c r="H17" s="118" t="str">
        <f>IFERROR(VLOOKUP("i"&amp;RIGHT(("00"&amp;(H$2+$A17)),3),Input!$B$3:$C$217,2,FALSE),"")</f>
        <v/>
      </c>
      <c r="I17" s="118" t="str">
        <f>IFERROR(VLOOKUP("i"&amp;RIGHT(("00"&amp;(I$2+$A17)),3),Input!$B$3:$C$217,2,FALSE),"")</f>
        <v>Surremplissage du réfrigérateur</v>
      </c>
      <c r="J17" s="118" t="str">
        <f>IFERROR(VLOOKUP("i"&amp;RIGHT(("00"&amp;(J$2+$A17)),3),Input!$B$3:$C$217,2,FALSE),"")</f>
        <v/>
      </c>
      <c r="K17" s="118" t="str">
        <f>IFERROR(VLOOKUP("i"&amp;RIGHT(("00"&amp;(K$2+$A17)),3),Input!$B$3:$C$217,2,FALSE),"")</f>
        <v/>
      </c>
    </row>
    <row r="18" spans="1:11">
      <c r="A18" s="116">
        <v>16</v>
      </c>
      <c r="B18" s="118" t="str">
        <f>IFERROR(VLOOKUP("i"&amp;RIGHT(("00"&amp;(B$2+$A18)),3),Input!$B$3:$C$217,2,FALSE),"")</f>
        <v/>
      </c>
      <c r="C18" s="118" t="str">
        <f>IFERROR(VLOOKUP("i"&amp;RIGHT(("00"&amp;(C$2+$A18)),3),Input!$B$3:$C$217,2,FALSE),"")</f>
        <v>Pomme de douche à économie d'eau</v>
      </c>
      <c r="D18" s="118" t="str">
        <f>IFERROR(VLOOKUP("i"&amp;RIGHT(("00"&amp;(D$2+$A18)),3),Input!$B$3:$C$217,2,FALSE),"")</f>
        <v>Efficacité de la climatisation</v>
      </c>
      <c r="E18" s="118" t="str">
        <f>IFERROR(VLOOKUP("i"&amp;RIGHT(("00"&amp;(E$2+$A18)),3),Input!$B$3:$C$217,2,FALSE),"")</f>
        <v/>
      </c>
      <c r="F18" s="118" t="str">
        <f>IFERROR(VLOOKUP("i"&amp;RIGHT(("00"&amp;(F$2+$A18)),3),Input!$B$3:$C$217,2,FALSE),"")</f>
        <v/>
      </c>
      <c r="G18" s="118" t="str">
        <f>IFERROR(VLOOKUP("i"&amp;RIGHT(("00"&amp;(G$2+$A18)),3),Input!$B$3:$C$217,2,FALSE),"")</f>
        <v/>
      </c>
      <c r="H18" s="118" t="str">
        <f>IFERROR(VLOOKUP("i"&amp;RIGHT(("00"&amp;(H$2+$A18)),3),Input!$B$3:$C$217,2,FALSE),"")</f>
        <v/>
      </c>
      <c r="I18" s="118" t="str">
        <f>IFERROR(VLOOKUP("i"&amp;RIGHT(("00"&amp;(I$2+$A18)),3),Input!$B$3:$C$217,2,FALSE),"")</f>
        <v>Installation à l'écart du mur</v>
      </c>
      <c r="J18" s="118" t="str">
        <f>IFERROR(VLOOKUP("i"&amp;RIGHT(("00"&amp;(J$2+$A18)),3),Input!$B$3:$C$217,2,FALSE),"")</f>
        <v/>
      </c>
      <c r="K18" s="118" t="str">
        <f>IFERROR(VLOOKUP("i"&amp;RIGHT(("00"&amp;(K$2+$A18)),3),Input!$B$3:$C$217,2,FALSE),"")</f>
        <v/>
      </c>
    </row>
    <row r="19" spans="1:11">
      <c r="A19" s="116">
        <v>17</v>
      </c>
      <c r="B19" s="118" t="str">
        <f>IFERROR(VLOOKUP("i"&amp;RIGHT(("00"&amp;(B$2+$A19)),3),Input!$B$3:$C$217,2,FALSE),"")</f>
        <v/>
      </c>
      <c r="C19" s="118" t="str">
        <f>IFERROR(VLOOKUP("i"&amp;RIGHT(("00"&amp;(C$2+$A19)),3),Input!$B$3:$C$217,2,FALSE),"")</f>
        <v>Baignoire</v>
      </c>
      <c r="D19" s="118" t="str">
        <f>IFERROR(VLOOKUP("i"&amp;RIGHT(("00"&amp;(D$2+$A19)),3),Input!$B$3:$C$217,2,FALSE),"")</f>
        <v>Nettoyage du filtre du climatiseur</v>
      </c>
      <c r="E19" s="118" t="str">
        <f>IFERROR(VLOOKUP("i"&amp;RIGHT(("00"&amp;(E$2+$A19)),3),Input!$B$3:$C$217,2,FALSE),"")</f>
        <v/>
      </c>
      <c r="F19" s="118" t="str">
        <f>IFERROR(VLOOKUP("i"&amp;RIGHT(("00"&amp;(F$2+$A19)),3),Input!$B$3:$C$217,2,FALSE),"")</f>
        <v/>
      </c>
      <c r="G19" s="118" t="str">
        <f>IFERROR(VLOOKUP("i"&amp;RIGHT(("00"&amp;(G$2+$A19)),3),Input!$B$3:$C$217,2,FALSE),"")</f>
        <v/>
      </c>
      <c r="H19" s="118" t="str">
        <f>IFERROR(VLOOKUP("i"&amp;RIGHT(("00"&amp;(H$2+$A19)),3),Input!$B$3:$C$217,2,FALSE),"")</f>
        <v/>
      </c>
      <c r="I19" s="118" t="str">
        <f>IFERROR(VLOOKUP("i"&amp;RIGHT(("00"&amp;(I$2+$A19)),3),Input!$B$3:$C$217,2,FALSE),"")</f>
        <v/>
      </c>
      <c r="J19" s="118" t="str">
        <f>IFERROR(VLOOKUP("i"&amp;RIGHT(("00"&amp;(J$2+$A19)),3),Input!$B$3:$C$217,2,FALSE),"")</f>
        <v/>
      </c>
      <c r="K19" s="118" t="str">
        <f>IFERROR(VLOOKUP("i"&amp;RIGHT(("00"&amp;(K$2+$A19)),3),Input!$B$3:$C$217,2,FALSE),"")</f>
        <v/>
      </c>
    </row>
    <row r="20" spans="1:11">
      <c r="A20" s="116">
        <v>18</v>
      </c>
      <c r="B20" s="118" t="str">
        <f>IFERROR(VLOOKUP("i"&amp;RIGHT(("00"&amp;(B$2+$A20)),3),Input!$B$3:$C$217,2,FALSE),"")</f>
        <v/>
      </c>
      <c r="C20" s="118" t="str">
        <f>IFERROR(VLOOKUP("i"&amp;RIGHT(("00"&amp;(C$2+$A20)),3),Input!$B$3:$C$217,2,FALSE),"")</f>
        <v/>
      </c>
      <c r="D20" s="118" t="str">
        <f>IFERROR(VLOOKUP("i"&amp;RIGHT(("00"&amp;(D$2+$A20)),3),Input!$B$3:$C$217,2,FALSE),"")</f>
        <v/>
      </c>
      <c r="E20" s="118" t="str">
        <f>IFERROR(VLOOKUP("i"&amp;RIGHT(("00"&amp;(E$2+$A20)),3),Input!$B$3:$C$217,2,FALSE),"")</f>
        <v/>
      </c>
      <c r="F20" s="118" t="str">
        <f>IFERROR(VLOOKUP("i"&amp;RIGHT(("00"&amp;(F$2+$A20)),3),Input!$B$3:$C$217,2,FALSE),"")</f>
        <v/>
      </c>
      <c r="G20" s="118" t="str">
        <f>IFERROR(VLOOKUP("i"&amp;RIGHT(("00"&amp;(G$2+$A20)),3),Input!$B$3:$C$217,2,FALSE),"")</f>
        <v/>
      </c>
      <c r="H20" s="118" t="str">
        <f>IFERROR(VLOOKUP("i"&amp;RIGHT(("00"&amp;(H$2+$A20)),3),Input!$B$3:$C$217,2,FALSE),"")</f>
        <v/>
      </c>
      <c r="I20" s="118" t="str">
        <f>IFERROR(VLOOKUP("i"&amp;RIGHT(("00"&amp;(I$2+$A20)),3),Input!$B$3:$C$217,2,FALSE),"")</f>
        <v/>
      </c>
      <c r="J20" s="118" t="str">
        <f>IFERROR(VLOOKUP("i"&amp;RIGHT(("00"&amp;(J$2+$A20)),3),Input!$B$3:$C$217,2,FALSE),"")</f>
        <v/>
      </c>
      <c r="K20" s="118" t="str">
        <f>IFERROR(VLOOKUP("i"&amp;RIGHT(("00"&amp;(K$2+$A20)),3),Input!$B$3:$C$217,2,FALSE),"")</f>
        <v/>
      </c>
    </row>
    <row r="21" spans="1:11">
      <c r="A21" s="116">
        <v>19</v>
      </c>
      <c r="B21" s="118" t="str">
        <f>IFERROR(VLOOKUP("i"&amp;RIGHT(("00"&amp;(B$2+$A21)),3),Input!$B$3:$C$217,2,FALSE),"")</f>
        <v/>
      </c>
      <c r="C21" s="118" t="str">
        <f>IFERROR(VLOOKUP("i"&amp;RIGHT(("00"&amp;(C$2+$A21)),3),Input!$B$3:$C$217,2,FALSE),"")</f>
        <v/>
      </c>
      <c r="D21" s="118" t="str">
        <f>IFERROR(VLOOKUP("i"&amp;RIGHT(("00"&amp;(D$2+$A21)),3),Input!$B$3:$C$217,2,FALSE),"")</f>
        <v/>
      </c>
      <c r="E21" s="118" t="str">
        <f>IFERROR(VLOOKUP("i"&amp;RIGHT(("00"&amp;(E$2+$A21)),3),Input!$B$3:$C$217,2,FALSE),"")</f>
        <v/>
      </c>
      <c r="F21" s="118" t="str">
        <f>IFERROR(VLOOKUP("i"&amp;RIGHT(("00"&amp;(F$2+$A21)),3),Input!$B$3:$C$217,2,FALSE),"")</f>
        <v/>
      </c>
      <c r="G21" s="118" t="str">
        <f>IFERROR(VLOOKUP("i"&amp;RIGHT(("00"&amp;(G$2+$A21)),3),Input!$B$3:$C$217,2,FALSE),"")</f>
        <v/>
      </c>
      <c r="H21" s="118" t="str">
        <f>IFERROR(VLOOKUP("i"&amp;RIGHT(("00"&amp;(H$2+$A21)),3),Input!$B$3:$C$217,2,FALSE),"")</f>
        <v/>
      </c>
      <c r="I21" s="118" t="str">
        <f>IFERROR(VLOOKUP("i"&amp;RIGHT(("00"&amp;(I$2+$A21)),3),Input!$B$3:$C$217,2,FALSE),"")</f>
        <v/>
      </c>
      <c r="J21" s="118" t="str">
        <f>IFERROR(VLOOKUP("i"&amp;RIGHT(("00"&amp;(J$2+$A21)),3),Input!$B$3:$C$217,2,FALSE),"")</f>
        <v/>
      </c>
      <c r="K21" s="118" t="str">
        <f>IFERROR(VLOOKUP("i"&amp;RIGHT(("00"&amp;(K$2+$A21)),3),Input!$B$3:$C$217,2,FALSE),"")</f>
        <v/>
      </c>
    </row>
    <row r="22" spans="1:11">
      <c r="A22" s="116">
        <v>20</v>
      </c>
      <c r="B22" s="118" t="str">
        <f>IFERROR(VLOOKUP("i"&amp;RIGHT(("00"&amp;(B$2+$A22)),3),Input!$B$3:$C$217,2,FALSE),"")</f>
        <v/>
      </c>
      <c r="C22" s="118" t="str">
        <f>IFERROR(VLOOKUP("i"&amp;RIGHT(("00"&amp;(C$2+$A22)),3),Input!$B$3:$C$217,2,FALSE),"")</f>
        <v/>
      </c>
      <c r="D22" s="118" t="str">
        <f>IFERROR(VLOOKUP("i"&amp;RIGHT(("00"&amp;(D$2+$A22)),3),Input!$B$3:$C$217,2,FALSE),"")</f>
        <v/>
      </c>
      <c r="E22" s="118" t="str">
        <f>IFERROR(VLOOKUP("i"&amp;RIGHT(("00"&amp;(E$2+$A22)),3),Input!$B$3:$C$217,2,FALSE),"")</f>
        <v/>
      </c>
      <c r="F22" s="118" t="str">
        <f>IFERROR(VLOOKUP("i"&amp;RIGHT(("00"&amp;(F$2+$A22)),3),Input!$B$3:$C$217,2,FALSE),"")</f>
        <v/>
      </c>
      <c r="G22" s="118" t="str">
        <f>IFERROR(VLOOKUP("i"&amp;RIGHT(("00"&amp;(G$2+$A22)),3),Input!$B$3:$C$217,2,FALSE),"")</f>
        <v/>
      </c>
      <c r="H22" s="118" t="str">
        <f>IFERROR(VLOOKUP("i"&amp;RIGHT(("00"&amp;(H$2+$A22)),3),Input!$B$3:$C$217,2,FALSE),"")</f>
        <v/>
      </c>
      <c r="I22" s="118" t="str">
        <f>IFERROR(VLOOKUP("i"&amp;RIGHT(("00"&amp;(I$2+$A22)),3),Input!$B$3:$C$217,2,FALSE),"")</f>
        <v/>
      </c>
      <c r="J22" s="118" t="str">
        <f>IFERROR(VLOOKUP("i"&amp;RIGHT(("00"&amp;(J$2+$A22)),3),Input!$B$3:$C$217,2,FALSE),"")</f>
        <v/>
      </c>
      <c r="K22" s="118" t="str">
        <f>IFERROR(VLOOKUP("i"&amp;RIGHT(("00"&amp;(K$2+$A22)),3),Input!$B$3:$C$217,2,FALSE),"")</f>
        <v/>
      </c>
    </row>
    <row r="23" spans="1:11">
      <c r="A23" s="116">
        <v>21</v>
      </c>
      <c r="B23" s="118" t="str">
        <f>IFERROR(VLOOKUP("i"&amp;RIGHT(("00"&amp;(B$2+$A23)),3),Input!$B$3:$C$217,2,FALSE),"")</f>
        <v>État / département</v>
      </c>
      <c r="C23" s="118" t="str">
        <f>IFERROR(VLOOKUP("i"&amp;RIGHT(("00"&amp;(C$2+$A23)),3),Input!$B$3:$C$217,2,FALSE),"")</f>
        <v>Performance du chauffe-eau</v>
      </c>
      <c r="D23" s="118" t="str">
        <f>IFERROR(VLOOKUP("i"&amp;RIGHT(("00"&amp;(D$2+$A23)),3),Input!$B$3:$C$217,2,FALSE),"")</f>
        <v>Performance du climatiseur</v>
      </c>
      <c r="E23" s="118" t="str">
        <f>IFERROR(VLOOKUP("i"&amp;RIGHT(("00"&amp;(E$2+$A23)),3),Input!$B$3:$C$217,2,FALSE),"")</f>
        <v/>
      </c>
      <c r="F23" s="118" t="str">
        <f>IFERROR(VLOOKUP("i"&amp;RIGHT(("00"&amp;(F$2+$A23)),3),Input!$B$3:$C$217,2,FALSE),"")</f>
        <v>Performance de la machine à laver</v>
      </c>
      <c r="G23" s="118" t="str">
        <f>IFERROR(VLOOKUP("i"&amp;RIGHT(("00"&amp;(G$2+$A23)),3),Input!$B$3:$C$217,2,FALSE),"")</f>
        <v/>
      </c>
      <c r="H23" s="118" t="str">
        <f>IFERROR(VLOOKUP("i"&amp;RIGHT(("00"&amp;(H$2+$A23)),3),Input!$B$3:$C$217,2,FALSE),"")</f>
        <v>Performances TV</v>
      </c>
      <c r="I23" s="118" t="str">
        <f>IFERROR(VLOOKUP("i"&amp;RIGHT(("00"&amp;(I$2+$A23)),3),Input!$B$3:$C$217,2,FALSE),"")</f>
        <v>La performance du réfrigérateur</v>
      </c>
      <c r="J23" s="118" t="str">
        <f>IFERROR(VLOOKUP("i"&amp;RIGHT(("00"&amp;(J$2+$A23)),3),Input!$B$3:$C$217,2,FALSE),"")</f>
        <v>Température de la théière</v>
      </c>
      <c r="K23" s="118" t="str">
        <f>IFERROR(VLOOKUP("i"&amp;RIGHT(("00"&amp;(K$2+$A23)),3),Input!$B$3:$C$217,2,FALSE),"")</f>
        <v>Destination</v>
      </c>
    </row>
    <row r="24" spans="1:11">
      <c r="A24" s="116">
        <v>22</v>
      </c>
      <c r="B24" s="118" t="str">
        <f>IFERROR(VLOOKUP("i"&amp;RIGHT(("00"&amp;(B$2+$A24)),3),Input!$B$3:$C$217,2,FALSE),"")</f>
        <v>Zone détaillée</v>
      </c>
      <c r="C24" s="118" t="str">
        <f>IFERROR(VLOOKUP("i"&amp;RIGHT(("00"&amp;(C$2+$A24)),3),Input!$B$3:$C$217,2,FALSE),"")</f>
        <v/>
      </c>
      <c r="D24" s="118" t="str">
        <f>IFERROR(VLOOKUP("i"&amp;RIGHT(("00"&amp;(D$2+$A24)),3),Input!$B$3:$C$217,2,FALSE),"")</f>
        <v/>
      </c>
      <c r="E24" s="118" t="str">
        <f>IFERROR(VLOOKUP("i"&amp;RIGHT(("00"&amp;(E$2+$A24)),3),Input!$B$3:$C$217,2,FALSE),"")</f>
        <v/>
      </c>
      <c r="F24" s="118" t="str">
        <f>IFERROR(VLOOKUP("i"&amp;RIGHT(("00"&amp;(F$2+$A24)),3),Input!$B$3:$C$217,2,FALSE),"")</f>
        <v/>
      </c>
      <c r="G24" s="118" t="str">
        <f>IFERROR(VLOOKUP("i"&amp;RIGHT(("00"&amp;(G$2+$A24)),3),Input!$B$3:$C$217,2,FALSE),"")</f>
        <v/>
      </c>
      <c r="H24" s="118" t="str">
        <f>IFERROR(VLOOKUP("i"&amp;RIGHT(("00"&amp;(H$2+$A24)),3),Input!$B$3:$C$217,2,FALSE),"")</f>
        <v/>
      </c>
      <c r="I24" s="118" t="str">
        <f>IFERROR(VLOOKUP("i"&amp;RIGHT(("00"&amp;(I$2+$A24)),3),Input!$B$3:$C$217,2,FALSE),"")</f>
        <v/>
      </c>
      <c r="J24" s="118" t="str">
        <f>IFERROR(VLOOKUP("i"&amp;RIGHT(("00"&amp;(J$2+$A24)),3),Input!$B$3:$C$217,2,FALSE),"")</f>
        <v>Économie d'énergie de la bouilloire</v>
      </c>
      <c r="K24" s="118" t="str">
        <f>IFERROR(VLOOKUP("i"&amp;RIGHT(("00"&amp;(K$2+$A24)),3),Input!$B$3:$C$217,2,FALSE),"")</f>
        <v>Fréquence</v>
      </c>
    </row>
    <row r="25" spans="1:11">
      <c r="A25" s="116">
        <v>23</v>
      </c>
      <c r="B25" s="118" t="str">
        <f>IFERROR(VLOOKUP("i"&amp;RIGHT(("00"&amp;(B$2+$A25)),3),Input!$B$3:$C$217,2,FALSE),"")</f>
        <v>Résidence urbaine ou provinciale</v>
      </c>
      <c r="C25" s="118" t="str">
        <f>IFERROR(VLOOKUP("i"&amp;RIGHT(("00"&amp;(C$2+$A25)),3),Input!$B$3:$C$217,2,FALSE),"")</f>
        <v/>
      </c>
      <c r="D25" s="118" t="str">
        <f>IFERROR(VLOOKUP("i"&amp;RIGHT(("00"&amp;(D$2+$A25)),3),Input!$B$3:$C$217,2,FALSE),"")</f>
        <v/>
      </c>
      <c r="E25" s="118" t="str">
        <f>IFERROR(VLOOKUP("i"&amp;RIGHT(("00"&amp;(E$2+$A25)),3),Input!$B$3:$C$217,2,FALSE),"")</f>
        <v/>
      </c>
      <c r="F25" s="118" t="str">
        <f>IFERROR(VLOOKUP("i"&amp;RIGHT(("00"&amp;(F$2+$A25)),3),Input!$B$3:$C$217,2,FALSE),"")</f>
        <v/>
      </c>
      <c r="G25" s="118" t="str">
        <f>IFERROR(VLOOKUP("i"&amp;RIGHT(("00"&amp;(G$2+$A25)),3),Input!$B$3:$C$217,2,FALSE),"")</f>
        <v/>
      </c>
      <c r="H25" s="118" t="str">
        <f>IFERROR(VLOOKUP("i"&amp;RIGHT(("00"&amp;(H$2+$A25)),3),Input!$B$3:$C$217,2,FALSE),"")</f>
        <v/>
      </c>
      <c r="I25" s="118" t="str">
        <f>IFERROR(VLOOKUP("i"&amp;RIGHT(("00"&amp;(I$2+$A25)),3),Input!$B$3:$C$217,2,FALSE),"")</f>
        <v/>
      </c>
      <c r="J25" s="118" t="str">
        <f>IFERROR(VLOOKUP("i"&amp;RIGHT(("00"&amp;(J$2+$A25)),3),Input!$B$3:$C$217,2,FALSE),"")</f>
        <v/>
      </c>
      <c r="K25" s="118" t="str">
        <f>IFERROR(VLOOKUP("i"&amp;RIGHT(("00"&amp;(K$2+$A25)),3),Input!$B$3:$C$217,2,FALSE),"")</f>
        <v>Trajet aller</v>
      </c>
    </row>
    <row r="26" spans="1:11">
      <c r="A26" s="116">
        <v>24</v>
      </c>
      <c r="B26" s="118" t="str">
        <f>IFERROR(VLOOKUP("i"&amp;RIGHT(("00"&amp;(B$2+$A26)),3),Input!$B$3:$C$217,2,FALSE),"")</f>
        <v/>
      </c>
      <c r="C26" s="118" t="str">
        <f>IFERROR(VLOOKUP("i"&amp;RIGHT(("00"&amp;(C$2+$A26)),3),Input!$B$3:$C$217,2,FALSE),"")</f>
        <v/>
      </c>
      <c r="D26" s="118" t="str">
        <f>IFERROR(VLOOKUP("i"&amp;RIGHT(("00"&amp;(D$2+$A26)),3),Input!$B$3:$C$217,2,FALSE),"")</f>
        <v/>
      </c>
      <c r="E26" s="118" t="str">
        <f>IFERROR(VLOOKUP("i"&amp;RIGHT(("00"&amp;(E$2+$A26)),3),Input!$B$3:$C$217,2,FALSE),"")</f>
        <v/>
      </c>
      <c r="F26" s="118" t="str">
        <f>IFERROR(VLOOKUP("i"&amp;RIGHT(("00"&amp;(F$2+$A26)),3),Input!$B$3:$C$217,2,FALSE),"")</f>
        <v/>
      </c>
      <c r="G26" s="118" t="str">
        <f>IFERROR(VLOOKUP("i"&amp;RIGHT(("00"&amp;(G$2+$A26)),3),Input!$B$3:$C$217,2,FALSE),"")</f>
        <v/>
      </c>
      <c r="H26" s="118" t="str">
        <f>IFERROR(VLOOKUP("i"&amp;RIGHT(("00"&amp;(H$2+$A26)),3),Input!$B$3:$C$217,2,FALSE),"")</f>
        <v/>
      </c>
      <c r="I26" s="118" t="str">
        <f>IFERROR(VLOOKUP("i"&amp;RIGHT(("00"&amp;(I$2+$A26)),3),Input!$B$3:$C$217,2,FALSE),"")</f>
        <v/>
      </c>
      <c r="J26" s="118" t="str">
        <f>IFERROR(VLOOKUP("i"&amp;RIGHT(("00"&amp;(J$2+$A26)),3),Input!$B$3:$C$217,2,FALSE),"")</f>
        <v/>
      </c>
      <c r="K26" s="118" t="str">
        <f>IFERROR(VLOOKUP("i"&amp;RIGHT(("00"&amp;(K$2+$A26)),3),Input!$B$3:$C$217,2,FALSE),"")</f>
        <v>Voiture utilisée</v>
      </c>
    </row>
    <row r="27" spans="1:11">
      <c r="A27" s="116">
        <v>25</v>
      </c>
      <c r="B27" s="118" t="str">
        <f>IFERROR(VLOOKUP("i"&amp;RIGHT(("00"&amp;(B$2+$A27)),3),Input!$B$3:$C$217,2,FALSE),"")</f>
        <v/>
      </c>
      <c r="C27" s="118" t="str">
        <f>IFERROR(VLOOKUP("i"&amp;RIGHT(("00"&amp;(C$2+$A27)),3),Input!$B$3:$C$217,2,FALSE),"")</f>
        <v/>
      </c>
      <c r="D27" s="118" t="str">
        <f>IFERROR(VLOOKUP("i"&amp;RIGHT(("00"&amp;(D$2+$A27)),3),Input!$B$3:$C$217,2,FALSE),"")</f>
        <v/>
      </c>
      <c r="E27" s="118" t="str">
        <f>IFERROR(VLOOKUP("i"&amp;RIGHT(("00"&amp;(E$2+$A27)),3),Input!$B$3:$C$217,2,FALSE),"")</f>
        <v/>
      </c>
      <c r="F27" s="118" t="str">
        <f>IFERROR(VLOOKUP("i"&amp;RIGHT(("00"&amp;(F$2+$A27)),3),Input!$B$3:$C$217,2,FALSE),"")</f>
        <v/>
      </c>
      <c r="G27" s="118" t="str">
        <f>IFERROR(VLOOKUP("i"&amp;RIGHT(("00"&amp;(G$2+$A27)),3),Input!$B$3:$C$217,2,FALSE),"")</f>
        <v/>
      </c>
      <c r="H27" s="118" t="str">
        <f>IFERROR(VLOOKUP("i"&amp;RIGHT(("00"&amp;(H$2+$A27)),3),Input!$B$3:$C$217,2,FALSE),"")</f>
        <v/>
      </c>
      <c r="I27" s="118" t="str">
        <f>IFERROR(VLOOKUP("i"&amp;RIGHT(("00"&amp;(I$2+$A27)),3),Input!$B$3:$C$217,2,FALSE),"")</f>
        <v/>
      </c>
      <c r="J27" s="118" t="str">
        <f>IFERROR(VLOOKUP("i"&amp;RIGHT(("00"&amp;(J$2+$A27)),3),Input!$B$3:$C$217,2,FALSE),"")</f>
        <v/>
      </c>
      <c r="K27" s="118" t="str">
        <f>IFERROR(VLOOKUP("i"&amp;RIGHT(("00"&amp;(K$2+$A27)),3),Input!$B$3:$C$217,2,FALSE),"")</f>
        <v/>
      </c>
    </row>
    <row r="28" spans="1:11">
      <c r="A28" s="116">
        <v>26</v>
      </c>
      <c r="B28" s="118" t="str">
        <f>IFERROR(VLOOKUP("i"&amp;RIGHT(("00"&amp;(B$2+$A28)),3),Input!$B$3:$C$217,2,FALSE),"")</f>
        <v/>
      </c>
      <c r="C28" s="118" t="str">
        <f>IFERROR(VLOOKUP("i"&amp;RIGHT(("00"&amp;(C$2+$A28)),3),Input!$B$3:$C$217,2,FALSE),"")</f>
        <v/>
      </c>
      <c r="D28" s="118" t="str">
        <f>IFERROR(VLOOKUP("i"&amp;RIGHT(("00"&amp;(D$2+$A28)),3),Input!$B$3:$C$217,2,FALSE),"")</f>
        <v/>
      </c>
      <c r="E28" s="118" t="str">
        <f>IFERROR(VLOOKUP("i"&amp;RIGHT(("00"&amp;(E$2+$A28)),3),Input!$B$3:$C$217,2,FALSE),"")</f>
        <v/>
      </c>
      <c r="F28" s="118" t="str">
        <f>IFERROR(VLOOKUP("i"&amp;RIGHT(("00"&amp;(F$2+$A28)),3),Input!$B$3:$C$217,2,FALSE),"")</f>
        <v/>
      </c>
      <c r="G28" s="118" t="str">
        <f>IFERROR(VLOOKUP("i"&amp;RIGHT(("00"&amp;(G$2+$A28)),3),Input!$B$3:$C$217,2,FALSE),"")</f>
        <v/>
      </c>
      <c r="H28" s="118" t="str">
        <f>IFERROR(VLOOKUP("i"&amp;RIGHT(("00"&amp;(H$2+$A28)),3),Input!$B$3:$C$217,2,FALSE),"")</f>
        <v/>
      </c>
      <c r="I28" s="118" t="str">
        <f>IFERROR(VLOOKUP("i"&amp;RIGHT(("00"&amp;(I$2+$A28)),3),Input!$B$3:$C$217,2,FALSE),"")</f>
        <v/>
      </c>
      <c r="J28" s="118" t="str">
        <f>IFERROR(VLOOKUP("i"&amp;RIGHT(("00"&amp;(J$2+$A28)),3),Input!$B$3:$C$217,2,FALSE),"")</f>
        <v/>
      </c>
      <c r="K28" s="118" t="str">
        <f>IFERROR(VLOOKUP("i"&amp;RIGHT(("00"&amp;(K$2+$A28)),3),Input!$B$3:$C$217,2,FALSE),"")</f>
        <v/>
      </c>
    </row>
    <row r="29" spans="1:11">
      <c r="A29" s="116">
        <v>27</v>
      </c>
      <c r="B29" s="118" t="str">
        <f>IFERROR(VLOOKUP("i"&amp;RIGHT(("00"&amp;(B$2+$A29)),3),Input!$B$3:$C$217,2,FALSE),"")</f>
        <v/>
      </c>
      <c r="C29" s="118" t="str">
        <f>IFERROR(VLOOKUP("i"&amp;RIGHT(("00"&amp;(C$2+$A29)),3),Input!$B$3:$C$217,2,FALSE),"")</f>
        <v/>
      </c>
      <c r="D29" s="118" t="str">
        <f>IFERROR(VLOOKUP("i"&amp;RIGHT(("00"&amp;(D$2+$A29)),3),Input!$B$3:$C$217,2,FALSE),"")</f>
        <v/>
      </c>
      <c r="E29" s="118" t="str">
        <f>IFERROR(VLOOKUP("i"&amp;RIGHT(("00"&amp;(E$2+$A29)),3),Input!$B$3:$C$217,2,FALSE),"")</f>
        <v/>
      </c>
      <c r="F29" s="118" t="str">
        <f>IFERROR(VLOOKUP("i"&amp;RIGHT(("00"&amp;(F$2+$A29)),3),Input!$B$3:$C$217,2,FALSE),"")</f>
        <v/>
      </c>
      <c r="G29" s="118" t="str">
        <f>IFERROR(VLOOKUP("i"&amp;RIGHT(("00"&amp;(G$2+$A29)),3),Input!$B$3:$C$217,2,FALSE),"")</f>
        <v/>
      </c>
      <c r="H29" s="118" t="str">
        <f>IFERROR(VLOOKUP("i"&amp;RIGHT(("00"&amp;(H$2+$A29)),3),Input!$B$3:$C$217,2,FALSE),"")</f>
        <v/>
      </c>
      <c r="I29" s="118" t="str">
        <f>IFERROR(VLOOKUP("i"&amp;RIGHT(("00"&amp;(I$2+$A29)),3),Input!$B$3:$C$217,2,FALSE),"")</f>
        <v/>
      </c>
      <c r="J29" s="118" t="str">
        <f>IFERROR(VLOOKUP("i"&amp;RIGHT(("00"&amp;(J$2+$A29)),3),Input!$B$3:$C$217,2,FALSE),"")</f>
        <v/>
      </c>
      <c r="K29" s="118" t="str">
        <f>IFERROR(VLOOKUP("i"&amp;RIGHT(("00"&amp;(K$2+$A29)),3),Input!$B$3:$C$217,2,FALSE),"")</f>
        <v/>
      </c>
    </row>
    <row r="30" spans="1:11">
      <c r="A30" s="116">
        <v>28</v>
      </c>
      <c r="B30" s="118" t="str">
        <f>IFERROR(VLOOKUP("i"&amp;RIGHT(("00"&amp;(B$2+$A30)),3),Input!$B$3:$C$217,2,FALSE),"")</f>
        <v/>
      </c>
      <c r="C30" s="118" t="str">
        <f>IFERROR(VLOOKUP("i"&amp;RIGHT(("00"&amp;(C$2+$A30)),3),Input!$B$3:$C$217,2,FALSE),"")</f>
        <v/>
      </c>
      <c r="D30" s="118" t="str">
        <f>IFERROR(VLOOKUP("i"&amp;RIGHT(("00"&amp;(D$2+$A30)),3),Input!$B$3:$C$217,2,FALSE),"")</f>
        <v/>
      </c>
      <c r="E30" s="118" t="str">
        <f>IFERROR(VLOOKUP("i"&amp;RIGHT(("00"&amp;(E$2+$A30)),3),Input!$B$3:$C$217,2,FALSE),"")</f>
        <v/>
      </c>
      <c r="F30" s="118" t="str">
        <f>IFERROR(VLOOKUP("i"&amp;RIGHT(("00"&amp;(F$2+$A30)),3),Input!$B$3:$C$217,2,FALSE),"")</f>
        <v/>
      </c>
      <c r="G30" s="118" t="str">
        <f>IFERROR(VLOOKUP("i"&amp;RIGHT(("00"&amp;(G$2+$A30)),3),Input!$B$3:$C$217,2,FALSE),"")</f>
        <v/>
      </c>
      <c r="H30" s="118" t="str">
        <f>IFERROR(VLOOKUP("i"&amp;RIGHT(("00"&amp;(H$2+$A30)),3),Input!$B$3:$C$217,2,FALSE),"")</f>
        <v/>
      </c>
      <c r="I30" s="118" t="str">
        <f>IFERROR(VLOOKUP("i"&amp;RIGHT(("00"&amp;(I$2+$A30)),3),Input!$B$3:$C$217,2,FALSE),"")</f>
        <v/>
      </c>
      <c r="J30" s="118" t="str">
        <f>IFERROR(VLOOKUP("i"&amp;RIGHT(("00"&amp;(J$2+$A30)),3),Input!$B$3:$C$217,2,FALSE),"")</f>
        <v/>
      </c>
      <c r="K30" s="118" t="str">
        <f>IFERROR(VLOOKUP("i"&amp;RIGHT(("00"&amp;(K$2+$A30)),3),Input!$B$3:$C$217,2,FALSE),"")</f>
        <v/>
      </c>
    </row>
    <row r="31" spans="1:11">
      <c r="A31" s="116">
        <v>29</v>
      </c>
      <c r="B31" s="118" t="str">
        <f>IFERROR(VLOOKUP("i"&amp;RIGHT(("00"&amp;(B$2+$A31)),3),Input!$B$3:$C$217,2,FALSE),"")</f>
        <v/>
      </c>
      <c r="C31" s="118" t="str">
        <f>IFERROR(VLOOKUP("i"&amp;RIGHT(("00"&amp;(C$2+$A31)),3),Input!$B$3:$C$217,2,FALSE),"")</f>
        <v/>
      </c>
      <c r="D31" s="118" t="str">
        <f>IFERROR(VLOOKUP("i"&amp;RIGHT(("00"&amp;(D$2+$A31)),3),Input!$B$3:$C$217,2,FALSE),"")</f>
        <v/>
      </c>
      <c r="E31" s="118" t="str">
        <f>IFERROR(VLOOKUP("i"&amp;RIGHT(("00"&amp;(E$2+$A31)),3),Input!$B$3:$C$217,2,FALSE),"")</f>
        <v/>
      </c>
      <c r="F31" s="118" t="str">
        <f>IFERROR(VLOOKUP("i"&amp;RIGHT(("00"&amp;(F$2+$A31)),3),Input!$B$3:$C$217,2,FALSE),"")</f>
        <v/>
      </c>
      <c r="G31" s="118" t="str">
        <f>IFERROR(VLOOKUP("i"&amp;RIGHT(("00"&amp;(G$2+$A31)),3),Input!$B$3:$C$217,2,FALSE),"")</f>
        <v/>
      </c>
      <c r="H31" s="118" t="str">
        <f>IFERROR(VLOOKUP("i"&amp;RIGHT(("00"&amp;(H$2+$A31)),3),Input!$B$3:$C$217,2,FALSE),"")</f>
        <v/>
      </c>
      <c r="I31" s="118" t="str">
        <f>IFERROR(VLOOKUP("i"&amp;RIGHT(("00"&amp;(I$2+$A31)),3),Input!$B$3:$C$217,2,FALSE),"")</f>
        <v/>
      </c>
      <c r="J31" s="118" t="str">
        <f>IFERROR(VLOOKUP("i"&amp;RIGHT(("00"&amp;(J$2+$A31)),3),Input!$B$3:$C$217,2,FALSE),"")</f>
        <v/>
      </c>
      <c r="K31" s="118" t="str">
        <f>IFERROR(VLOOKUP("i"&amp;RIGHT(("00"&amp;(K$2+$A31)),3),Input!$B$3:$C$217,2,FALSE),"")</f>
        <v/>
      </c>
    </row>
    <row r="32" spans="1:11">
      <c r="A32" s="116">
        <v>30</v>
      </c>
      <c r="B32" s="118" t="str">
        <f>IFERROR(VLOOKUP("i"&amp;RIGHT(("00"&amp;(B$2+$A32)),3),Input!$B$3:$C$217,2,FALSE),"")</f>
        <v/>
      </c>
      <c r="C32" s="118" t="str">
        <f>IFERROR(VLOOKUP("i"&amp;RIGHT(("00"&amp;(C$2+$A32)),3),Input!$B$3:$C$217,2,FALSE),"")</f>
        <v/>
      </c>
      <c r="D32" s="118" t="str">
        <f>IFERROR(VLOOKUP("i"&amp;RIGHT(("00"&amp;(D$2+$A32)),3),Input!$B$3:$C$217,2,FALSE),"")</f>
        <v/>
      </c>
      <c r="E32" s="118" t="str">
        <f>IFERROR(VLOOKUP("i"&amp;RIGHT(("00"&amp;(E$2+$A32)),3),Input!$B$3:$C$217,2,FALSE),"")</f>
        <v/>
      </c>
      <c r="F32" s="118" t="str">
        <f>IFERROR(VLOOKUP("i"&amp;RIGHT(("00"&amp;(F$2+$A32)),3),Input!$B$3:$C$217,2,FALSE),"")</f>
        <v/>
      </c>
      <c r="G32" s="118" t="str">
        <f>IFERROR(VLOOKUP("i"&amp;RIGHT(("00"&amp;(G$2+$A32)),3),Input!$B$3:$C$217,2,FALSE),"")</f>
        <v/>
      </c>
      <c r="H32" s="118" t="str">
        <f>IFERROR(VLOOKUP("i"&amp;RIGHT(("00"&amp;(H$2+$A32)),3),Input!$B$3:$C$217,2,FALSE),"")</f>
        <v/>
      </c>
      <c r="I32" s="118" t="str">
        <f>IFERROR(VLOOKUP("i"&amp;RIGHT(("00"&amp;(I$2+$A32)),3),Input!$B$3:$C$217,2,FALSE),"")</f>
        <v/>
      </c>
      <c r="J32" s="118" t="str">
        <f>IFERROR(VLOOKUP("i"&amp;RIGHT(("00"&amp;(J$2+$A32)),3),Input!$B$3:$C$217,2,FALSE),"")</f>
        <v/>
      </c>
      <c r="K32" s="118" t="str">
        <f>IFERROR(VLOOKUP("i"&amp;RIGHT(("00"&amp;(K$2+$A32)),3),Input!$B$3:$C$217,2,FALSE),"")</f>
        <v/>
      </c>
    </row>
    <row r="33" spans="1:11">
      <c r="A33" s="116">
        <v>31</v>
      </c>
      <c r="B33" s="118" t="str">
        <f>IFERROR(VLOOKUP("i"&amp;RIGHT(("00"&amp;(B$2+$A33)),3),Input!$B$3:$C$217,2,FALSE),"")</f>
        <v/>
      </c>
      <c r="C33" s="118" t="str">
        <f>IFERROR(VLOOKUP("i"&amp;RIGHT(("00"&amp;(C$2+$A33)),3),Input!$B$3:$C$217,2,FALSE),"")</f>
        <v>Chauffage du siège des toilettes</v>
      </c>
      <c r="D33" s="118" t="str">
        <f>IFERROR(VLOOKUP("i"&amp;RIGHT(("00"&amp;(D$2+$A33)),3),Input!$B$3:$C$217,2,FALSE),"")</f>
        <v>Équipement de chauffage principalement utilisé</v>
      </c>
      <c r="E33" s="118" t="str">
        <f>IFERROR(VLOOKUP("i"&amp;RIGHT(("00"&amp;(E$2+$A33)),3),Input!$B$3:$C$217,2,FALSE),"")</f>
        <v/>
      </c>
      <c r="F33" s="118" t="str">
        <f>IFERROR(VLOOKUP("i"&amp;RIGHT(("00"&amp;(F$2+$A33)),3),Input!$B$3:$C$217,2,FALSE),"")</f>
        <v/>
      </c>
      <c r="G33" s="118" t="str">
        <f>IFERROR(VLOOKUP("i"&amp;RIGHT(("00"&amp;(G$2+$A33)),3),Input!$B$3:$C$217,2,FALSE),"")</f>
        <v/>
      </c>
      <c r="H33" s="118" t="str">
        <f>IFERROR(VLOOKUP("i"&amp;RIGHT(("00"&amp;(H$2+$A33)),3),Input!$B$3:$C$217,2,FALSE),"")</f>
        <v>Taille de la télévision</v>
      </c>
      <c r="I33" s="118" t="str">
        <f>IFERROR(VLOOKUP("i"&amp;RIGHT(("00"&amp;(I$2+$A33)),3),Input!$B$3:$C$217,2,FALSE),"")</f>
        <v/>
      </c>
      <c r="J33" s="118" t="str">
        <f>IFERROR(VLOOKUP("i"&amp;RIGHT(("00"&amp;(J$2+$A33)),3),Input!$B$3:$C$217,2,FALSE),"")</f>
        <v/>
      </c>
      <c r="K33" s="118" t="str">
        <f>IFERROR(VLOOKUP("i"&amp;RIGHT(("00"&amp;(K$2+$A33)),3),Input!$B$3:$C$217,2,FALSE),"")</f>
        <v>Système d'arrêt au ralenti</v>
      </c>
    </row>
    <row r="34" spans="1:11">
      <c r="A34" s="116">
        <v>32</v>
      </c>
      <c r="B34" s="118" t="str">
        <f>IFERROR(VLOOKUP("i"&amp;RIGHT(("00"&amp;(B$2+$A34)),3),Input!$B$3:$C$217,2,FALSE),"")</f>
        <v/>
      </c>
      <c r="C34" s="118" t="str">
        <f>IFERROR(VLOOKUP("i"&amp;RIGHT(("00"&amp;(C$2+$A34)),3),Input!$B$3:$C$217,2,FALSE),"")</f>
        <v>Réglage de la température du siège des toilettes</v>
      </c>
      <c r="D34" s="118" t="str">
        <f>IFERROR(VLOOKUP("i"&amp;RIGHT(("00"&amp;(D$2+$A34)),3),Input!$B$3:$C$217,2,FALSE),"")</f>
        <v>Équipement de chauffage utilisé de façon complémentaire</v>
      </c>
      <c r="E34" s="118" t="str">
        <f>IFERROR(VLOOKUP("i"&amp;RIGHT(("00"&amp;(E$2+$A34)),3),Input!$B$3:$C$217,2,FALSE),"")</f>
        <v/>
      </c>
      <c r="F34" s="118" t="str">
        <f>IFERROR(VLOOKUP("i"&amp;RIGHT(("00"&amp;(F$2+$A34)),3),Input!$B$3:$C$217,2,FALSE),"")</f>
        <v/>
      </c>
      <c r="G34" s="118" t="str">
        <f>IFERROR(VLOOKUP("i"&amp;RIGHT(("00"&amp;(G$2+$A34)),3),Input!$B$3:$C$217,2,FALSE),"")</f>
        <v/>
      </c>
      <c r="H34" s="118" t="str">
        <f>IFERROR(VLOOKUP("i"&amp;RIGHT(("00"&amp;(H$2+$A34)),3),Input!$B$3:$C$217,2,FALSE),"")</f>
        <v>Années d'utilisation de la télévision</v>
      </c>
      <c r="I34" s="118" t="str">
        <f>IFERROR(VLOOKUP("i"&amp;RIGHT(("00"&amp;(I$2+$A34)),3),Input!$B$3:$C$217,2,FALSE),"")</f>
        <v/>
      </c>
      <c r="J34" s="118" t="str">
        <f>IFERROR(VLOOKUP("i"&amp;RIGHT(("00"&amp;(J$2+$A34)),3),Input!$B$3:$C$217,2,FALSE),"")</f>
        <v/>
      </c>
      <c r="K34" s="118" t="str">
        <f>IFERROR(VLOOKUP("i"&amp;RIGHT(("00"&amp;(K$2+$A34)),3),Input!$B$3:$C$217,2,FALSE),"")</f>
        <v>Accélération rapide et démarrage brusque</v>
      </c>
    </row>
    <row r="35" spans="1:11">
      <c r="A35" s="116">
        <v>33</v>
      </c>
      <c r="B35" s="118" t="str">
        <f>IFERROR(VLOOKUP("i"&amp;RIGHT(("00"&amp;(B$2+$A35)),3),Input!$B$3:$C$217,2,FALSE),"")</f>
        <v/>
      </c>
      <c r="C35" s="118" t="str">
        <f>IFERROR(VLOOKUP("i"&amp;RIGHT(("00"&amp;(C$2+$A35)),3),Input!$B$3:$C$217,2,FALSE),"")</f>
        <v>Siège de toilette isolé instantanément</v>
      </c>
      <c r="D35" s="118" t="str">
        <f>IFERROR(VLOOKUP("i"&amp;RIGHT(("00"&amp;(D$2+$A35)),3),Input!$B$3:$C$217,2,FALSE),"")</f>
        <v>Temps de chauffage</v>
      </c>
      <c r="E35" s="118" t="str">
        <f>IFERROR(VLOOKUP("i"&amp;RIGHT(("00"&amp;(E$2+$A35)),3),Input!$B$3:$C$217,2,FALSE),"")</f>
        <v/>
      </c>
      <c r="F35" s="118" t="str">
        <f>IFERROR(VLOOKUP("i"&amp;RIGHT(("00"&amp;(F$2+$A35)),3),Input!$B$3:$C$217,2,FALSE),"")</f>
        <v/>
      </c>
      <c r="G35" s="118" t="str">
        <f>IFERROR(VLOOKUP("i"&amp;RIGHT(("00"&amp;(G$2+$A35)),3),Input!$B$3:$C$217,2,FALSE),"")</f>
        <v/>
      </c>
      <c r="H35" s="118" t="str">
        <f>IFERROR(VLOOKUP("i"&amp;RIGHT(("00"&amp;(H$2+$A35)),3),Input!$B$3:$C$217,2,FALSE),"")</f>
        <v>Temps de télévision</v>
      </c>
      <c r="I35" s="118" t="str">
        <f>IFERROR(VLOOKUP("i"&amp;RIGHT(("00"&amp;(I$2+$A35)),3),Input!$B$3:$C$217,2,FALSE),"")</f>
        <v/>
      </c>
      <c r="J35" s="118" t="str">
        <f>IFERROR(VLOOKUP("i"&amp;RIGHT(("00"&amp;(J$2+$A35)),3),Input!$B$3:$C$217,2,FALSE),"")</f>
        <v/>
      </c>
      <c r="K35" s="118" t="str">
        <f>IFERROR(VLOOKUP("i"&amp;RIGHT(("00"&amp;(K$2+$A35)),3),Input!$B$3:$C$217,2,FALSE),"")</f>
        <v>Conduite avec peu d'accélération / décélération</v>
      </c>
    </row>
    <row r="36" spans="1:11">
      <c r="A36" s="116">
        <v>34</v>
      </c>
      <c r="B36" s="118" t="str">
        <f>IFERROR(VLOOKUP("i"&amp;RIGHT(("00"&amp;(B$2+$A36)),3),Input!$B$3:$C$217,2,FALSE),"")</f>
        <v/>
      </c>
      <c r="C36" s="118" t="str">
        <f>IFERROR(VLOOKUP("i"&amp;RIGHT(("00"&amp;(C$2+$A36)),3),Input!$B$3:$C$217,2,FALSE),"")</f>
        <v>Rabattre l'abattant du siège des toilettes</v>
      </c>
      <c r="D36" s="118" t="str">
        <f>IFERROR(VLOOKUP("i"&amp;RIGHT(("00"&amp;(D$2+$A36)),3),Input!$B$3:$C$217,2,FALSE),"")</f>
        <v>Réglage de la température du chauffage</v>
      </c>
      <c r="E36" s="118" t="str">
        <f>IFERROR(VLOOKUP("i"&amp;RIGHT(("00"&amp;(E$2+$A36)),3),Input!$B$3:$C$217,2,FALSE),"")</f>
        <v/>
      </c>
      <c r="F36" s="118" t="str">
        <f>IFERROR(VLOOKUP("i"&amp;RIGHT(("00"&amp;(F$2+$A36)),3),Input!$B$3:$C$217,2,FALSE),"")</f>
        <v/>
      </c>
      <c r="G36" s="118" t="str">
        <f>IFERROR(VLOOKUP("i"&amp;RIGHT(("00"&amp;(G$2+$A36)),3),Input!$B$3:$C$217,2,FALSE),"")</f>
        <v/>
      </c>
      <c r="H36" s="118" t="str">
        <f>IFERROR(VLOOKUP("i"&amp;RIGHT(("00"&amp;(H$2+$A36)),3),Input!$B$3:$C$217,2,FALSE),"")</f>
        <v/>
      </c>
      <c r="I36" s="118" t="str">
        <f>IFERROR(VLOOKUP("i"&amp;RIGHT(("00"&amp;(I$2+$A36)),3),Input!$B$3:$C$217,2,FALSE),"")</f>
        <v/>
      </c>
      <c r="J36" s="118" t="str">
        <f>IFERROR(VLOOKUP("i"&amp;RIGHT(("00"&amp;(J$2+$A36)),3),Input!$B$3:$C$217,2,FALSE),"")</f>
        <v/>
      </c>
      <c r="K36" s="118" t="str">
        <f>IFERROR(VLOOKUP("i"&amp;RIGHT(("00"&amp;(K$2+$A36)),3),Input!$B$3:$C$217,2,FALSE),"")</f>
        <v>Arrêter d'accélérer tôt</v>
      </c>
    </row>
    <row r="37" spans="1:11">
      <c r="A37" s="116">
        <v>35</v>
      </c>
      <c r="B37" s="118" t="str">
        <f>IFERROR(VLOOKUP("i"&amp;RIGHT(("00"&amp;(B$2+$A37)),3),Input!$B$3:$C$217,2,FALSE),"")</f>
        <v/>
      </c>
      <c r="C37" s="118" t="str">
        <f>IFERROR(VLOOKUP("i"&amp;RIGHT(("00"&amp;(C$2+$A37)),3),Input!$B$3:$C$217,2,FALSE),"")</f>
        <v/>
      </c>
      <c r="D37" s="118" t="str">
        <f>IFERROR(VLOOKUP("i"&amp;RIGHT(("00"&amp;(D$2+$A37)),3),Input!$B$3:$C$217,2,FALSE),"")</f>
        <v>Période de chauffage</v>
      </c>
      <c r="E37" s="118" t="str">
        <f>IFERROR(VLOOKUP("i"&amp;RIGHT(("00"&amp;(E$2+$A37)),3),Input!$B$3:$C$217,2,FALSE),"")</f>
        <v/>
      </c>
      <c r="F37" s="118" t="str">
        <f>IFERROR(VLOOKUP("i"&amp;RIGHT(("00"&amp;(F$2+$A37)),3),Input!$B$3:$C$217,2,FALSE),"")</f>
        <v/>
      </c>
      <c r="G37" s="118" t="str">
        <f>IFERROR(VLOOKUP("i"&amp;RIGHT(("00"&amp;(G$2+$A37)),3),Input!$B$3:$C$217,2,FALSE),"")</f>
        <v/>
      </c>
      <c r="H37" s="118" t="str">
        <f>IFERROR(VLOOKUP("i"&amp;RIGHT(("00"&amp;(H$2+$A37)),3),Input!$B$3:$C$217,2,FALSE),"")</f>
        <v/>
      </c>
      <c r="I37" s="118" t="str">
        <f>IFERROR(VLOOKUP("i"&amp;RIGHT(("00"&amp;(I$2+$A37)),3),Input!$B$3:$C$217,2,FALSE),"")</f>
        <v/>
      </c>
      <c r="J37" s="118" t="str">
        <f>IFERROR(VLOOKUP("i"&amp;RIGHT(("00"&amp;(J$2+$A37)),3),Input!$B$3:$C$217,2,FALSE),"")</f>
        <v/>
      </c>
      <c r="K37" s="118" t="str">
        <f>IFERROR(VLOOKUP("i"&amp;RIGHT(("00"&amp;(K$2+$A37)),3),Input!$B$3:$C$217,2,FALSE),"")</f>
        <v>Ecoute des infos routières</v>
      </c>
    </row>
    <row r="38" spans="1:11">
      <c r="A38" s="116">
        <v>36</v>
      </c>
      <c r="B38" s="118" t="str">
        <f>IFERROR(VLOOKUP("i"&amp;RIGHT(("00"&amp;(B$2+$A38)),3),Input!$B$3:$C$217,2,FALSE),"")</f>
        <v/>
      </c>
      <c r="C38" s="118" t="str">
        <f>IFERROR(VLOOKUP("i"&amp;RIGHT(("00"&amp;(C$2+$A38)),3),Input!$B$3:$C$217,2,FALSE),"")</f>
        <v/>
      </c>
      <c r="D38" s="118" t="str">
        <f>IFERROR(VLOOKUP("i"&amp;RIGHT(("00"&amp;(D$2+$A38)),3),Input!$B$3:$C$217,2,FALSE),"")</f>
        <v>Période d'utilisation de l'humidificateur</v>
      </c>
      <c r="E38" s="118" t="str">
        <f>IFERROR(VLOOKUP("i"&amp;RIGHT(("00"&amp;(E$2+$A38)),3),Input!$B$3:$C$217,2,FALSE),"")</f>
        <v/>
      </c>
      <c r="F38" s="118" t="str">
        <f>IFERROR(VLOOKUP("i"&amp;RIGHT(("00"&amp;(F$2+$A38)),3),Input!$B$3:$C$217,2,FALSE),"")</f>
        <v/>
      </c>
      <c r="G38" s="118" t="str">
        <f>IFERROR(VLOOKUP("i"&amp;RIGHT(("00"&amp;(G$2+$A38)),3),Input!$B$3:$C$217,2,FALSE),"")</f>
        <v/>
      </c>
      <c r="H38" s="118" t="str">
        <f>IFERROR(VLOOKUP("i"&amp;RIGHT(("00"&amp;(H$2+$A38)),3),Input!$B$3:$C$217,2,FALSE),"")</f>
        <v/>
      </c>
      <c r="I38" s="118" t="str">
        <f>IFERROR(VLOOKUP("i"&amp;RIGHT(("00"&amp;(I$2+$A38)),3),Input!$B$3:$C$217,2,FALSE),"")</f>
        <v/>
      </c>
      <c r="J38" s="118" t="str">
        <f>IFERROR(VLOOKUP("i"&amp;RIGHT(("00"&amp;(J$2+$A38)),3),Input!$B$3:$C$217,2,FALSE),"")</f>
        <v/>
      </c>
      <c r="K38" s="118" t="str">
        <f>IFERROR(VLOOKUP("i"&amp;RIGHT(("00"&amp;(K$2+$A38)),3),Input!$B$3:$C$217,2,FALSE),"")</f>
        <v>Ne pas charger le véhicule inutilement</v>
      </c>
    </row>
    <row r="39" spans="1:11">
      <c r="A39" s="116">
        <v>37</v>
      </c>
      <c r="B39" s="118" t="str">
        <f>IFERROR(VLOOKUP("i"&amp;RIGHT(("00"&amp;(B$2+$A39)),3),Input!$B$3:$C$217,2,FALSE),"")</f>
        <v/>
      </c>
      <c r="C39" s="118" t="str">
        <f>IFERROR(VLOOKUP("i"&amp;RIGHT(("00"&amp;(C$2+$A39)),3),Input!$B$3:$C$217,2,FALSE),"")</f>
        <v/>
      </c>
      <c r="D39" s="118" t="str">
        <f>IFERROR(VLOOKUP("i"&amp;RIGHT(("00"&amp;(D$2+$A39)),3),Input!$B$3:$C$217,2,FALSE),"")</f>
        <v>Installation de feuilles d'isolation thermique</v>
      </c>
      <c r="E39" s="118" t="str">
        <f>IFERROR(VLOOKUP("i"&amp;RIGHT(("00"&amp;(E$2+$A39)),3),Input!$B$3:$C$217,2,FALSE),"")</f>
        <v/>
      </c>
      <c r="F39" s="118" t="str">
        <f>IFERROR(VLOOKUP("i"&amp;RIGHT(("00"&amp;(F$2+$A39)),3),Input!$B$3:$C$217,2,FALSE),"")</f>
        <v/>
      </c>
      <c r="G39" s="118" t="str">
        <f>IFERROR(VLOOKUP("i"&amp;RIGHT(("00"&amp;(G$2+$A39)),3),Input!$B$3:$C$217,2,FALSE),"")</f>
        <v/>
      </c>
      <c r="H39" s="118" t="str">
        <f>IFERROR(VLOOKUP("i"&amp;RIGHT(("00"&amp;(H$2+$A39)),3),Input!$B$3:$C$217,2,FALSE),"")</f>
        <v/>
      </c>
      <c r="I39" s="118" t="str">
        <f>IFERROR(VLOOKUP("i"&amp;RIGHT(("00"&amp;(I$2+$A39)),3),Input!$B$3:$C$217,2,FALSE),"")</f>
        <v/>
      </c>
      <c r="J39" s="118" t="str">
        <f>IFERROR(VLOOKUP("i"&amp;RIGHT(("00"&amp;(J$2+$A39)),3),Input!$B$3:$C$217,2,FALSE),"")</f>
        <v/>
      </c>
      <c r="K39" s="118" t="str">
        <f>IFERROR(VLOOKUP("i"&amp;RIGHT(("00"&amp;(K$2+$A39)),3),Input!$B$3:$C$217,2,FALSE),"")</f>
        <v>Contrôle de la température du climatiseur de la voiture</v>
      </c>
    </row>
    <row r="40" spans="1:11">
      <c r="A40" s="116">
        <v>38</v>
      </c>
      <c r="B40" s="118" t="str">
        <f>IFERROR(VLOOKUP("i"&amp;RIGHT(("00"&amp;(B$2+$A40)),3),Input!$B$3:$C$217,2,FALSE),"")</f>
        <v/>
      </c>
      <c r="C40" s="118" t="str">
        <f>IFERROR(VLOOKUP("i"&amp;RIGHT(("00"&amp;(C$2+$A40)),3),Input!$B$3:$C$217,2,FALSE),"")</f>
        <v/>
      </c>
      <c r="D40" s="118" t="str">
        <f>IFERROR(VLOOKUP("i"&amp;RIGHT(("00"&amp;(D$2+$A40)),3),Input!$B$3:$C$217,2,FALSE),"")</f>
        <v>Pouvez-vous fermer la pièce avec une porte</v>
      </c>
      <c r="E40" s="118" t="str">
        <f>IFERROR(VLOOKUP("i"&amp;RIGHT(("00"&amp;(E$2+$A40)),3),Input!$B$3:$C$217,2,FALSE),"")</f>
        <v/>
      </c>
      <c r="F40" s="118" t="str">
        <f>IFERROR(VLOOKUP("i"&amp;RIGHT(("00"&amp;(F$2+$A40)),3),Input!$B$3:$C$217,2,FALSE),"")</f>
        <v/>
      </c>
      <c r="G40" s="118" t="str">
        <f>IFERROR(VLOOKUP("i"&amp;RIGHT(("00"&amp;(G$2+$A40)),3),Input!$B$3:$C$217,2,FALSE),"")</f>
        <v/>
      </c>
      <c r="H40" s="118" t="str">
        <f>IFERROR(VLOOKUP("i"&amp;RIGHT(("00"&amp;(H$2+$A40)),3),Input!$B$3:$C$217,2,FALSE),"")</f>
        <v/>
      </c>
      <c r="I40" s="118" t="str">
        <f>IFERROR(VLOOKUP("i"&amp;RIGHT(("00"&amp;(I$2+$A40)),3),Input!$B$3:$C$217,2,FALSE),"")</f>
        <v/>
      </c>
      <c r="J40" s="118" t="str">
        <f>IFERROR(VLOOKUP("i"&amp;RIGHT(("00"&amp;(J$2+$A40)),3),Input!$B$3:$C$217,2,FALSE),"")</f>
        <v/>
      </c>
      <c r="K40" s="118" t="str">
        <f>IFERROR(VLOOKUP("i"&amp;RIGHT(("00"&amp;(K$2+$A40)),3),Input!$B$3:$C$217,2,FALSE),"")</f>
        <v>Conduire sans chauffage</v>
      </c>
    </row>
    <row r="41" spans="1:11">
      <c r="A41" s="116">
        <v>39</v>
      </c>
      <c r="B41" s="118" t="str">
        <f>IFERROR(VLOOKUP("i"&amp;RIGHT(("00"&amp;(B$2+$A41)),3),Input!$B$3:$C$217,2,FALSE),"")</f>
        <v/>
      </c>
      <c r="C41" s="118" t="str">
        <f>IFERROR(VLOOKUP("i"&amp;RIGHT(("00"&amp;(C$2+$A41)),3),Input!$B$3:$C$217,2,FALSE),"")</f>
        <v/>
      </c>
      <c r="D41" s="118" t="str">
        <f>IFERROR(VLOOKUP("i"&amp;RIGHT(("00"&amp;(D$2+$A41)),3),Input!$B$3:$C$217,2,FALSE),"")</f>
        <v>Escalier</v>
      </c>
      <c r="E41" s="118" t="str">
        <f>IFERROR(VLOOKUP("i"&amp;RIGHT(("00"&amp;(E$2+$A41)),3),Input!$B$3:$C$217,2,FALSE),"")</f>
        <v/>
      </c>
      <c r="F41" s="118" t="str">
        <f>IFERROR(VLOOKUP("i"&amp;RIGHT(("00"&amp;(F$2+$A41)),3),Input!$B$3:$C$217,2,FALSE),"")</f>
        <v/>
      </c>
      <c r="G41" s="118" t="str">
        <f>IFERROR(VLOOKUP("i"&amp;RIGHT(("00"&amp;(G$2+$A41)),3),Input!$B$3:$C$217,2,FALSE),"")</f>
        <v/>
      </c>
      <c r="H41" s="118" t="str">
        <f>IFERROR(VLOOKUP("i"&amp;RIGHT(("00"&amp;(H$2+$A41)),3),Input!$B$3:$C$217,2,FALSE),"")</f>
        <v/>
      </c>
      <c r="I41" s="118" t="str">
        <f>IFERROR(VLOOKUP("i"&amp;RIGHT(("00"&amp;(I$2+$A41)),3),Input!$B$3:$C$217,2,FALSE),"")</f>
        <v/>
      </c>
      <c r="J41" s="118" t="str">
        <f>IFERROR(VLOOKUP("i"&amp;RIGHT(("00"&amp;(J$2+$A41)),3),Input!$B$3:$C$217,2,FALSE),"")</f>
        <v/>
      </c>
      <c r="K41" s="118" t="str">
        <f>IFERROR(VLOOKUP("i"&amp;RIGHT(("00"&amp;(K$2+$A41)),3),Input!$B$3:$C$217,2,FALSE),"")</f>
        <v>Vérification de la pression des pneus</v>
      </c>
    </row>
    <row r="42" spans="1:11">
      <c r="A42" s="116">
        <v>40</v>
      </c>
      <c r="B42" s="118" t="str">
        <f>IFERROR(VLOOKUP("i"&amp;RIGHT(("00"&amp;(B$2+$A42)),3),Input!$B$3:$C$217,2,FALSE),"")</f>
        <v/>
      </c>
      <c r="C42" s="118" t="str">
        <f>IFERROR(VLOOKUP("i"&amp;RIGHT(("00"&amp;(C$2+$A42)),3),Input!$B$3:$C$217,2,FALSE),"")</f>
        <v/>
      </c>
      <c r="D42" s="118" t="str">
        <f>IFERROR(VLOOKUP("i"&amp;RIGHT(("00"&amp;(D$2+$A42)),3),Input!$B$3:$C$217,2,FALSE),"")</f>
        <v>Réduction de la zone de chauffage due à la division de la pièce</v>
      </c>
      <c r="E42" s="118" t="str">
        <f>IFERROR(VLOOKUP("i"&amp;RIGHT(("00"&amp;(E$2+$A42)),3),Input!$B$3:$C$217,2,FALSE),"")</f>
        <v/>
      </c>
      <c r="F42" s="118" t="str">
        <f>IFERROR(VLOOKUP("i"&amp;RIGHT(("00"&amp;(F$2+$A42)),3),Input!$B$3:$C$217,2,FALSE),"")</f>
        <v/>
      </c>
      <c r="G42" s="118" t="str">
        <f>IFERROR(VLOOKUP("i"&amp;RIGHT(("00"&amp;(G$2+$A42)),3),Input!$B$3:$C$217,2,FALSE),"")</f>
        <v/>
      </c>
      <c r="H42" s="118" t="str">
        <f>IFERROR(VLOOKUP("i"&amp;RIGHT(("00"&amp;(H$2+$A42)),3),Input!$B$3:$C$217,2,FALSE),"")</f>
        <v/>
      </c>
      <c r="I42" s="118" t="str">
        <f>IFERROR(VLOOKUP("i"&amp;RIGHT(("00"&amp;(I$2+$A42)),3),Input!$B$3:$C$217,2,FALSE),"")</f>
        <v/>
      </c>
      <c r="J42" s="118" t="str">
        <f>IFERROR(VLOOKUP("i"&amp;RIGHT(("00"&amp;(J$2+$A42)),3),Input!$B$3:$C$217,2,FALSE),"")</f>
        <v/>
      </c>
      <c r="K42" s="118" t="str">
        <f>IFERROR(VLOOKUP("i"&amp;RIGHT(("00"&amp;(K$2+$A42)),3),Input!$B$3:$C$217,2,FALSE),"")</f>
        <v/>
      </c>
    </row>
    <row r="43" spans="1:11">
      <c r="A43" s="116">
        <v>41</v>
      </c>
      <c r="B43" s="118" t="str">
        <f>IFERROR(VLOOKUP("i"&amp;RIGHT(("00"&amp;(B$2+$A43)),3),Input!$B$3:$C$217,2,FALSE),"")</f>
        <v>Efficacité de l'isolation thermique des fenêtres</v>
      </c>
      <c r="C43" s="118" t="str">
        <f>IFERROR(VLOOKUP("i"&amp;RIGHT(("00"&amp;(C$2+$A43)),3),Input!$B$3:$C$217,2,FALSE),"")</f>
        <v/>
      </c>
      <c r="D43" s="118" t="str">
        <f>IFERROR(VLOOKUP("i"&amp;RIGHT(("00"&amp;(D$2+$A43)),3),Input!$B$3:$C$217,2,FALSE),"")</f>
        <v>Temps d'utilisation du poêle électrique</v>
      </c>
      <c r="E43" s="118" t="str">
        <f>IFERROR(VLOOKUP("i"&amp;RIGHT(("00"&amp;(E$2+$A43)),3),Input!$B$3:$C$217,2,FALSE),"")</f>
        <v/>
      </c>
      <c r="F43" s="118" t="str">
        <f>IFERROR(VLOOKUP("i"&amp;RIGHT(("00"&amp;(F$2+$A43)),3),Input!$B$3:$C$217,2,FALSE),"")</f>
        <v/>
      </c>
      <c r="G43" s="118" t="str">
        <f>IFERROR(VLOOKUP("i"&amp;RIGHT(("00"&amp;(G$2+$A43)),3),Input!$B$3:$C$217,2,FALSE),"")</f>
        <v/>
      </c>
      <c r="H43" s="118" t="str">
        <f>IFERROR(VLOOKUP("i"&amp;RIGHT(("00"&amp;(H$2+$A43)),3),Input!$B$3:$C$217,2,FALSE),"")</f>
        <v/>
      </c>
      <c r="I43" s="118" t="str">
        <f>IFERROR(VLOOKUP("i"&amp;RIGHT(("00"&amp;(I$2+$A43)),3),Input!$B$3:$C$217,2,FALSE),"")</f>
        <v/>
      </c>
      <c r="J43" s="118" t="str">
        <f>IFERROR(VLOOKUP("i"&amp;RIGHT(("00"&amp;(J$2+$A43)),3),Input!$B$3:$C$217,2,FALSE),"")</f>
        <v/>
      </c>
      <c r="K43" s="118" t="str">
        <f>IFERROR(VLOOKUP("i"&amp;RIGHT(("00"&amp;(K$2+$A43)),3),Input!$B$3:$C$217,2,FALSE),"")</f>
        <v/>
      </c>
    </row>
    <row r="44" spans="1:11">
      <c r="A44" s="116">
        <v>42</v>
      </c>
      <c r="B44" s="118" t="str">
        <f>IFERROR(VLOOKUP("i"&amp;RIGHT(("00"&amp;(B$2+$A44)),3),Input!$B$3:$C$217,2,FALSE),"")</f>
        <v>Épaisseur de l'isolation murale</v>
      </c>
      <c r="C44" s="118" t="str">
        <f>IFERROR(VLOOKUP("i"&amp;RIGHT(("00"&amp;(C$2+$A44)),3),Input!$B$3:$C$217,2,FALSE),"")</f>
        <v/>
      </c>
      <c r="D44" s="118" t="str">
        <f>IFERROR(VLOOKUP("i"&amp;RIGHT(("00"&amp;(D$2+$A44)),3),Input!$B$3:$C$217,2,FALSE),"")</f>
        <v>Température dans les pièces</v>
      </c>
      <c r="E44" s="118" t="str">
        <f>IFERROR(VLOOKUP("i"&amp;RIGHT(("00"&amp;(E$2+$A44)),3),Input!$B$3:$C$217,2,FALSE),"")</f>
        <v/>
      </c>
      <c r="F44" s="118" t="str">
        <f>IFERROR(VLOOKUP("i"&amp;RIGHT(("00"&amp;(F$2+$A44)),3),Input!$B$3:$C$217,2,FALSE),"")</f>
        <v/>
      </c>
      <c r="G44" s="118" t="str">
        <f>IFERROR(VLOOKUP("i"&amp;RIGHT(("00"&amp;(G$2+$A44)),3),Input!$B$3:$C$217,2,FALSE),"")</f>
        <v/>
      </c>
      <c r="H44" s="118" t="str">
        <f>IFERROR(VLOOKUP("i"&amp;RIGHT(("00"&amp;(H$2+$A44)),3),Input!$B$3:$C$217,2,FALSE),"")</f>
        <v/>
      </c>
      <c r="I44" s="118" t="str">
        <f>IFERROR(VLOOKUP("i"&amp;RIGHT(("00"&amp;(I$2+$A44)),3),Input!$B$3:$C$217,2,FALSE),"")</f>
        <v/>
      </c>
      <c r="J44" s="118" t="str">
        <f>IFERROR(VLOOKUP("i"&amp;RIGHT(("00"&amp;(J$2+$A44)),3),Input!$B$3:$C$217,2,FALSE),"")</f>
        <v/>
      </c>
      <c r="K44" s="118" t="str">
        <f>IFERROR(VLOOKUP("i"&amp;RIGHT(("00"&amp;(K$2+$A44)),3),Input!$B$3:$C$217,2,FALSE),"")</f>
        <v/>
      </c>
    </row>
    <row r="45" spans="1:11">
      <c r="A45" s="116">
        <v>43</v>
      </c>
      <c r="B45" s="118" t="str">
        <f>IFERROR(VLOOKUP("i"&amp;RIGHT(("00"&amp;(B$2+$A45)),3),Input!$B$3:$C$217,2,FALSE),"")</f>
        <v>Rénovation de l'isolation des fenêtres</v>
      </c>
      <c r="C45" s="118" t="str">
        <f>IFERROR(VLOOKUP("i"&amp;RIGHT(("00"&amp;(C$2+$A45)),3),Input!$B$3:$C$217,2,FALSE),"")</f>
        <v/>
      </c>
      <c r="D45" s="118" t="str">
        <f>IFERROR(VLOOKUP("i"&amp;RIGHT(("00"&amp;(D$2+$A45)),3),Input!$B$3:$C$217,2,FALSE),"")</f>
        <v>Présence de condensation sur la fenêtre</v>
      </c>
      <c r="E45" s="118" t="str">
        <f>IFERROR(VLOOKUP("i"&amp;RIGHT(("00"&amp;(E$2+$A45)),3),Input!$B$3:$C$217,2,FALSE),"")</f>
        <v/>
      </c>
      <c r="F45" s="118" t="str">
        <f>IFERROR(VLOOKUP("i"&amp;RIGHT(("00"&amp;(F$2+$A45)),3),Input!$B$3:$C$217,2,FALSE),"")</f>
        <v/>
      </c>
      <c r="G45" s="118" t="str">
        <f>IFERROR(VLOOKUP("i"&amp;RIGHT(("00"&amp;(G$2+$A45)),3),Input!$B$3:$C$217,2,FALSE),"")</f>
        <v/>
      </c>
      <c r="H45" s="118" t="str">
        <f>IFERROR(VLOOKUP("i"&amp;RIGHT(("00"&amp;(H$2+$A45)),3),Input!$B$3:$C$217,2,FALSE),"")</f>
        <v/>
      </c>
      <c r="I45" s="118" t="str">
        <f>IFERROR(VLOOKUP("i"&amp;RIGHT(("00"&amp;(I$2+$A45)),3),Input!$B$3:$C$217,2,FALSE),"")</f>
        <v/>
      </c>
      <c r="J45" s="118" t="str">
        <f>IFERROR(VLOOKUP("i"&amp;RIGHT(("00"&amp;(J$2+$A45)),3),Input!$B$3:$C$217,2,FALSE),"")</f>
        <v/>
      </c>
      <c r="K45" s="118" t="str">
        <f>IFERROR(VLOOKUP("i"&amp;RIGHT(("00"&amp;(K$2+$A45)),3),Input!$B$3:$C$217,2,FALSE),"")</f>
        <v/>
      </c>
    </row>
    <row r="46" spans="1:11">
      <c r="A46" s="116">
        <v>44</v>
      </c>
      <c r="B46" s="118" t="str">
        <f>IFERROR(VLOOKUP("i"&amp;RIGHT(("00"&amp;(B$2+$A46)),3),Input!$B$3:$C$217,2,FALSE),"")</f>
        <v>Rénovation de l'isolation (murs, sols, plafond)</v>
      </c>
      <c r="C46" s="118" t="str">
        <f>IFERROR(VLOOKUP("i"&amp;RIGHT(("00"&amp;(C$2+$A46)),3),Input!$B$3:$C$217,2,FALSE),"")</f>
        <v/>
      </c>
      <c r="D46" s="118" t="str">
        <f>IFERROR(VLOOKUP("i"&amp;RIGHT(("00"&amp;(D$2+$A46)),3),Input!$B$3:$C$217,2,FALSE),"")</f>
        <v>Condensation sur les parois par exemple des placards</v>
      </c>
      <c r="E46" s="118" t="str">
        <f>IFERROR(VLOOKUP("i"&amp;RIGHT(("00"&amp;(E$2+$A46)),3),Input!$B$3:$C$217,2,FALSE),"")</f>
        <v/>
      </c>
      <c r="F46" s="118" t="str">
        <f>IFERROR(VLOOKUP("i"&amp;RIGHT(("00"&amp;(F$2+$A46)),3),Input!$B$3:$C$217,2,FALSE),"")</f>
        <v/>
      </c>
      <c r="G46" s="118" t="str">
        <f>IFERROR(VLOOKUP("i"&amp;RIGHT(("00"&amp;(G$2+$A46)),3),Input!$B$3:$C$217,2,FALSE),"")</f>
        <v/>
      </c>
      <c r="H46" s="118" t="str">
        <f>IFERROR(VLOOKUP("i"&amp;RIGHT(("00"&amp;(H$2+$A46)),3),Input!$B$3:$C$217,2,FALSE),"")</f>
        <v/>
      </c>
      <c r="I46" s="118" t="str">
        <f>IFERROR(VLOOKUP("i"&amp;RIGHT(("00"&amp;(I$2+$A46)),3),Input!$B$3:$C$217,2,FALSE),"")</f>
        <v/>
      </c>
      <c r="J46" s="118" t="str">
        <f>IFERROR(VLOOKUP("i"&amp;RIGHT(("00"&amp;(J$2+$A46)),3),Input!$B$3:$C$217,2,FALSE),"")</f>
        <v/>
      </c>
      <c r="K46" s="118" t="str">
        <f>IFERROR(VLOOKUP("i"&amp;RIGHT(("00"&amp;(K$2+$A46)),3),Input!$B$3:$C$217,2,FALSE),"")</f>
        <v/>
      </c>
    </row>
    <row r="47" spans="1:11">
      <c r="A47" s="116">
        <v>45</v>
      </c>
      <c r="B47" s="118" t="str">
        <f>IFERROR(VLOOKUP("i"&amp;RIGHT(("00"&amp;(B$2+$A47)),3),Input!$B$3:$C$217,2,FALSE),"")</f>
        <v/>
      </c>
      <c r="C47" s="118" t="str">
        <f>IFERROR(VLOOKUP("i"&amp;RIGHT(("00"&amp;(C$2+$A47)),3),Input!$B$3:$C$217,2,FALSE),"")</f>
        <v/>
      </c>
      <c r="D47" s="118" t="str">
        <f>IFERROR(VLOOKUP("i"&amp;RIGHT(("00"&amp;(D$2+$A47)),3),Input!$B$3:$C$217,2,FALSE),"")</f>
        <v>Ressenti du froid le matin</v>
      </c>
      <c r="E47" s="118" t="str">
        <f>IFERROR(VLOOKUP("i"&amp;RIGHT(("00"&amp;(E$2+$A47)),3),Input!$B$3:$C$217,2,FALSE),"")</f>
        <v/>
      </c>
      <c r="F47" s="118" t="str">
        <f>IFERROR(VLOOKUP("i"&amp;RIGHT(("00"&amp;(F$2+$A47)),3),Input!$B$3:$C$217,2,FALSE),"")</f>
        <v/>
      </c>
      <c r="G47" s="118" t="str">
        <f>IFERROR(VLOOKUP("i"&amp;RIGHT(("00"&amp;(G$2+$A47)),3),Input!$B$3:$C$217,2,FALSE),"")</f>
        <v/>
      </c>
      <c r="H47" s="118" t="str">
        <f>IFERROR(VLOOKUP("i"&amp;RIGHT(("00"&amp;(H$2+$A47)),3),Input!$B$3:$C$217,2,FALSE),"")</f>
        <v/>
      </c>
      <c r="I47" s="118" t="str">
        <f>IFERROR(VLOOKUP("i"&amp;RIGHT(("00"&amp;(I$2+$A47)),3),Input!$B$3:$C$217,2,FALSE),"")</f>
        <v/>
      </c>
      <c r="J47" s="118" t="str">
        <f>IFERROR(VLOOKUP("i"&amp;RIGHT(("00"&amp;(J$2+$A47)),3),Input!$B$3:$C$217,2,FALSE),"")</f>
        <v/>
      </c>
      <c r="K47" s="118" t="str">
        <f>IFERROR(VLOOKUP("i"&amp;RIGHT(("00"&amp;(K$2+$A47)),3),Input!$B$3:$C$217,2,FALSE),"")</f>
        <v/>
      </c>
    </row>
    <row r="48" spans="1:11">
      <c r="A48" s="116">
        <v>46</v>
      </c>
      <c r="B48" s="118" t="str">
        <f>IFERROR(VLOOKUP("i"&amp;RIGHT(("00"&amp;(B$2+$A48)),3),Input!$B$3:$C$217,2,FALSE),"")</f>
        <v/>
      </c>
      <c r="C48" s="118" t="str">
        <f>IFERROR(VLOOKUP("i"&amp;RIGHT(("00"&amp;(C$2+$A48)),3),Input!$B$3:$C$217,2,FALSE),"")</f>
        <v/>
      </c>
      <c r="D48" s="118" t="str">
        <f>IFERROR(VLOOKUP("i"&amp;RIGHT(("00"&amp;(D$2+$A48)),3),Input!$B$3:$C$217,2,FALSE),"")</f>
        <v>Premiers matins froids</v>
      </c>
      <c r="E48" s="118" t="str">
        <f>IFERROR(VLOOKUP("i"&amp;RIGHT(("00"&amp;(E$2+$A48)),3),Input!$B$3:$C$217,2,FALSE),"")</f>
        <v/>
      </c>
      <c r="F48" s="118" t="str">
        <f>IFERROR(VLOOKUP("i"&amp;RIGHT(("00"&amp;(F$2+$A48)),3),Input!$B$3:$C$217,2,FALSE),"")</f>
        <v/>
      </c>
      <c r="G48" s="118" t="str">
        <f>IFERROR(VLOOKUP("i"&amp;RIGHT(("00"&amp;(G$2+$A48)),3),Input!$B$3:$C$217,2,FALSE),"")</f>
        <v/>
      </c>
      <c r="H48" s="118" t="str">
        <f>IFERROR(VLOOKUP("i"&amp;RIGHT(("00"&amp;(H$2+$A48)),3),Input!$B$3:$C$217,2,FALSE),"")</f>
        <v/>
      </c>
      <c r="I48" s="118" t="str">
        <f>IFERROR(VLOOKUP("i"&amp;RIGHT(("00"&amp;(I$2+$A48)),3),Input!$B$3:$C$217,2,FALSE),"")</f>
        <v/>
      </c>
      <c r="J48" s="118" t="str">
        <f>IFERROR(VLOOKUP("i"&amp;RIGHT(("00"&amp;(J$2+$A48)),3),Input!$B$3:$C$217,2,FALSE),"")</f>
        <v/>
      </c>
      <c r="K48" s="118" t="str">
        <f>IFERROR(VLOOKUP("i"&amp;RIGHT(("00"&amp;(K$2+$A48)),3),Input!$B$3:$C$217,2,FALSE),"")</f>
        <v/>
      </c>
    </row>
    <row r="49" spans="1:11">
      <c r="A49" s="116">
        <v>47</v>
      </c>
      <c r="B49" s="118" t="str">
        <f>IFERROR(VLOOKUP("i"&amp;RIGHT(("00"&amp;(B$2+$A49)),3),Input!$B$3:$C$217,2,FALSE),"")</f>
        <v/>
      </c>
      <c r="C49" s="118" t="str">
        <f>IFERROR(VLOOKUP("i"&amp;RIGHT(("00"&amp;(C$2+$A49)),3),Input!$B$3:$C$217,2,FALSE),"")</f>
        <v/>
      </c>
      <c r="D49" s="118" t="str">
        <f>IFERROR(VLOOKUP("i"&amp;RIGHT(("00"&amp;(D$2+$A49)),3),Input!$B$3:$C$217,2,FALSE),"")</f>
        <v>Derniers matins froids</v>
      </c>
      <c r="E49" s="118" t="str">
        <f>IFERROR(VLOOKUP("i"&amp;RIGHT(("00"&amp;(E$2+$A49)),3),Input!$B$3:$C$217,2,FALSE),"")</f>
        <v/>
      </c>
      <c r="F49" s="118" t="str">
        <f>IFERROR(VLOOKUP("i"&amp;RIGHT(("00"&amp;(F$2+$A49)),3),Input!$B$3:$C$217,2,FALSE),"")</f>
        <v/>
      </c>
      <c r="G49" s="118" t="str">
        <f>IFERROR(VLOOKUP("i"&amp;RIGHT(("00"&amp;(G$2+$A49)),3),Input!$B$3:$C$217,2,FALSE),"")</f>
        <v/>
      </c>
      <c r="H49" s="118" t="str">
        <f>IFERROR(VLOOKUP("i"&amp;RIGHT(("00"&amp;(H$2+$A49)),3),Input!$B$3:$C$217,2,FALSE),"")</f>
        <v/>
      </c>
      <c r="I49" s="118" t="str">
        <f>IFERROR(VLOOKUP("i"&amp;RIGHT(("00"&amp;(I$2+$A49)),3),Input!$B$3:$C$217,2,FALSE),"")</f>
        <v/>
      </c>
      <c r="J49" s="118" t="str">
        <f>IFERROR(VLOOKUP("i"&amp;RIGHT(("00"&amp;(J$2+$A49)),3),Input!$B$3:$C$217,2,FALSE),"")</f>
        <v/>
      </c>
      <c r="K49" s="118" t="str">
        <f>IFERROR(VLOOKUP("i"&amp;RIGHT(("00"&amp;(K$2+$A49)),3),Input!$B$3:$C$217,2,FALSE),"")</f>
        <v/>
      </c>
    </row>
    <row r="50" spans="1:11">
      <c r="A50" s="116">
        <v>48</v>
      </c>
      <c r="B50" s="118" t="str">
        <f>IFERROR(VLOOKUP("i"&amp;RIGHT(("00"&amp;(B$2+$A50)),3),Input!$B$3:$C$217,2,FALSE),"")</f>
        <v/>
      </c>
      <c r="C50" s="118" t="str">
        <f>IFERROR(VLOOKUP("i"&amp;RIGHT(("00"&amp;(C$2+$A50)),3),Input!$B$3:$C$217,2,FALSE),"")</f>
        <v/>
      </c>
      <c r="D50" s="118" t="str">
        <f>IFERROR(VLOOKUP("i"&amp;RIGHT(("00"&amp;(D$2+$A50)),3),Input!$B$3:$C$217,2,FALSE),"")</f>
        <v>Penser aux vêtements épais</v>
      </c>
      <c r="E50" s="118" t="str">
        <f>IFERROR(VLOOKUP("i"&amp;RIGHT(("00"&amp;(E$2+$A50)),3),Input!$B$3:$C$217,2,FALSE),"")</f>
        <v/>
      </c>
      <c r="F50" s="118" t="str">
        <f>IFERROR(VLOOKUP("i"&amp;RIGHT(("00"&amp;(F$2+$A50)),3),Input!$B$3:$C$217,2,FALSE),"")</f>
        <v/>
      </c>
      <c r="G50" s="118" t="str">
        <f>IFERROR(VLOOKUP("i"&amp;RIGHT(("00"&amp;(G$2+$A50)),3),Input!$B$3:$C$217,2,FALSE),"")</f>
        <v/>
      </c>
      <c r="H50" s="118" t="str">
        <f>IFERROR(VLOOKUP("i"&amp;RIGHT(("00"&amp;(H$2+$A50)),3),Input!$B$3:$C$217,2,FALSE),"")</f>
        <v/>
      </c>
      <c r="I50" s="118" t="str">
        <f>IFERROR(VLOOKUP("i"&amp;RIGHT(("00"&amp;(I$2+$A50)),3),Input!$B$3:$C$217,2,FALSE),"")</f>
        <v/>
      </c>
      <c r="J50" s="118" t="str">
        <f>IFERROR(VLOOKUP("i"&amp;RIGHT(("00"&amp;(J$2+$A50)),3),Input!$B$3:$C$217,2,FALSE),"")</f>
        <v/>
      </c>
      <c r="K50" s="118" t="str">
        <f>IFERROR(VLOOKUP("i"&amp;RIGHT(("00"&amp;(K$2+$A50)),3),Input!$B$3:$C$217,2,FALSE),"")</f>
        <v/>
      </c>
    </row>
    <row r="51" spans="1:11">
      <c r="A51" s="116">
        <v>49</v>
      </c>
      <c r="B51" s="118" t="str">
        <f>IFERROR(VLOOKUP("i"&amp;RIGHT(("00"&amp;(B$2+$A51)),3),Input!$B$3:$C$217,2,FALSE),"")</f>
        <v/>
      </c>
      <c r="C51" s="118" t="str">
        <f>IFERROR(VLOOKUP("i"&amp;RIGHT(("00"&amp;(C$2+$A51)),3),Input!$B$3:$C$217,2,FALSE),"")</f>
        <v/>
      </c>
      <c r="D51" s="118" t="str">
        <f>IFERROR(VLOOKUP("i"&amp;RIGHT(("00"&amp;(D$2+$A51)),3),Input!$B$3:$C$217,2,FALSE),"")</f>
        <v>Chauffage des pièces vides</v>
      </c>
      <c r="E51" s="118" t="str">
        <f>IFERROR(VLOOKUP("i"&amp;RIGHT(("00"&amp;(E$2+$A51)),3),Input!$B$3:$C$217,2,FALSE),"")</f>
        <v/>
      </c>
      <c r="F51" s="118" t="str">
        <f>IFERROR(VLOOKUP("i"&amp;RIGHT(("00"&amp;(F$2+$A51)),3),Input!$B$3:$C$217,2,FALSE),"")</f>
        <v/>
      </c>
      <c r="G51" s="118" t="str">
        <f>IFERROR(VLOOKUP("i"&amp;RIGHT(("00"&amp;(G$2+$A51)),3),Input!$B$3:$C$217,2,FALSE),"")</f>
        <v/>
      </c>
      <c r="H51" s="118" t="str">
        <f>IFERROR(VLOOKUP("i"&amp;RIGHT(("00"&amp;(H$2+$A51)),3),Input!$B$3:$C$217,2,FALSE),"")</f>
        <v/>
      </c>
      <c r="I51" s="118" t="str">
        <f>IFERROR(VLOOKUP("i"&amp;RIGHT(("00"&amp;(I$2+$A51)),3),Input!$B$3:$C$217,2,FALSE),"")</f>
        <v/>
      </c>
      <c r="J51" s="118" t="str">
        <f>IFERROR(VLOOKUP("i"&amp;RIGHT(("00"&amp;(J$2+$A51)),3),Input!$B$3:$C$217,2,FALSE),"")</f>
        <v/>
      </c>
      <c r="K51" s="118" t="str">
        <f>IFERROR(VLOOKUP("i"&amp;RIGHT(("00"&amp;(K$2+$A51)),3),Input!$B$3:$C$217,2,FALSE),"")</f>
        <v/>
      </c>
    </row>
    <row r="52" spans="1:11">
      <c r="A52" s="116">
        <v>50</v>
      </c>
      <c r="B52" s="118" t="str">
        <f>IFERROR(VLOOKUP("i"&amp;RIGHT(("00"&amp;(B$2+$A52)),3),Input!$B$3:$C$217,2,FALSE),"")</f>
        <v/>
      </c>
      <c r="C52" s="118" t="str">
        <f>IFERROR(VLOOKUP("i"&amp;RIGHT(("00"&amp;(C$2+$A52)),3),Input!$B$3:$C$217,2,FALSE),"")</f>
        <v/>
      </c>
      <c r="D52" s="118" t="str">
        <f>IFERROR(VLOOKUP("i"&amp;RIGHT(("00"&amp;(D$2+$A52)),3),Input!$B$3:$C$217,2,FALSE),"")</f>
        <v/>
      </c>
      <c r="E52" s="118" t="str">
        <f>IFERROR(VLOOKUP("i"&amp;RIGHT(("00"&amp;(E$2+$A52)),3),Input!$B$3:$C$217,2,FALSE),"")</f>
        <v/>
      </c>
      <c r="F52" s="118" t="str">
        <f>IFERROR(VLOOKUP("i"&amp;RIGHT(("00"&amp;(F$2+$A52)),3),Input!$B$3:$C$217,2,FALSE),"")</f>
        <v/>
      </c>
      <c r="G52" s="118" t="str">
        <f>IFERROR(VLOOKUP("i"&amp;RIGHT(("00"&amp;(G$2+$A52)),3),Input!$B$3:$C$217,2,FALSE),"")</f>
        <v/>
      </c>
      <c r="H52" s="118" t="str">
        <f>IFERROR(VLOOKUP("i"&amp;RIGHT(("00"&amp;(H$2+$A52)),3),Input!$B$3:$C$217,2,FALSE),"")</f>
        <v/>
      </c>
      <c r="I52" s="118" t="str">
        <f>IFERROR(VLOOKUP("i"&amp;RIGHT(("00"&amp;(I$2+$A52)),3),Input!$B$3:$C$217,2,FALSE),"")</f>
        <v/>
      </c>
      <c r="J52" s="118" t="str">
        <f>IFERROR(VLOOKUP("i"&amp;RIGHT(("00"&amp;(J$2+$A52)),3),Input!$B$3:$C$217,2,FALSE),"")</f>
        <v/>
      </c>
      <c r="K52" s="118" t="str">
        <f>IFERROR(VLOOKUP("i"&amp;RIGHT(("00"&amp;(K$2+$A52)),3),Input!$B$3:$C$217,2,FALSE),"")</f>
        <v/>
      </c>
    </row>
    <row r="53" spans="1:11">
      <c r="A53" s="116">
        <v>51</v>
      </c>
      <c r="B53" s="118" t="str">
        <f>IFERROR(VLOOKUP("i"&amp;RIGHT(("00"&amp;(B$2+$A53)),3),Input!$B$3:$C$217,2,FALSE),"")</f>
        <v>Installation de panneaux solaires</v>
      </c>
      <c r="C53" s="118" t="str">
        <f>IFERROR(VLOOKUP("i"&amp;RIGHT(("00"&amp;(C$2+$A53)),3),Input!$B$3:$C$217,2,FALSE),"")</f>
        <v/>
      </c>
      <c r="D53" s="118" t="str">
        <f>IFERROR(VLOOKUP("i"&amp;RIGHT(("00"&amp;(D$2+$A53)),3),Input!$B$3:$C$217,2,FALSE),"")</f>
        <v/>
      </c>
      <c r="E53" s="118" t="str">
        <f>IFERROR(VLOOKUP("i"&amp;RIGHT(("00"&amp;(E$2+$A53)),3),Input!$B$3:$C$217,2,FALSE),"")</f>
        <v/>
      </c>
      <c r="F53" s="118" t="str">
        <f>IFERROR(VLOOKUP("i"&amp;RIGHT(("00"&amp;(F$2+$A53)),3),Input!$B$3:$C$217,2,FALSE),"")</f>
        <v/>
      </c>
      <c r="G53" s="118" t="str">
        <f>IFERROR(VLOOKUP("i"&amp;RIGHT(("00"&amp;(G$2+$A53)),3),Input!$B$3:$C$217,2,FALSE),"")</f>
        <v/>
      </c>
      <c r="H53" s="118" t="str">
        <f>IFERROR(VLOOKUP("i"&amp;RIGHT(("00"&amp;(H$2+$A53)),3),Input!$B$3:$C$217,2,FALSE),"")</f>
        <v/>
      </c>
      <c r="I53" s="118" t="str">
        <f>IFERROR(VLOOKUP("i"&amp;RIGHT(("00"&amp;(I$2+$A53)),3),Input!$B$3:$C$217,2,FALSE),"")</f>
        <v/>
      </c>
      <c r="J53" s="118" t="str">
        <f>IFERROR(VLOOKUP("i"&amp;RIGHT(("00"&amp;(J$2+$A53)),3),Input!$B$3:$C$217,2,FALSE),"")</f>
        <v/>
      </c>
      <c r="K53" s="118" t="str">
        <f>IFERROR(VLOOKUP("i"&amp;RIGHT(("00"&amp;(K$2+$A53)),3),Input!$B$3:$C$217,2,FALSE),"")</f>
        <v/>
      </c>
    </row>
    <row r="54" spans="1:11">
      <c r="A54" s="116">
        <v>52</v>
      </c>
      <c r="B54" s="118" t="str">
        <f>IFERROR(VLOOKUP("i"&amp;RIGHT(("00"&amp;(B$2+$A54)),3),Input!$B$3:$C$217,2,FALSE),"")</f>
        <v>Taille des panneaux solaires</v>
      </c>
      <c r="C54" s="118" t="str">
        <f>IFERROR(VLOOKUP("i"&amp;RIGHT(("00"&amp;(C$2+$A54)),3),Input!$B$3:$C$217,2,FALSE),"")</f>
        <v/>
      </c>
      <c r="D54" s="118" t="str">
        <f>IFERROR(VLOOKUP("i"&amp;RIGHT(("00"&amp;(D$2+$A54)),3),Input!$B$3:$C$217,2,FALSE),"")</f>
        <v/>
      </c>
      <c r="E54" s="118" t="str">
        <f>IFERROR(VLOOKUP("i"&amp;RIGHT(("00"&amp;(E$2+$A54)),3),Input!$B$3:$C$217,2,FALSE),"")</f>
        <v/>
      </c>
      <c r="F54" s="118" t="str">
        <f>IFERROR(VLOOKUP("i"&amp;RIGHT(("00"&amp;(F$2+$A54)),3),Input!$B$3:$C$217,2,FALSE),"")</f>
        <v/>
      </c>
      <c r="G54" s="118" t="str">
        <f>IFERROR(VLOOKUP("i"&amp;RIGHT(("00"&amp;(G$2+$A54)),3),Input!$B$3:$C$217,2,FALSE),"")</f>
        <v/>
      </c>
      <c r="H54" s="118" t="str">
        <f>IFERROR(VLOOKUP("i"&amp;RIGHT(("00"&amp;(H$2+$A54)),3),Input!$B$3:$C$217,2,FALSE),"")</f>
        <v/>
      </c>
      <c r="I54" s="118" t="str">
        <f>IFERROR(VLOOKUP("i"&amp;RIGHT(("00"&amp;(I$2+$A54)),3),Input!$B$3:$C$217,2,FALSE),"")</f>
        <v/>
      </c>
      <c r="J54" s="118" t="str">
        <f>IFERROR(VLOOKUP("i"&amp;RIGHT(("00"&amp;(J$2+$A54)),3),Input!$B$3:$C$217,2,FALSE),"")</f>
        <v/>
      </c>
      <c r="K54" s="118" t="str">
        <f>IFERROR(VLOOKUP("i"&amp;RIGHT(("00"&amp;(K$2+$A54)),3),Input!$B$3:$C$217,2,FALSE),"")</f>
        <v/>
      </c>
    </row>
    <row r="55" spans="1:11">
      <c r="A55" s="116">
        <v>53</v>
      </c>
      <c r="B55" s="118" t="str">
        <f>IFERROR(VLOOKUP("i"&amp;RIGHT(("00"&amp;(B$2+$A55)),3),Input!$B$3:$C$217,2,FALSE),"")</f>
        <v>Année d'installation de la production d'énergie photovoltaïque</v>
      </c>
      <c r="C55" s="118" t="str">
        <f>IFERROR(VLOOKUP("i"&amp;RIGHT(("00"&amp;(C$2+$A55)),3),Input!$B$3:$C$217,2,FALSE),"")</f>
        <v/>
      </c>
      <c r="D55" s="118" t="str">
        <f>IFERROR(VLOOKUP("i"&amp;RIGHT(("00"&amp;(D$2+$A55)),3),Input!$B$3:$C$217,2,FALSE),"")</f>
        <v/>
      </c>
      <c r="E55" s="118" t="str">
        <f>IFERROR(VLOOKUP("i"&amp;RIGHT(("00"&amp;(E$2+$A55)),3),Input!$B$3:$C$217,2,FALSE),"")</f>
        <v/>
      </c>
      <c r="F55" s="118" t="str">
        <f>IFERROR(VLOOKUP("i"&amp;RIGHT(("00"&amp;(F$2+$A55)),3),Input!$B$3:$C$217,2,FALSE),"")</f>
        <v/>
      </c>
      <c r="G55" s="118" t="str">
        <f>IFERROR(VLOOKUP("i"&amp;RIGHT(("00"&amp;(G$2+$A55)),3),Input!$B$3:$C$217,2,FALSE),"")</f>
        <v/>
      </c>
      <c r="H55" s="118" t="str">
        <f>IFERROR(VLOOKUP("i"&amp;RIGHT(("00"&amp;(H$2+$A55)),3),Input!$B$3:$C$217,2,FALSE),"")</f>
        <v/>
      </c>
      <c r="I55" s="118" t="str">
        <f>IFERROR(VLOOKUP("i"&amp;RIGHT(("00"&amp;(I$2+$A55)),3),Input!$B$3:$C$217,2,FALSE),"")</f>
        <v/>
      </c>
      <c r="J55" s="118" t="str">
        <f>IFERROR(VLOOKUP("i"&amp;RIGHT(("00"&amp;(J$2+$A55)),3),Input!$B$3:$C$217,2,FALSE),"")</f>
        <v/>
      </c>
      <c r="K55" s="118" t="str">
        <f>IFERROR(VLOOKUP("i"&amp;RIGHT(("00"&amp;(K$2+$A55)),3),Input!$B$3:$C$217,2,FALSE),"")</f>
        <v/>
      </c>
    </row>
    <row r="56" spans="1:11">
      <c r="A56" s="116">
        <v>54</v>
      </c>
      <c r="B56" s="118" t="str">
        <f>IFERROR(VLOOKUP("i"&amp;RIGHT(("00"&amp;(B$2+$A56)),3),Input!$B$3:$C$217,2,FALSE),"")</f>
        <v>Utilisez-vous du kérosène?</v>
      </c>
      <c r="C56" s="118" t="str">
        <f>IFERROR(VLOOKUP("i"&amp;RIGHT(("00"&amp;(C$2+$A56)),3),Input!$B$3:$C$217,2,FALSE),"")</f>
        <v/>
      </c>
      <c r="D56" s="118" t="str">
        <f>IFERROR(VLOOKUP("i"&amp;RIGHT(("00"&amp;(D$2+$A56)),3),Input!$B$3:$C$217,2,FALSE),"")</f>
        <v/>
      </c>
      <c r="E56" s="118" t="str">
        <f>IFERROR(VLOOKUP("i"&amp;RIGHT(("00"&amp;(E$2+$A56)),3),Input!$B$3:$C$217,2,FALSE),"")</f>
        <v/>
      </c>
      <c r="F56" s="118" t="str">
        <f>IFERROR(VLOOKUP("i"&amp;RIGHT(("00"&amp;(F$2+$A56)),3),Input!$B$3:$C$217,2,FALSE),"")</f>
        <v/>
      </c>
      <c r="G56" s="118" t="str">
        <f>IFERROR(VLOOKUP("i"&amp;RIGHT(("00"&amp;(G$2+$A56)),3),Input!$B$3:$C$217,2,FALSE),"")</f>
        <v/>
      </c>
      <c r="H56" s="118" t="str">
        <f>IFERROR(VLOOKUP("i"&amp;RIGHT(("00"&amp;(H$2+$A56)),3),Input!$B$3:$C$217,2,FALSE),"")</f>
        <v/>
      </c>
      <c r="I56" s="118" t="str">
        <f>IFERROR(VLOOKUP("i"&amp;RIGHT(("00"&amp;(I$2+$A56)),3),Input!$B$3:$C$217,2,FALSE),"")</f>
        <v/>
      </c>
      <c r="J56" s="118" t="str">
        <f>IFERROR(VLOOKUP("i"&amp;RIGHT(("00"&amp;(J$2+$A56)),3),Input!$B$3:$C$217,2,FALSE),"")</f>
        <v/>
      </c>
      <c r="K56" s="118" t="str">
        <f>IFERROR(VLOOKUP("i"&amp;RIGHT(("00"&amp;(K$2+$A56)),3),Input!$B$3:$C$217,2,FALSE),"")</f>
        <v/>
      </c>
    </row>
    <row r="57" spans="1:11">
      <c r="A57" s="116">
        <v>55</v>
      </c>
      <c r="B57" s="118" t="str">
        <f>IFERROR(VLOOKUP("i"&amp;RIGHT(("00"&amp;(B$2+$A57)),3),Input!$B$3:$C$217,2,FALSE),"")</f>
        <v/>
      </c>
      <c r="C57" s="118" t="str">
        <f>IFERROR(VLOOKUP("i"&amp;RIGHT(("00"&amp;(C$2+$A57)),3),Input!$B$3:$C$217,2,FALSE),"")</f>
        <v/>
      </c>
      <c r="D57" s="118" t="str">
        <f>IFERROR(VLOOKUP("i"&amp;RIGHT(("00"&amp;(D$2+$A57)),3),Input!$B$3:$C$217,2,FALSE),"")</f>
        <v/>
      </c>
      <c r="E57" s="118" t="str">
        <f>IFERROR(VLOOKUP("i"&amp;RIGHT(("00"&amp;(E$2+$A57)),3),Input!$B$3:$C$217,2,FALSE),"")</f>
        <v/>
      </c>
      <c r="F57" s="118" t="str">
        <f>IFERROR(VLOOKUP("i"&amp;RIGHT(("00"&amp;(F$2+$A57)),3),Input!$B$3:$C$217,2,FALSE),"")</f>
        <v/>
      </c>
      <c r="G57" s="118" t="str">
        <f>IFERROR(VLOOKUP("i"&amp;RIGHT(("00"&amp;(G$2+$A57)),3),Input!$B$3:$C$217,2,FALSE),"")</f>
        <v/>
      </c>
      <c r="H57" s="118" t="str">
        <f>IFERROR(VLOOKUP("i"&amp;RIGHT(("00"&amp;(H$2+$A57)),3),Input!$B$3:$C$217,2,FALSE),"")</f>
        <v/>
      </c>
      <c r="I57" s="118" t="str">
        <f>IFERROR(VLOOKUP("i"&amp;RIGHT(("00"&amp;(I$2+$A57)),3),Input!$B$3:$C$217,2,FALSE),"")</f>
        <v/>
      </c>
      <c r="J57" s="118" t="str">
        <f>IFERROR(VLOOKUP("i"&amp;RIGHT(("00"&amp;(J$2+$A57)),3),Input!$B$3:$C$217,2,FALSE),"")</f>
        <v/>
      </c>
      <c r="K57" s="118" t="str">
        <f>IFERROR(VLOOKUP("i"&amp;RIGHT(("00"&amp;(K$2+$A57)),3),Input!$B$3:$C$217,2,FALSE),"")</f>
        <v/>
      </c>
    </row>
    <row r="58" spans="1:11">
      <c r="A58" s="116">
        <v>56</v>
      </c>
      <c r="B58" s="118" t="str">
        <f>IFERROR(VLOOKUP("i"&amp;RIGHT(("00"&amp;(B$2+$A58)),3),Input!$B$3:$C$217,2,FALSE),"")</f>
        <v/>
      </c>
      <c r="C58" s="118" t="str">
        <f>IFERROR(VLOOKUP("i"&amp;RIGHT(("00"&amp;(C$2+$A58)),3),Input!$B$3:$C$217,2,FALSE),"")</f>
        <v/>
      </c>
      <c r="D58" s="118" t="str">
        <f>IFERROR(VLOOKUP("i"&amp;RIGHT(("00"&amp;(D$2+$A58)),3),Input!$B$3:$C$217,2,FALSE),"")</f>
        <v/>
      </c>
      <c r="E58" s="118" t="str">
        <f>IFERROR(VLOOKUP("i"&amp;RIGHT(("00"&amp;(E$2+$A58)),3),Input!$B$3:$C$217,2,FALSE),"")</f>
        <v/>
      </c>
      <c r="F58" s="118" t="str">
        <f>IFERROR(VLOOKUP("i"&amp;RIGHT(("00"&amp;(F$2+$A58)),3),Input!$B$3:$C$217,2,FALSE),"")</f>
        <v/>
      </c>
      <c r="G58" s="118" t="str">
        <f>IFERROR(VLOOKUP("i"&amp;RIGHT(("00"&amp;(G$2+$A58)),3),Input!$B$3:$C$217,2,FALSE),"")</f>
        <v/>
      </c>
      <c r="H58" s="118" t="str">
        <f>IFERROR(VLOOKUP("i"&amp;RIGHT(("00"&amp;(H$2+$A58)),3),Input!$B$3:$C$217,2,FALSE),"")</f>
        <v/>
      </c>
      <c r="I58" s="118" t="str">
        <f>IFERROR(VLOOKUP("i"&amp;RIGHT(("00"&amp;(I$2+$A58)),3),Input!$B$3:$C$217,2,FALSE),"")</f>
        <v/>
      </c>
      <c r="J58" s="118" t="str">
        <f>IFERROR(VLOOKUP("i"&amp;RIGHT(("00"&amp;(J$2+$A58)),3),Input!$B$3:$C$217,2,FALSE),"")</f>
        <v/>
      </c>
      <c r="K58" s="118" t="str">
        <f>IFERROR(VLOOKUP("i"&amp;RIGHT(("00"&amp;(K$2+$A58)),3),Input!$B$3:$C$217,2,FALSE),"")</f>
        <v/>
      </c>
    </row>
    <row r="59" spans="1:11">
      <c r="A59" s="116">
        <v>57</v>
      </c>
      <c r="B59" s="118" t="str">
        <f>IFERROR(VLOOKUP("i"&amp;RIGHT(("00"&amp;(B$2+$A59)),3),Input!$B$3:$C$217,2,FALSE),"")</f>
        <v/>
      </c>
      <c r="C59" s="118" t="str">
        <f>IFERROR(VLOOKUP("i"&amp;RIGHT(("00"&amp;(C$2+$A59)),3),Input!$B$3:$C$217,2,FALSE),"")</f>
        <v/>
      </c>
      <c r="D59" s="118" t="str">
        <f>IFERROR(VLOOKUP("i"&amp;RIGHT(("00"&amp;(D$2+$A59)),3),Input!$B$3:$C$217,2,FALSE),"")</f>
        <v/>
      </c>
      <c r="E59" s="118" t="str">
        <f>IFERROR(VLOOKUP("i"&amp;RIGHT(("00"&amp;(E$2+$A59)),3),Input!$B$3:$C$217,2,FALSE),"")</f>
        <v/>
      </c>
      <c r="F59" s="118" t="str">
        <f>IFERROR(VLOOKUP("i"&amp;RIGHT(("00"&amp;(F$2+$A59)),3),Input!$B$3:$C$217,2,FALSE),"")</f>
        <v/>
      </c>
      <c r="G59" s="118" t="str">
        <f>IFERROR(VLOOKUP("i"&amp;RIGHT(("00"&amp;(G$2+$A59)),3),Input!$B$3:$C$217,2,FALSE),"")</f>
        <v/>
      </c>
      <c r="H59" s="118" t="str">
        <f>IFERROR(VLOOKUP("i"&amp;RIGHT(("00"&amp;(H$2+$A59)),3),Input!$B$3:$C$217,2,FALSE),"")</f>
        <v/>
      </c>
      <c r="I59" s="118" t="str">
        <f>IFERROR(VLOOKUP("i"&amp;RIGHT(("00"&amp;(I$2+$A59)),3),Input!$B$3:$C$217,2,FALSE),"")</f>
        <v/>
      </c>
      <c r="J59" s="118" t="str">
        <f>IFERROR(VLOOKUP("i"&amp;RIGHT(("00"&amp;(J$2+$A59)),3),Input!$B$3:$C$217,2,FALSE),"")</f>
        <v/>
      </c>
      <c r="K59" s="118" t="str">
        <f>IFERROR(VLOOKUP("i"&amp;RIGHT(("00"&amp;(K$2+$A59)),3),Input!$B$3:$C$217,2,FALSE),"")</f>
        <v/>
      </c>
    </row>
    <row r="60" spans="1:11">
      <c r="A60" s="116">
        <v>58</v>
      </c>
      <c r="B60" s="118" t="str">
        <f>IFERROR(VLOOKUP("i"&amp;RIGHT(("00"&amp;(B$2+$A60)),3),Input!$B$3:$C$217,2,FALSE),"")</f>
        <v/>
      </c>
      <c r="C60" s="118" t="str">
        <f>IFERROR(VLOOKUP("i"&amp;RIGHT(("00"&amp;(C$2+$A60)),3),Input!$B$3:$C$217,2,FALSE),"")</f>
        <v/>
      </c>
      <c r="D60" s="118" t="str">
        <f>IFERROR(VLOOKUP("i"&amp;RIGHT(("00"&amp;(D$2+$A60)),3),Input!$B$3:$C$217,2,FALSE),"")</f>
        <v/>
      </c>
      <c r="E60" s="118" t="str">
        <f>IFERROR(VLOOKUP("i"&amp;RIGHT(("00"&amp;(E$2+$A60)),3),Input!$B$3:$C$217,2,FALSE),"")</f>
        <v/>
      </c>
      <c r="F60" s="118" t="str">
        <f>IFERROR(VLOOKUP("i"&amp;RIGHT(("00"&amp;(F$2+$A60)),3),Input!$B$3:$C$217,2,FALSE),"")</f>
        <v/>
      </c>
      <c r="G60" s="118" t="str">
        <f>IFERROR(VLOOKUP("i"&amp;RIGHT(("00"&amp;(G$2+$A60)),3),Input!$B$3:$C$217,2,FALSE),"")</f>
        <v/>
      </c>
      <c r="H60" s="118" t="str">
        <f>IFERROR(VLOOKUP("i"&amp;RIGHT(("00"&amp;(H$2+$A60)),3),Input!$B$3:$C$217,2,FALSE),"")</f>
        <v/>
      </c>
      <c r="I60" s="118" t="str">
        <f>IFERROR(VLOOKUP("i"&amp;RIGHT(("00"&amp;(I$2+$A60)),3),Input!$B$3:$C$217,2,FALSE),"")</f>
        <v/>
      </c>
      <c r="J60" s="118" t="str">
        <f>IFERROR(VLOOKUP("i"&amp;RIGHT(("00"&amp;(J$2+$A60)),3),Input!$B$3:$C$217,2,FALSE),"")</f>
        <v/>
      </c>
      <c r="K60" s="118" t="str">
        <f>IFERROR(VLOOKUP("i"&amp;RIGHT(("00"&amp;(K$2+$A60)),3),Input!$B$3:$C$217,2,FALSE),"")</f>
        <v/>
      </c>
    </row>
    <row r="61" spans="1:11">
      <c r="A61" s="116">
        <v>59</v>
      </c>
      <c r="B61" s="118" t="str">
        <f>IFERROR(VLOOKUP("i"&amp;RIGHT(("00"&amp;(B$2+$A61)),3),Input!$B$3:$C$217,2,FALSE),"")</f>
        <v/>
      </c>
      <c r="C61" s="118" t="str">
        <f>IFERROR(VLOOKUP("i"&amp;RIGHT(("00"&amp;(C$2+$A61)),3),Input!$B$3:$C$217,2,FALSE),"")</f>
        <v/>
      </c>
      <c r="D61" s="118" t="str">
        <f>IFERROR(VLOOKUP("i"&amp;RIGHT(("00"&amp;(D$2+$A61)),3),Input!$B$3:$C$217,2,FALSE),"")</f>
        <v/>
      </c>
      <c r="E61" s="118" t="str">
        <f>IFERROR(VLOOKUP("i"&amp;RIGHT(("00"&amp;(E$2+$A61)),3),Input!$B$3:$C$217,2,FALSE),"")</f>
        <v/>
      </c>
      <c r="F61" s="118" t="str">
        <f>IFERROR(VLOOKUP("i"&amp;RIGHT(("00"&amp;(F$2+$A61)),3),Input!$B$3:$C$217,2,FALSE),"")</f>
        <v/>
      </c>
      <c r="G61" s="118" t="str">
        <f>IFERROR(VLOOKUP("i"&amp;RIGHT(("00"&amp;(G$2+$A61)),3),Input!$B$3:$C$217,2,FALSE),"")</f>
        <v/>
      </c>
      <c r="H61" s="118" t="str">
        <f>IFERROR(VLOOKUP("i"&amp;RIGHT(("00"&amp;(H$2+$A61)),3),Input!$B$3:$C$217,2,FALSE),"")</f>
        <v/>
      </c>
      <c r="I61" s="118" t="str">
        <f>IFERROR(VLOOKUP("i"&amp;RIGHT(("00"&amp;(I$2+$A61)),3),Input!$B$3:$C$217,2,FALSE),"")</f>
        <v/>
      </c>
      <c r="J61" s="118" t="str">
        <f>IFERROR(VLOOKUP("i"&amp;RIGHT(("00"&amp;(J$2+$A61)),3),Input!$B$3:$C$217,2,FALSE),"")</f>
        <v/>
      </c>
      <c r="K61" s="118" t="str">
        <f>IFERROR(VLOOKUP("i"&amp;RIGHT(("00"&amp;(K$2+$A61)),3),Input!$B$3:$C$217,2,FALSE),"")</f>
        <v/>
      </c>
    </row>
    <row r="62" spans="1:11">
      <c r="A62" s="116">
        <v>60</v>
      </c>
      <c r="B62" s="118" t="str">
        <f>IFERROR(VLOOKUP("i"&amp;RIGHT(("00"&amp;(B$2+$A62)),3),Input!$B$3:$C$217,2,FALSE),"")</f>
        <v/>
      </c>
      <c r="C62" s="118" t="str">
        <f>IFERROR(VLOOKUP("i"&amp;RIGHT(("00"&amp;(C$2+$A62)),3),Input!$B$3:$C$217,2,FALSE),"")</f>
        <v/>
      </c>
      <c r="D62" s="118" t="str">
        <f>IFERROR(VLOOKUP("i"&amp;RIGHT(("00"&amp;(D$2+$A62)),3),Input!$B$3:$C$217,2,FALSE),"")</f>
        <v/>
      </c>
      <c r="E62" s="118" t="str">
        <f>IFERROR(VLOOKUP("i"&amp;RIGHT(("00"&amp;(E$2+$A62)),3),Input!$B$3:$C$217,2,FALSE),"")</f>
        <v/>
      </c>
      <c r="F62" s="118" t="str">
        <f>IFERROR(VLOOKUP("i"&amp;RIGHT(("00"&amp;(F$2+$A62)),3),Input!$B$3:$C$217,2,FALSE),"")</f>
        <v/>
      </c>
      <c r="G62" s="118" t="str">
        <f>IFERROR(VLOOKUP("i"&amp;RIGHT(("00"&amp;(G$2+$A62)),3),Input!$B$3:$C$217,2,FALSE),"")</f>
        <v/>
      </c>
      <c r="H62" s="118" t="str">
        <f>IFERROR(VLOOKUP("i"&amp;RIGHT(("00"&amp;(H$2+$A62)),3),Input!$B$3:$C$217,2,FALSE),"")</f>
        <v/>
      </c>
      <c r="I62" s="118" t="str">
        <f>IFERROR(VLOOKUP("i"&amp;RIGHT(("00"&amp;(I$2+$A62)),3),Input!$B$3:$C$217,2,FALSE),"")</f>
        <v/>
      </c>
      <c r="J62" s="118" t="str">
        <f>IFERROR(VLOOKUP("i"&amp;RIGHT(("00"&amp;(J$2+$A62)),3),Input!$B$3:$C$217,2,FALSE),"")</f>
        <v/>
      </c>
      <c r="K62" s="118" t="str">
        <f>IFERROR(VLOOKUP("i"&amp;RIGHT(("00"&amp;(K$2+$A62)),3),Input!$B$3:$C$217,2,FALSE),"")</f>
        <v/>
      </c>
    </row>
    <row r="63" spans="1:11">
      <c r="A63" s="116">
        <v>61</v>
      </c>
      <c r="B63" s="118" t="str">
        <f>IFERROR(VLOOKUP("i"&amp;RIGHT(("00"&amp;(B$2+$A63)),3),Input!$B$3:$C$217,2,FALSE),"")</f>
        <v>Coût de l'électricité</v>
      </c>
      <c r="C63" s="118" t="str">
        <f>IFERROR(VLOOKUP("i"&amp;RIGHT(("00"&amp;(C$2+$A63)),3),Input!$B$3:$C$217,2,FALSE),"")</f>
        <v/>
      </c>
      <c r="D63" s="118" t="str">
        <f>IFERROR(VLOOKUP("i"&amp;RIGHT(("00"&amp;(D$2+$A63)),3),Input!$B$3:$C$217,2,FALSE),"")</f>
        <v>Temps d'utilisation de la climatisation</v>
      </c>
      <c r="E63" s="118" t="str">
        <f>IFERROR(VLOOKUP("i"&amp;RIGHT(("00"&amp;(E$2+$A63)),3),Input!$B$3:$C$217,2,FALSE),"")</f>
        <v/>
      </c>
      <c r="F63" s="118" t="str">
        <f>IFERROR(VLOOKUP("i"&amp;RIGHT(("00"&amp;(F$2+$A63)),3),Input!$B$3:$C$217,2,FALSE),"")</f>
        <v/>
      </c>
      <c r="G63" s="118" t="str">
        <f>IFERROR(VLOOKUP("i"&amp;RIGHT(("00"&amp;(G$2+$A63)),3),Input!$B$3:$C$217,2,FALSE),"")</f>
        <v/>
      </c>
      <c r="H63" s="118" t="str">
        <f>IFERROR(VLOOKUP("i"&amp;RIGHT(("00"&amp;(H$2+$A63)),3),Input!$B$3:$C$217,2,FALSE),"")</f>
        <v/>
      </c>
      <c r="I63" s="118" t="str">
        <f>IFERROR(VLOOKUP("i"&amp;RIGHT(("00"&amp;(I$2+$A63)),3),Input!$B$3:$C$217,2,FALSE),"")</f>
        <v/>
      </c>
      <c r="J63" s="118" t="str">
        <f>IFERROR(VLOOKUP("i"&amp;RIGHT(("00"&amp;(J$2+$A63)),3),Input!$B$3:$C$217,2,FALSE),"")</f>
        <v/>
      </c>
      <c r="K63" s="118" t="str">
        <f>IFERROR(VLOOKUP("i"&amp;RIGHT(("00"&amp;(K$2+$A63)),3),Input!$B$3:$C$217,2,FALSE),"")</f>
        <v/>
      </c>
    </row>
    <row r="64" spans="1:11">
      <c r="A64" s="116">
        <v>62</v>
      </c>
      <c r="B64" s="118" t="str">
        <f>IFERROR(VLOOKUP("i"&amp;RIGHT(("00"&amp;(B$2+$A64)),3),Input!$B$3:$C$217,2,FALSE),"")</f>
        <v>Montant de la vente d'électricité</v>
      </c>
      <c r="C64" s="118" t="str">
        <f>IFERROR(VLOOKUP("i"&amp;RIGHT(("00"&amp;(C$2+$A64)),3),Input!$B$3:$C$217,2,FALSE),"")</f>
        <v/>
      </c>
      <c r="D64" s="118" t="str">
        <f>IFERROR(VLOOKUP("i"&amp;RIGHT(("00"&amp;(D$2+$A64)),3),Input!$B$3:$C$217,2,FALSE),"")</f>
        <v>Moment d'utilisation de la climatisation</v>
      </c>
      <c r="E64" s="118" t="str">
        <f>IFERROR(VLOOKUP("i"&amp;RIGHT(("00"&amp;(E$2+$A64)),3),Input!$B$3:$C$217,2,FALSE),"")</f>
        <v/>
      </c>
      <c r="F64" s="118" t="str">
        <f>IFERROR(VLOOKUP("i"&amp;RIGHT(("00"&amp;(F$2+$A64)),3),Input!$B$3:$C$217,2,FALSE),"")</f>
        <v/>
      </c>
      <c r="G64" s="118" t="str">
        <f>IFERROR(VLOOKUP("i"&amp;RIGHT(("00"&amp;(G$2+$A64)),3),Input!$B$3:$C$217,2,FALSE),"")</f>
        <v/>
      </c>
      <c r="H64" s="118" t="str">
        <f>IFERROR(VLOOKUP("i"&amp;RIGHT(("00"&amp;(H$2+$A64)),3),Input!$B$3:$C$217,2,FALSE),"")</f>
        <v/>
      </c>
      <c r="I64" s="118" t="str">
        <f>IFERROR(VLOOKUP("i"&amp;RIGHT(("00"&amp;(I$2+$A64)),3),Input!$B$3:$C$217,2,FALSE),"")</f>
        <v/>
      </c>
      <c r="J64" s="118" t="str">
        <f>IFERROR(VLOOKUP("i"&amp;RIGHT(("00"&amp;(J$2+$A64)),3),Input!$B$3:$C$217,2,FALSE),"")</f>
        <v/>
      </c>
      <c r="K64" s="118" t="str">
        <f>IFERROR(VLOOKUP("i"&amp;RIGHT(("00"&amp;(K$2+$A64)),3),Input!$B$3:$C$217,2,FALSE),"")</f>
        <v/>
      </c>
    </row>
    <row r="65" spans="1:11">
      <c r="A65" s="116">
        <v>63</v>
      </c>
      <c r="B65" s="118" t="str">
        <f>IFERROR(VLOOKUP("i"&amp;RIGHT(("00"&amp;(B$2+$A65)),3),Input!$B$3:$C$217,2,FALSE),"")</f>
        <v>Coût du gaz</v>
      </c>
      <c r="C65" s="118" t="str">
        <f>IFERROR(VLOOKUP("i"&amp;RIGHT(("00"&amp;(C$2+$A65)),3),Input!$B$3:$C$217,2,FALSE),"")</f>
        <v/>
      </c>
      <c r="D65" s="118" t="str">
        <f>IFERROR(VLOOKUP("i"&amp;RIGHT(("00"&amp;(D$2+$A65)),3),Input!$B$3:$C$217,2,FALSE),"")</f>
        <v>Réglage de la température de la climatisation</v>
      </c>
      <c r="E65" s="118" t="str">
        <f>IFERROR(VLOOKUP("i"&amp;RIGHT(("00"&amp;(E$2+$A65)),3),Input!$B$3:$C$217,2,FALSE),"")</f>
        <v/>
      </c>
      <c r="F65" s="118" t="str">
        <f>IFERROR(VLOOKUP("i"&amp;RIGHT(("00"&amp;(F$2+$A65)),3),Input!$B$3:$C$217,2,FALSE),"")</f>
        <v/>
      </c>
      <c r="G65" s="118" t="str">
        <f>IFERROR(VLOOKUP("i"&amp;RIGHT(("00"&amp;(G$2+$A65)),3),Input!$B$3:$C$217,2,FALSE),"")</f>
        <v/>
      </c>
      <c r="H65" s="118" t="str">
        <f>IFERROR(VLOOKUP("i"&amp;RIGHT(("00"&amp;(H$2+$A65)),3),Input!$B$3:$C$217,2,FALSE),"")</f>
        <v/>
      </c>
      <c r="I65" s="118" t="str">
        <f>IFERROR(VLOOKUP("i"&amp;RIGHT(("00"&amp;(I$2+$A65)),3),Input!$B$3:$C$217,2,FALSE),"")</f>
        <v/>
      </c>
      <c r="J65" s="118" t="str">
        <f>IFERROR(VLOOKUP("i"&amp;RIGHT(("00"&amp;(J$2+$A65)),3),Input!$B$3:$C$217,2,FALSE),"")</f>
        <v/>
      </c>
      <c r="K65" s="118" t="str">
        <f>IFERROR(VLOOKUP("i"&amp;RIGHT(("00"&amp;(K$2+$A65)),3),Input!$B$3:$C$217,2,FALSE),"")</f>
        <v/>
      </c>
    </row>
    <row r="66" spans="1:11">
      <c r="A66" s="116">
        <v>64</v>
      </c>
      <c r="B66" s="118" t="str">
        <f>IFERROR(VLOOKUP("i"&amp;RIGHT(("00"&amp;(B$2+$A66)),3),Input!$B$3:$C$217,2,FALSE),"")</f>
        <v>Quantité de fioul acheté</v>
      </c>
      <c r="C66" s="118" t="str">
        <f>IFERROR(VLOOKUP("i"&amp;RIGHT(("00"&amp;(C$2+$A66)),3),Input!$B$3:$C$217,2,FALSE),"")</f>
        <v/>
      </c>
      <c r="D66" s="118" t="str">
        <f>IFERROR(VLOOKUP("i"&amp;RIGHT(("00"&amp;(D$2+$A66)),3),Input!$B$3:$C$217,2,FALSE),"")</f>
        <v>Période d'utilisation de la climatisation (y compris déshumidification)</v>
      </c>
      <c r="E66" s="118" t="str">
        <f>IFERROR(VLOOKUP("i"&amp;RIGHT(("00"&amp;(E$2+$A66)),3),Input!$B$3:$C$217,2,FALSE),"")</f>
        <v/>
      </c>
      <c r="F66" s="118" t="str">
        <f>IFERROR(VLOOKUP("i"&amp;RIGHT(("00"&amp;(F$2+$A66)),3),Input!$B$3:$C$217,2,FALSE),"")</f>
        <v/>
      </c>
      <c r="G66" s="118" t="str">
        <f>IFERROR(VLOOKUP("i"&amp;RIGHT(("00"&amp;(G$2+$A66)),3),Input!$B$3:$C$217,2,FALSE),"")</f>
        <v/>
      </c>
      <c r="H66" s="118" t="str">
        <f>IFERROR(VLOOKUP("i"&amp;RIGHT(("00"&amp;(H$2+$A66)),3),Input!$B$3:$C$217,2,FALSE),"")</f>
        <v/>
      </c>
      <c r="I66" s="118" t="str">
        <f>IFERROR(VLOOKUP("i"&amp;RIGHT(("00"&amp;(I$2+$A66)),3),Input!$B$3:$C$217,2,FALSE),"")</f>
        <v/>
      </c>
      <c r="J66" s="118" t="str">
        <f>IFERROR(VLOOKUP("i"&amp;RIGHT(("00"&amp;(J$2+$A66)),3),Input!$B$3:$C$217,2,FALSE),"")</f>
        <v/>
      </c>
      <c r="K66" s="118" t="str">
        <f>IFERROR(VLOOKUP("i"&amp;RIGHT(("00"&amp;(K$2+$A66)),3),Input!$B$3:$C$217,2,FALSE),"")</f>
        <v/>
      </c>
    </row>
    <row r="67" spans="1:11">
      <c r="A67" s="116">
        <v>65</v>
      </c>
      <c r="B67" s="118" t="str">
        <f>IFERROR(VLOOKUP("i"&amp;RIGHT(("00"&amp;(B$2+$A67)),3),Input!$B$3:$C$217,2,FALSE),"")</f>
        <v>Quantité de briquettes achetées</v>
      </c>
      <c r="C67" s="118" t="str">
        <f>IFERROR(VLOOKUP("i"&amp;RIGHT(("00"&amp;(C$2+$A67)),3),Input!$B$3:$C$217,2,FALSE),"")</f>
        <v/>
      </c>
      <c r="D67" s="118" t="str">
        <f>IFERROR(VLOOKUP("i"&amp;RIGHT(("00"&amp;(D$2+$A67)),3),Input!$B$3:$C$217,2,FALSE),"")</f>
        <v>La chaleur des pièces</v>
      </c>
      <c r="E67" s="118" t="str">
        <f>IFERROR(VLOOKUP("i"&amp;RIGHT(("00"&amp;(E$2+$A67)),3),Input!$B$3:$C$217,2,FALSE),"")</f>
        <v/>
      </c>
      <c r="F67" s="118" t="str">
        <f>IFERROR(VLOOKUP("i"&amp;RIGHT(("00"&amp;(F$2+$A67)),3),Input!$B$3:$C$217,2,FALSE),"")</f>
        <v/>
      </c>
      <c r="G67" s="118" t="str">
        <f>IFERROR(VLOOKUP("i"&amp;RIGHT(("00"&amp;(G$2+$A67)),3),Input!$B$3:$C$217,2,FALSE),"")</f>
        <v/>
      </c>
      <c r="H67" s="118" t="str">
        <f>IFERROR(VLOOKUP("i"&amp;RIGHT(("00"&amp;(H$2+$A67)),3),Input!$B$3:$C$217,2,FALSE),"")</f>
        <v/>
      </c>
      <c r="I67" s="118" t="str">
        <f>IFERROR(VLOOKUP("i"&amp;RIGHT(("00"&amp;(I$2+$A67)),3),Input!$B$3:$C$217,2,FALSE),"")</f>
        <v/>
      </c>
      <c r="J67" s="118" t="str">
        <f>IFERROR(VLOOKUP("i"&amp;RIGHT(("00"&amp;(J$2+$A67)),3),Input!$B$3:$C$217,2,FALSE),"")</f>
        <v/>
      </c>
      <c r="K67" s="118" t="str">
        <f>IFERROR(VLOOKUP("i"&amp;RIGHT(("00"&amp;(K$2+$A67)),3),Input!$B$3:$C$217,2,FALSE),"")</f>
        <v/>
      </c>
    </row>
    <row r="68" spans="1:11">
      <c r="A68" s="116">
        <v>66</v>
      </c>
      <c r="B68" s="118" t="str">
        <f>IFERROR(VLOOKUP("i"&amp;RIGHT(("00"&amp;(B$2+$A68)),3),Input!$B$3:$C$217,2,FALSE),"")</f>
        <v>Réseau de chaleur</v>
      </c>
      <c r="C68" s="118" t="str">
        <f>IFERROR(VLOOKUP("i"&amp;RIGHT(("00"&amp;(C$2+$A68)),3),Input!$B$3:$C$217,2,FALSE),"")</f>
        <v/>
      </c>
      <c r="D68" s="118" t="str">
        <f>IFERROR(VLOOKUP("i"&amp;RIGHT(("00"&amp;(D$2+$A68)),3),Input!$B$3:$C$217,2,FALSE),"")</f>
        <v>Pénétration des rayons du soleil dans les pièces</v>
      </c>
      <c r="E68" s="118" t="str">
        <f>IFERROR(VLOOKUP("i"&amp;RIGHT(("00"&amp;(E$2+$A68)),3),Input!$B$3:$C$217,2,FALSE),"")</f>
        <v/>
      </c>
      <c r="F68" s="118" t="str">
        <f>IFERROR(VLOOKUP("i"&amp;RIGHT(("00"&amp;(F$2+$A68)),3),Input!$B$3:$C$217,2,FALSE),"")</f>
        <v/>
      </c>
      <c r="G68" s="118" t="str">
        <f>IFERROR(VLOOKUP("i"&amp;RIGHT(("00"&amp;(G$2+$A68)),3),Input!$B$3:$C$217,2,FALSE),"")</f>
        <v/>
      </c>
      <c r="H68" s="118" t="str">
        <f>IFERROR(VLOOKUP("i"&amp;RIGHT(("00"&amp;(H$2+$A68)),3),Input!$B$3:$C$217,2,FALSE),"")</f>
        <v/>
      </c>
      <c r="I68" s="118" t="str">
        <f>IFERROR(VLOOKUP("i"&amp;RIGHT(("00"&amp;(I$2+$A68)),3),Input!$B$3:$C$217,2,FALSE),"")</f>
        <v/>
      </c>
      <c r="J68" s="118" t="str">
        <f>IFERROR(VLOOKUP("i"&amp;RIGHT(("00"&amp;(J$2+$A68)),3),Input!$B$3:$C$217,2,FALSE),"")</f>
        <v/>
      </c>
      <c r="K68" s="118" t="str">
        <f>IFERROR(VLOOKUP("i"&amp;RIGHT(("00"&amp;(K$2+$A68)),3),Input!$B$3:$C$217,2,FALSE),"")</f>
        <v/>
      </c>
    </row>
    <row r="69" spans="1:11">
      <c r="A69" s="116">
        <v>67</v>
      </c>
      <c r="B69" s="118" t="str">
        <f>IFERROR(VLOOKUP("i"&amp;RIGHT(("00"&amp;(B$2+$A69)),3),Input!$B$3:$C$217,2,FALSE),"")</f>
        <v/>
      </c>
      <c r="C69" s="118" t="str">
        <f>IFERROR(VLOOKUP("i"&amp;RIGHT(("00"&amp;(C$2+$A69)),3),Input!$B$3:$C$217,2,FALSE),"")</f>
        <v/>
      </c>
      <c r="D69" s="118" t="str">
        <f>IFERROR(VLOOKUP("i"&amp;RIGHT(("00"&amp;(D$2+$A69)),3),Input!$B$3:$C$217,2,FALSE),"")</f>
        <v>Eviter les rayons du soleil</v>
      </c>
      <c r="E69" s="118" t="str">
        <f>IFERROR(VLOOKUP("i"&amp;RIGHT(("00"&amp;(E$2+$A69)),3),Input!$B$3:$C$217,2,FALSE),"")</f>
        <v/>
      </c>
      <c r="F69" s="118" t="str">
        <f>IFERROR(VLOOKUP("i"&amp;RIGHT(("00"&amp;(F$2+$A69)),3),Input!$B$3:$C$217,2,FALSE),"")</f>
        <v/>
      </c>
      <c r="G69" s="118" t="str">
        <f>IFERROR(VLOOKUP("i"&amp;RIGHT(("00"&amp;(G$2+$A69)),3),Input!$B$3:$C$217,2,FALSE),"")</f>
        <v/>
      </c>
      <c r="H69" s="118" t="str">
        <f>IFERROR(VLOOKUP("i"&amp;RIGHT(("00"&amp;(H$2+$A69)),3),Input!$B$3:$C$217,2,FALSE),"")</f>
        <v/>
      </c>
      <c r="I69" s="118" t="str">
        <f>IFERROR(VLOOKUP("i"&amp;RIGHT(("00"&amp;(I$2+$A69)),3),Input!$B$3:$C$217,2,FALSE),"")</f>
        <v/>
      </c>
      <c r="J69" s="118" t="str">
        <f>IFERROR(VLOOKUP("i"&amp;RIGHT(("00"&amp;(J$2+$A69)),3),Input!$B$3:$C$217,2,FALSE),"")</f>
        <v/>
      </c>
      <c r="K69" s="118" t="str">
        <f>IFERROR(VLOOKUP("i"&amp;RIGHT(("00"&amp;(K$2+$A69)),3),Input!$B$3:$C$217,2,FALSE),"")</f>
        <v/>
      </c>
    </row>
    <row r="70" spans="1:11">
      <c r="A70" s="116">
        <v>68</v>
      </c>
      <c r="B70" s="118" t="str">
        <f>IFERROR(VLOOKUP("i"&amp;RIGHT(("00"&amp;(B$2+$A70)),3),Input!$B$3:$C$217,2,FALSE),"")</f>
        <v/>
      </c>
      <c r="C70" s="118" t="str">
        <f>IFERROR(VLOOKUP("i"&amp;RIGHT(("00"&amp;(C$2+$A70)),3),Input!$B$3:$C$217,2,FALSE),"")</f>
        <v/>
      </c>
      <c r="D70" s="118" t="str">
        <f>IFERROR(VLOOKUP("i"&amp;RIGHT(("00"&amp;(D$2+$A70)),3),Input!$B$3:$C$217,2,FALSE),"")</f>
        <v>Utilisation d'un ventilateur électrique</v>
      </c>
      <c r="E70" s="118" t="str">
        <f>IFERROR(VLOOKUP("i"&amp;RIGHT(("00"&amp;(E$2+$A70)),3),Input!$B$3:$C$217,2,FALSE),"")</f>
        <v/>
      </c>
      <c r="F70" s="118" t="str">
        <f>IFERROR(VLOOKUP("i"&amp;RIGHT(("00"&amp;(F$2+$A70)),3),Input!$B$3:$C$217,2,FALSE),"")</f>
        <v/>
      </c>
      <c r="G70" s="118" t="str">
        <f>IFERROR(VLOOKUP("i"&amp;RIGHT(("00"&amp;(G$2+$A70)),3),Input!$B$3:$C$217,2,FALSE),"")</f>
        <v/>
      </c>
      <c r="H70" s="118" t="str">
        <f>IFERROR(VLOOKUP("i"&amp;RIGHT(("00"&amp;(H$2+$A70)),3),Input!$B$3:$C$217,2,FALSE),"")</f>
        <v/>
      </c>
      <c r="I70" s="118" t="str">
        <f>IFERROR(VLOOKUP("i"&amp;RIGHT(("00"&amp;(I$2+$A70)),3),Input!$B$3:$C$217,2,FALSE),"")</f>
        <v/>
      </c>
      <c r="J70" s="118" t="str">
        <f>IFERROR(VLOOKUP("i"&amp;RIGHT(("00"&amp;(J$2+$A70)),3),Input!$B$3:$C$217,2,FALSE),"")</f>
        <v/>
      </c>
      <c r="K70" s="118" t="str">
        <f>IFERROR(VLOOKUP("i"&amp;RIGHT(("00"&amp;(K$2+$A70)),3),Input!$B$3:$C$217,2,FALSE),"")</f>
        <v/>
      </c>
    </row>
    <row r="71" spans="1:11">
      <c r="A71" s="116">
        <v>69</v>
      </c>
      <c r="B71" s="118" t="str">
        <f>IFERROR(VLOOKUP("i"&amp;RIGHT(("00"&amp;(B$2+$A71)),3),Input!$B$3:$C$217,2,FALSE),"")</f>
        <v/>
      </c>
      <c r="C71" s="118" t="str">
        <f>IFERROR(VLOOKUP("i"&amp;RIGHT(("00"&amp;(C$2+$A71)),3),Input!$B$3:$C$217,2,FALSE),"")</f>
        <v/>
      </c>
      <c r="D71" s="118" t="str">
        <f>IFERROR(VLOOKUP("i"&amp;RIGHT(("00"&amp;(D$2+$A71)),3),Input!$B$3:$C$217,2,FALSE),"")</f>
        <v/>
      </c>
      <c r="E71" s="118" t="str">
        <f>IFERROR(VLOOKUP("i"&amp;RIGHT(("00"&amp;(E$2+$A71)),3),Input!$B$3:$C$217,2,FALSE),"")</f>
        <v/>
      </c>
      <c r="F71" s="118" t="str">
        <f>IFERROR(VLOOKUP("i"&amp;RIGHT(("00"&amp;(F$2+$A71)),3),Input!$B$3:$C$217,2,FALSE),"")</f>
        <v/>
      </c>
      <c r="G71" s="118" t="str">
        <f>IFERROR(VLOOKUP("i"&amp;RIGHT(("00"&amp;(G$2+$A71)),3),Input!$B$3:$C$217,2,FALSE),"")</f>
        <v/>
      </c>
      <c r="H71" s="118" t="str">
        <f>IFERROR(VLOOKUP("i"&amp;RIGHT(("00"&amp;(H$2+$A71)),3),Input!$B$3:$C$217,2,FALSE),"")</f>
        <v/>
      </c>
      <c r="I71" s="118" t="str">
        <f>IFERROR(VLOOKUP("i"&amp;RIGHT(("00"&amp;(I$2+$A71)),3),Input!$B$3:$C$217,2,FALSE),"")</f>
        <v/>
      </c>
      <c r="J71" s="118" t="str">
        <f>IFERROR(VLOOKUP("i"&amp;RIGHT(("00"&amp;(J$2+$A71)),3),Input!$B$3:$C$217,2,FALSE),"")</f>
        <v/>
      </c>
      <c r="K71" s="118" t="str">
        <f>IFERROR(VLOOKUP("i"&amp;RIGHT(("00"&amp;(K$2+$A71)),3),Input!$B$3:$C$217,2,FALSE),"")</f>
        <v/>
      </c>
    </row>
    <row r="72" spans="1:11">
      <c r="A72" s="116">
        <v>70</v>
      </c>
      <c r="B72" s="118" t="str">
        <f>IFERROR(VLOOKUP("i"&amp;RIGHT(("00"&amp;(B$2+$A72)),3),Input!$B$3:$C$217,2,FALSE),"")</f>
        <v/>
      </c>
      <c r="C72" s="118" t="str">
        <f>IFERROR(VLOOKUP("i"&amp;RIGHT(("00"&amp;(C$2+$A72)),3),Input!$B$3:$C$217,2,FALSE),"")</f>
        <v/>
      </c>
      <c r="D72" s="118" t="str">
        <f>IFERROR(VLOOKUP("i"&amp;RIGHT(("00"&amp;(D$2+$A72)),3),Input!$B$3:$C$217,2,FALSE),"")</f>
        <v/>
      </c>
      <c r="E72" s="118" t="str">
        <f>IFERROR(VLOOKUP("i"&amp;RIGHT(("00"&amp;(E$2+$A72)),3),Input!$B$3:$C$217,2,FALSE),"")</f>
        <v/>
      </c>
      <c r="F72" s="118" t="str">
        <f>IFERROR(VLOOKUP("i"&amp;RIGHT(("00"&amp;(F$2+$A72)),3),Input!$B$3:$C$217,2,FALSE),"")</f>
        <v/>
      </c>
      <c r="G72" s="118" t="str">
        <f>IFERROR(VLOOKUP("i"&amp;RIGHT(("00"&amp;(G$2+$A72)),3),Input!$B$3:$C$217,2,FALSE),"")</f>
        <v/>
      </c>
      <c r="H72" s="118" t="str">
        <f>IFERROR(VLOOKUP("i"&amp;RIGHT(("00"&amp;(H$2+$A72)),3),Input!$B$3:$C$217,2,FALSE),"")</f>
        <v/>
      </c>
      <c r="I72" s="118" t="str">
        <f>IFERROR(VLOOKUP("i"&amp;RIGHT(("00"&amp;(I$2+$A72)),3),Input!$B$3:$C$217,2,FALSE),"")</f>
        <v/>
      </c>
      <c r="J72" s="118" t="str">
        <f>IFERROR(VLOOKUP("i"&amp;RIGHT(("00"&amp;(J$2+$A72)),3),Input!$B$3:$C$217,2,FALSE),"")</f>
        <v/>
      </c>
      <c r="K72" s="118" t="str">
        <f>IFERROR(VLOOKUP("i"&amp;RIGHT(("00"&amp;(K$2+$A72)),3),Input!$B$3:$C$217,2,FALSE),"")</f>
        <v/>
      </c>
    </row>
    <row r="73" spans="1:11">
      <c r="A73" s="116">
        <v>71</v>
      </c>
      <c r="B73" s="118" t="str">
        <f>IFERROR(VLOOKUP("i"&amp;RIGHT(("00"&amp;(B$2+$A73)),3),Input!$B$3:$C$217,2,FALSE),"")</f>
        <v/>
      </c>
      <c r="C73" s="118" t="str">
        <f>IFERROR(VLOOKUP("i"&amp;RIGHT(("00"&amp;(C$2+$A73)),3),Input!$B$3:$C$217,2,FALSE),"")</f>
        <v/>
      </c>
      <c r="D73" s="118" t="str">
        <f>IFERROR(VLOOKUP("i"&amp;RIGHT(("00"&amp;(D$2+$A73)),3),Input!$B$3:$C$217,2,FALSE),"")</f>
        <v>Temps d'utilisation de la climatisation</v>
      </c>
      <c r="E73" s="118" t="str">
        <f>IFERROR(VLOOKUP("i"&amp;RIGHT(("00"&amp;(E$2+$A73)),3),Input!$B$3:$C$217,2,FALSE),"")</f>
        <v/>
      </c>
      <c r="F73" s="118" t="str">
        <f>IFERROR(VLOOKUP("i"&amp;RIGHT(("00"&amp;(F$2+$A73)),3),Input!$B$3:$C$217,2,FALSE),"")</f>
        <v/>
      </c>
      <c r="G73" s="118" t="str">
        <f>IFERROR(VLOOKUP("i"&amp;RIGHT(("00"&amp;(G$2+$A73)),3),Input!$B$3:$C$217,2,FALSE),"")</f>
        <v/>
      </c>
      <c r="H73" s="118" t="str">
        <f>IFERROR(VLOOKUP("i"&amp;RIGHT(("00"&amp;(H$2+$A73)),3),Input!$B$3:$C$217,2,FALSE),"")</f>
        <v/>
      </c>
      <c r="I73" s="118" t="str">
        <f>IFERROR(VLOOKUP("i"&amp;RIGHT(("00"&amp;(I$2+$A73)),3),Input!$B$3:$C$217,2,FALSE),"")</f>
        <v/>
      </c>
      <c r="J73" s="118" t="str">
        <f>IFERROR(VLOOKUP("i"&amp;RIGHT(("00"&amp;(J$2+$A73)),3),Input!$B$3:$C$217,2,FALSE),"")</f>
        <v/>
      </c>
      <c r="K73" s="118" t="str">
        <f>IFERROR(VLOOKUP("i"&amp;RIGHT(("00"&amp;(K$2+$A73)),3),Input!$B$3:$C$217,2,FALSE),"")</f>
        <v/>
      </c>
    </row>
    <row r="74" spans="1:11">
      <c r="A74" s="116">
        <v>72</v>
      </c>
      <c r="B74" s="118" t="str">
        <f>IFERROR(VLOOKUP("i"&amp;RIGHT(("00"&amp;(B$2+$A74)),3),Input!$B$3:$C$217,2,FALSE),"")</f>
        <v>Capacité de la cuve à fioul</v>
      </c>
      <c r="C74" s="118" t="str">
        <f>IFERROR(VLOOKUP("i"&amp;RIGHT(("00"&amp;(C$2+$A74)),3),Input!$B$3:$C$217,2,FALSE),"")</f>
        <v/>
      </c>
      <c r="D74" s="118" t="str">
        <f>IFERROR(VLOOKUP("i"&amp;RIGHT(("00"&amp;(D$2+$A74)),3),Input!$B$3:$C$217,2,FALSE),"")</f>
        <v>Moment d'utilisation de la climatisation</v>
      </c>
      <c r="E74" s="118" t="str">
        <f>IFERROR(VLOOKUP("i"&amp;RIGHT(("00"&amp;(E$2+$A74)),3),Input!$B$3:$C$217,2,FALSE),"")</f>
        <v/>
      </c>
      <c r="F74" s="118" t="str">
        <f>IFERROR(VLOOKUP("i"&amp;RIGHT(("00"&amp;(F$2+$A74)),3),Input!$B$3:$C$217,2,FALSE),"")</f>
        <v/>
      </c>
      <c r="G74" s="118" t="str">
        <f>IFERROR(VLOOKUP("i"&amp;RIGHT(("00"&amp;(G$2+$A74)),3),Input!$B$3:$C$217,2,FALSE),"")</f>
        <v/>
      </c>
      <c r="H74" s="118" t="str">
        <f>IFERROR(VLOOKUP("i"&amp;RIGHT(("00"&amp;(H$2+$A74)),3),Input!$B$3:$C$217,2,FALSE),"")</f>
        <v/>
      </c>
      <c r="I74" s="118" t="str">
        <f>IFERROR(VLOOKUP("i"&amp;RIGHT(("00"&amp;(I$2+$A74)),3),Input!$B$3:$C$217,2,FALSE),"")</f>
        <v/>
      </c>
      <c r="J74" s="118" t="str">
        <f>IFERROR(VLOOKUP("i"&amp;RIGHT(("00"&amp;(J$2+$A74)),3),Input!$B$3:$C$217,2,FALSE),"")</f>
        <v/>
      </c>
      <c r="K74" s="118" t="str">
        <f>IFERROR(VLOOKUP("i"&amp;RIGHT(("00"&amp;(K$2+$A74)),3),Input!$B$3:$C$217,2,FALSE),"")</f>
        <v/>
      </c>
    </row>
    <row r="75" spans="1:11">
      <c r="A75" s="116">
        <v>73</v>
      </c>
      <c r="B75" s="118" t="str">
        <f>IFERROR(VLOOKUP("i"&amp;RIGHT(("00"&amp;(B$2+$A75)),3),Input!$B$3:$C$217,2,FALSE),"")</f>
        <v>Fréquence de remplissage de la cuve</v>
      </c>
      <c r="C75" s="118" t="str">
        <f>IFERROR(VLOOKUP("i"&amp;RIGHT(("00"&amp;(C$2+$A75)),3),Input!$B$3:$C$217,2,FALSE),"")</f>
        <v/>
      </c>
      <c r="D75" s="118" t="str">
        <f>IFERROR(VLOOKUP("i"&amp;RIGHT(("00"&amp;(D$2+$A75)),3),Input!$B$3:$C$217,2,FALSE),"")</f>
        <v>Réglage de la température de la climatisation</v>
      </c>
      <c r="E75" s="118" t="str">
        <f>IFERROR(VLOOKUP("i"&amp;RIGHT(("00"&amp;(E$2+$A75)),3),Input!$B$3:$C$217,2,FALSE),"")</f>
        <v/>
      </c>
      <c r="F75" s="118" t="str">
        <f>IFERROR(VLOOKUP("i"&amp;RIGHT(("00"&amp;(F$2+$A75)),3),Input!$B$3:$C$217,2,FALSE),"")</f>
        <v/>
      </c>
      <c r="G75" s="118" t="str">
        <f>IFERROR(VLOOKUP("i"&amp;RIGHT(("00"&amp;(G$2+$A75)),3),Input!$B$3:$C$217,2,FALSE),"")</f>
        <v/>
      </c>
      <c r="H75" s="118" t="str">
        <f>IFERROR(VLOOKUP("i"&amp;RIGHT(("00"&amp;(H$2+$A75)),3),Input!$B$3:$C$217,2,FALSE),"")</f>
        <v/>
      </c>
      <c r="I75" s="118" t="str">
        <f>IFERROR(VLOOKUP("i"&amp;RIGHT(("00"&amp;(I$2+$A75)),3),Input!$B$3:$C$217,2,FALSE),"")</f>
        <v/>
      </c>
      <c r="J75" s="118" t="str">
        <f>IFERROR(VLOOKUP("i"&amp;RIGHT(("00"&amp;(J$2+$A75)),3),Input!$B$3:$C$217,2,FALSE),"")</f>
        <v/>
      </c>
      <c r="K75" s="118" t="str">
        <f>IFERROR(VLOOKUP("i"&amp;RIGHT(("00"&amp;(K$2+$A75)),3),Input!$B$3:$C$217,2,FALSE),"")</f>
        <v/>
      </c>
    </row>
    <row r="76" spans="1:11">
      <c r="A76" s="116">
        <v>74</v>
      </c>
      <c r="B76" s="118" t="str">
        <f>IFERROR(VLOOKUP("i"&amp;RIGHT(("00"&amp;(B$2+$A76)),3),Input!$B$3:$C$217,2,FALSE),"")</f>
        <v>Facture d'eau (approvisionnement et assainissement)</v>
      </c>
      <c r="C76" s="118" t="str">
        <f>IFERROR(VLOOKUP("i"&amp;RIGHT(("00"&amp;(C$2+$A76)),3),Input!$B$3:$C$217,2,FALSE),"")</f>
        <v/>
      </c>
      <c r="D76" s="118" t="str">
        <f>IFERROR(VLOOKUP("i"&amp;RIGHT(("00"&amp;(D$2+$A76)),3),Input!$B$3:$C$217,2,FALSE),"")</f>
        <v>Temps d'utilisation de la climatisation (y compris déshumidification)</v>
      </c>
      <c r="E76" s="118" t="str">
        <f>IFERROR(VLOOKUP("i"&amp;RIGHT(("00"&amp;(E$2+$A76)),3),Input!$B$3:$C$217,2,FALSE),"")</f>
        <v/>
      </c>
      <c r="F76" s="118" t="str">
        <f>IFERROR(VLOOKUP("i"&amp;RIGHT(("00"&amp;(F$2+$A76)),3),Input!$B$3:$C$217,2,FALSE),"")</f>
        <v/>
      </c>
      <c r="G76" s="118" t="str">
        <f>IFERROR(VLOOKUP("i"&amp;RIGHT(("00"&amp;(G$2+$A76)),3),Input!$B$3:$C$217,2,FALSE),"")</f>
        <v/>
      </c>
      <c r="H76" s="118" t="str">
        <f>IFERROR(VLOOKUP("i"&amp;RIGHT(("00"&amp;(H$2+$A76)),3),Input!$B$3:$C$217,2,FALSE),"")</f>
        <v/>
      </c>
      <c r="I76" s="118" t="str">
        <f>IFERROR(VLOOKUP("i"&amp;RIGHT(("00"&amp;(I$2+$A76)),3),Input!$B$3:$C$217,2,FALSE),"")</f>
        <v/>
      </c>
      <c r="J76" s="118" t="str">
        <f>IFERROR(VLOOKUP("i"&amp;RIGHT(("00"&amp;(J$2+$A76)),3),Input!$B$3:$C$217,2,FALSE),"")</f>
        <v/>
      </c>
      <c r="K76" s="118" t="str">
        <f>IFERROR(VLOOKUP("i"&amp;RIGHT(("00"&amp;(K$2+$A76)),3),Input!$B$3:$C$217,2,FALSE),"")</f>
        <v/>
      </c>
    </row>
    <row r="77" spans="1:11">
      <c r="A77" s="116">
        <v>75</v>
      </c>
      <c r="B77" s="118" t="str">
        <f>IFERROR(VLOOKUP("i"&amp;RIGHT(("00"&amp;(B$2+$A77)),3),Input!$B$3:$C$217,2,FALSE),"")</f>
        <v>Coût du carburant automobile</v>
      </c>
      <c r="C77" s="118" t="str">
        <f>IFERROR(VLOOKUP("i"&amp;RIGHT(("00"&amp;(C$2+$A77)),3),Input!$B$3:$C$217,2,FALSE),"")</f>
        <v/>
      </c>
      <c r="D77" s="118" t="str">
        <f>IFERROR(VLOOKUP("i"&amp;RIGHT(("00"&amp;(D$2+$A77)),3),Input!$B$3:$C$217,2,FALSE),"")</f>
        <v>La chaleur des pièces</v>
      </c>
      <c r="E77" s="118" t="str">
        <f>IFERROR(VLOOKUP("i"&amp;RIGHT(("00"&amp;(E$2+$A77)),3),Input!$B$3:$C$217,2,FALSE),"")</f>
        <v/>
      </c>
      <c r="F77" s="118" t="str">
        <f>IFERROR(VLOOKUP("i"&amp;RIGHT(("00"&amp;(F$2+$A77)),3),Input!$B$3:$C$217,2,FALSE),"")</f>
        <v/>
      </c>
      <c r="G77" s="118" t="str">
        <f>IFERROR(VLOOKUP("i"&amp;RIGHT(("00"&amp;(G$2+$A77)),3),Input!$B$3:$C$217,2,FALSE),"")</f>
        <v/>
      </c>
      <c r="H77" s="118" t="str">
        <f>IFERROR(VLOOKUP("i"&amp;RIGHT(("00"&amp;(H$2+$A77)),3),Input!$B$3:$C$217,2,FALSE),"")</f>
        <v/>
      </c>
      <c r="I77" s="118" t="str">
        <f>IFERROR(VLOOKUP("i"&amp;RIGHT(("00"&amp;(I$2+$A77)),3),Input!$B$3:$C$217,2,FALSE),"")</f>
        <v/>
      </c>
      <c r="J77" s="118" t="str">
        <f>IFERROR(VLOOKUP("i"&amp;RIGHT(("00"&amp;(J$2+$A77)),3),Input!$B$3:$C$217,2,FALSE),"")</f>
        <v/>
      </c>
      <c r="K77" s="118" t="str">
        <f>IFERROR(VLOOKUP("i"&amp;RIGHT(("00"&amp;(K$2+$A77)),3),Input!$B$3:$C$217,2,FALSE),"")</f>
        <v/>
      </c>
    </row>
    <row r="78" spans="1:11">
      <c r="A78" s="116">
        <v>76</v>
      </c>
      <c r="B78" s="118" t="str">
        <f>IFERROR(VLOOKUP("i"&amp;RIGHT(("00"&amp;(B$2+$A78)),3),Input!$B$3:$C$217,2,FALSE),"")</f>
        <v/>
      </c>
      <c r="C78" s="118" t="str">
        <f>IFERROR(VLOOKUP("i"&amp;RIGHT(("00"&amp;(C$2+$A78)),3),Input!$B$3:$C$217,2,FALSE),"")</f>
        <v/>
      </c>
      <c r="D78" s="118" t="str">
        <f>IFERROR(VLOOKUP("i"&amp;RIGHT(("00"&amp;(D$2+$A78)),3),Input!$B$3:$C$217,2,FALSE),"")</f>
        <v>Pénétration des rayons du soleil dans les pièces</v>
      </c>
      <c r="E78" s="118" t="str">
        <f>IFERROR(VLOOKUP("i"&amp;RIGHT(("00"&amp;(E$2+$A78)),3),Input!$B$3:$C$217,2,FALSE),"")</f>
        <v/>
      </c>
      <c r="F78" s="118" t="str">
        <f>IFERROR(VLOOKUP("i"&amp;RIGHT(("00"&amp;(F$2+$A78)),3),Input!$B$3:$C$217,2,FALSE),"")</f>
        <v/>
      </c>
      <c r="G78" s="118" t="str">
        <f>IFERROR(VLOOKUP("i"&amp;RIGHT(("00"&amp;(G$2+$A78)),3),Input!$B$3:$C$217,2,FALSE),"")</f>
        <v/>
      </c>
      <c r="H78" s="118" t="str">
        <f>IFERROR(VLOOKUP("i"&amp;RIGHT(("00"&amp;(H$2+$A78)),3),Input!$B$3:$C$217,2,FALSE),"")</f>
        <v/>
      </c>
      <c r="I78" s="118" t="str">
        <f>IFERROR(VLOOKUP("i"&amp;RIGHT(("00"&amp;(I$2+$A78)),3),Input!$B$3:$C$217,2,FALSE),"")</f>
        <v/>
      </c>
      <c r="J78" s="118" t="str">
        <f>IFERROR(VLOOKUP("i"&amp;RIGHT(("00"&amp;(J$2+$A78)),3),Input!$B$3:$C$217,2,FALSE),"")</f>
        <v/>
      </c>
      <c r="K78" s="118" t="str">
        <f>IFERROR(VLOOKUP("i"&amp;RIGHT(("00"&amp;(K$2+$A78)),3),Input!$B$3:$C$217,2,FALSE),"")</f>
        <v/>
      </c>
    </row>
    <row r="79" spans="1:11">
      <c r="A79" s="116">
        <v>77</v>
      </c>
      <c r="B79" s="118" t="str">
        <f>IFERROR(VLOOKUP("i"&amp;RIGHT(("00"&amp;(B$2+$A79)),3),Input!$B$3:$C$217,2,FALSE),"")</f>
        <v/>
      </c>
      <c r="C79" s="118" t="str">
        <f>IFERROR(VLOOKUP("i"&amp;RIGHT(("00"&amp;(C$2+$A79)),3),Input!$B$3:$C$217,2,FALSE),"")</f>
        <v/>
      </c>
      <c r="D79" s="118" t="str">
        <f>IFERROR(VLOOKUP("i"&amp;RIGHT(("00"&amp;(D$2+$A79)),3),Input!$B$3:$C$217,2,FALSE),"")</f>
        <v>Eviter les rayons du soleil</v>
      </c>
      <c r="E79" s="118" t="str">
        <f>IFERROR(VLOOKUP("i"&amp;RIGHT(("00"&amp;(E$2+$A79)),3),Input!$B$3:$C$217,2,FALSE),"")</f>
        <v/>
      </c>
      <c r="F79" s="118" t="str">
        <f>IFERROR(VLOOKUP("i"&amp;RIGHT(("00"&amp;(F$2+$A79)),3),Input!$B$3:$C$217,2,FALSE),"")</f>
        <v/>
      </c>
      <c r="G79" s="118" t="str">
        <f>IFERROR(VLOOKUP("i"&amp;RIGHT(("00"&amp;(G$2+$A79)),3),Input!$B$3:$C$217,2,FALSE),"")</f>
        <v/>
      </c>
      <c r="H79" s="118" t="str">
        <f>IFERROR(VLOOKUP("i"&amp;RIGHT(("00"&amp;(H$2+$A79)),3),Input!$B$3:$C$217,2,FALSE),"")</f>
        <v/>
      </c>
      <c r="I79" s="118" t="str">
        <f>IFERROR(VLOOKUP("i"&amp;RIGHT(("00"&amp;(I$2+$A79)),3),Input!$B$3:$C$217,2,FALSE),"")</f>
        <v/>
      </c>
      <c r="J79" s="118" t="str">
        <f>IFERROR(VLOOKUP("i"&amp;RIGHT(("00"&amp;(J$2+$A79)),3),Input!$B$3:$C$217,2,FALSE),"")</f>
        <v/>
      </c>
      <c r="K79" s="118" t="str">
        <f>IFERROR(VLOOKUP("i"&amp;RIGHT(("00"&amp;(K$2+$A79)),3),Input!$B$3:$C$217,2,FALSE),"")</f>
        <v/>
      </c>
    </row>
    <row r="80" spans="1:11">
      <c r="A80" s="116">
        <v>78</v>
      </c>
      <c r="B80" s="118" t="str">
        <f>IFERROR(VLOOKUP("i"&amp;RIGHT(("00"&amp;(B$2+$A80)),3),Input!$B$3:$C$217,2,FALSE),"")</f>
        <v/>
      </c>
      <c r="C80" s="118" t="str">
        <f>IFERROR(VLOOKUP("i"&amp;RIGHT(("00"&amp;(C$2+$A80)),3),Input!$B$3:$C$217,2,FALSE),"")</f>
        <v/>
      </c>
      <c r="D80" s="118" t="str">
        <f>IFERROR(VLOOKUP("i"&amp;RIGHT(("00"&amp;(D$2+$A80)),3),Input!$B$3:$C$217,2,FALSE),"")</f>
        <v>Utilisation d'un ventilateur électrique</v>
      </c>
      <c r="E80" s="118" t="str">
        <f>IFERROR(VLOOKUP("i"&amp;RIGHT(("00"&amp;(E$2+$A80)),3),Input!$B$3:$C$217,2,FALSE),"")</f>
        <v/>
      </c>
      <c r="F80" s="118" t="str">
        <f>IFERROR(VLOOKUP("i"&amp;RIGHT(("00"&amp;(F$2+$A80)),3),Input!$B$3:$C$217,2,FALSE),"")</f>
        <v/>
      </c>
      <c r="G80" s="118" t="str">
        <f>IFERROR(VLOOKUP("i"&amp;RIGHT(("00"&amp;(G$2+$A80)),3),Input!$B$3:$C$217,2,FALSE),"")</f>
        <v/>
      </c>
      <c r="H80" s="118" t="str">
        <f>IFERROR(VLOOKUP("i"&amp;RIGHT(("00"&amp;(H$2+$A80)),3),Input!$B$3:$C$217,2,FALSE),"")</f>
        <v/>
      </c>
      <c r="I80" s="118" t="str">
        <f>IFERROR(VLOOKUP("i"&amp;RIGHT(("00"&amp;(I$2+$A80)),3),Input!$B$3:$C$217,2,FALSE),"")</f>
        <v/>
      </c>
      <c r="J80" s="118" t="str">
        <f>IFERROR(VLOOKUP("i"&amp;RIGHT(("00"&amp;(J$2+$A80)),3),Input!$B$3:$C$217,2,FALSE),"")</f>
        <v/>
      </c>
      <c r="K80" s="118" t="str">
        <f>IFERROR(VLOOKUP("i"&amp;RIGHT(("00"&amp;(K$2+$A80)),3),Input!$B$3:$C$217,2,FALSE),"")</f>
        <v/>
      </c>
    </row>
    <row r="81" spans="1:11">
      <c r="A81" s="116">
        <v>79</v>
      </c>
      <c r="B81" s="118" t="str">
        <f>IFERROR(VLOOKUP("i"&amp;RIGHT(("00"&amp;(B$2+$A81)),3),Input!$B$3:$C$217,2,FALSE),"")</f>
        <v/>
      </c>
      <c r="C81" s="118" t="str">
        <f>IFERROR(VLOOKUP("i"&amp;RIGHT(("00"&amp;(C$2+$A81)),3),Input!$B$3:$C$217,2,FALSE),"")</f>
        <v/>
      </c>
      <c r="D81" s="118" t="str">
        <f>IFERROR(VLOOKUP("i"&amp;RIGHT(("00"&amp;(D$2+$A81)),3),Input!$B$3:$C$217,2,FALSE),"")</f>
        <v/>
      </c>
      <c r="E81" s="118" t="str">
        <f>IFERROR(VLOOKUP("i"&amp;RIGHT(("00"&amp;(E$2+$A81)),3),Input!$B$3:$C$217,2,FALSE),"")</f>
        <v/>
      </c>
      <c r="F81" s="118" t="str">
        <f>IFERROR(VLOOKUP("i"&amp;RIGHT(("00"&amp;(F$2+$A81)),3),Input!$B$3:$C$217,2,FALSE),"")</f>
        <v/>
      </c>
      <c r="G81" s="118" t="str">
        <f>IFERROR(VLOOKUP("i"&amp;RIGHT(("00"&amp;(G$2+$A81)),3),Input!$B$3:$C$217,2,FALSE),"")</f>
        <v/>
      </c>
      <c r="H81" s="118" t="str">
        <f>IFERROR(VLOOKUP("i"&amp;RIGHT(("00"&amp;(H$2+$A81)),3),Input!$B$3:$C$217,2,FALSE),"")</f>
        <v/>
      </c>
      <c r="I81" s="118" t="str">
        <f>IFERROR(VLOOKUP("i"&amp;RIGHT(("00"&amp;(I$2+$A81)),3),Input!$B$3:$C$217,2,FALSE),"")</f>
        <v/>
      </c>
      <c r="J81" s="118" t="str">
        <f>IFERROR(VLOOKUP("i"&amp;RIGHT(("00"&amp;(J$2+$A81)),3),Input!$B$3:$C$217,2,FALSE),"")</f>
        <v/>
      </c>
      <c r="K81" s="118" t="str">
        <f>IFERROR(VLOOKUP("i"&amp;RIGHT(("00"&amp;(K$2+$A81)),3),Input!$B$3:$C$217,2,FALSE),"")</f>
        <v/>
      </c>
    </row>
    <row r="82" spans="1:11">
      <c r="A82" s="116">
        <v>80</v>
      </c>
      <c r="B82" s="118" t="str">
        <f>IFERROR(VLOOKUP("i"&amp;RIGHT(("00"&amp;(B$2+$A82)),3),Input!$B$3:$C$217,2,FALSE),"")</f>
        <v/>
      </c>
      <c r="C82" s="118" t="str">
        <f>IFERROR(VLOOKUP("i"&amp;RIGHT(("00"&amp;(C$2+$A82)),3),Input!$B$3:$C$217,2,FALSE),"")</f>
        <v/>
      </c>
      <c r="D82" s="118" t="str">
        <f>IFERROR(VLOOKUP("i"&amp;RIGHT(("00"&amp;(D$2+$A82)),3),Input!$B$3:$C$217,2,FALSE),"")</f>
        <v/>
      </c>
      <c r="E82" s="118" t="str">
        <f>IFERROR(VLOOKUP("i"&amp;RIGHT(("00"&amp;(E$2+$A82)),3),Input!$B$3:$C$217,2,FALSE),"")</f>
        <v/>
      </c>
      <c r="F82" s="118" t="str">
        <f>IFERROR(VLOOKUP("i"&amp;RIGHT(("00"&amp;(F$2+$A82)),3),Input!$B$3:$C$217,2,FALSE),"")</f>
        <v/>
      </c>
      <c r="G82" s="118" t="str">
        <f>IFERROR(VLOOKUP("i"&amp;RIGHT(("00"&amp;(G$2+$A82)),3),Input!$B$3:$C$217,2,FALSE),"")</f>
        <v/>
      </c>
      <c r="H82" s="118" t="str">
        <f>IFERROR(VLOOKUP("i"&amp;RIGHT(("00"&amp;(H$2+$A82)),3),Input!$B$3:$C$217,2,FALSE),"")</f>
        <v/>
      </c>
      <c r="I82" s="118" t="str">
        <f>IFERROR(VLOOKUP("i"&amp;RIGHT(("00"&amp;(I$2+$A82)),3),Input!$B$3:$C$217,2,FALSE),"")</f>
        <v/>
      </c>
      <c r="J82" s="118" t="str">
        <f>IFERROR(VLOOKUP("i"&amp;RIGHT(("00"&amp;(J$2+$A82)),3),Input!$B$3:$C$217,2,FALSE),"")</f>
        <v/>
      </c>
      <c r="K82" s="118" t="str">
        <f>IFERROR(VLOOKUP("i"&amp;RIGHT(("00"&amp;(K$2+$A82)),3),Input!$B$3:$C$217,2,FALSE),"")</f>
        <v/>
      </c>
    </row>
    <row r="83" spans="1:11">
      <c r="A83" s="116">
        <v>81</v>
      </c>
      <c r="B83" s="118" t="str">
        <f>IFERROR(VLOOKUP("i"&amp;RIGHT(("00"&amp;(B$2+$A83)),3),Input!$B$3:$C$217,2,FALSE),"")</f>
        <v>#Société d'électricité</v>
      </c>
      <c r="C83" s="118" t="str">
        <f>IFERROR(VLOOKUP("i"&amp;RIGHT(("00"&amp;(C$2+$A83)),3),Input!$B$3:$C$217,2,FALSE),"")</f>
        <v/>
      </c>
      <c r="D83" s="118" t="str">
        <f>IFERROR(VLOOKUP("i"&amp;RIGHT(("00"&amp;(D$2+$A83)),3),Input!$B$3:$C$217,2,FALSE),"")</f>
        <v>Chauffage central</v>
      </c>
      <c r="E83" s="118" t="str">
        <f>IFERROR(VLOOKUP("i"&amp;RIGHT(("00"&amp;(E$2+$A83)),3),Input!$B$3:$C$217,2,FALSE),"")</f>
        <v/>
      </c>
      <c r="F83" s="118" t="str">
        <f>IFERROR(VLOOKUP("i"&amp;RIGHT(("00"&amp;(F$2+$A83)),3),Input!$B$3:$C$217,2,FALSE),"")</f>
        <v/>
      </c>
      <c r="G83" s="118" t="str">
        <f>IFERROR(VLOOKUP("i"&amp;RIGHT(("00"&amp;(G$2+$A83)),3),Input!$B$3:$C$217,2,FALSE),"")</f>
        <v/>
      </c>
      <c r="H83" s="118" t="str">
        <f>IFERROR(VLOOKUP("i"&amp;RIGHT(("00"&amp;(H$2+$A83)),3),Input!$B$3:$C$217,2,FALSE),"")</f>
        <v/>
      </c>
      <c r="I83" s="118" t="str">
        <f>IFERROR(VLOOKUP("i"&amp;RIGHT(("00"&amp;(I$2+$A83)),3),Input!$B$3:$C$217,2,FALSE),"")</f>
        <v/>
      </c>
      <c r="J83" s="118" t="str">
        <f>IFERROR(VLOOKUP("i"&amp;RIGHT(("00"&amp;(J$2+$A83)),3),Input!$B$3:$C$217,2,FALSE),"")</f>
        <v/>
      </c>
      <c r="K83" s="118" t="str">
        <f>IFERROR(VLOOKUP("i"&amp;RIGHT(("00"&amp;(K$2+$A83)),3),Input!$B$3:$C$217,2,FALSE),"")</f>
        <v/>
      </c>
    </row>
    <row r="84" spans="1:11">
      <c r="A84" s="116">
        <v>82</v>
      </c>
      <c r="B84" s="118" t="str">
        <f>IFERROR(VLOOKUP("i"&amp;RIGHT(("00"&amp;(B$2+$A84)),3),Input!$B$3:$C$217,2,FALSE),"")</f>
        <v>Contrat d'électricité</v>
      </c>
      <c r="C84" s="118" t="str">
        <f>IFERROR(VLOOKUP("i"&amp;RIGHT(("00"&amp;(C$2+$A84)),3),Input!$B$3:$C$217,2,FALSE),"")</f>
        <v/>
      </c>
      <c r="D84" s="118" t="str">
        <f>IFERROR(VLOOKUP("i"&amp;RIGHT(("00"&amp;(D$2+$A84)),3),Input!$B$3:$C$217,2,FALSE),"")</f>
        <v>Source d'énergie du chauffage central</v>
      </c>
      <c r="E84" s="118" t="str">
        <f>IFERROR(VLOOKUP("i"&amp;RIGHT(("00"&amp;(E$2+$A84)),3),Input!$B$3:$C$217,2,FALSE),"")</f>
        <v/>
      </c>
      <c r="F84" s="118" t="str">
        <f>IFERROR(VLOOKUP("i"&amp;RIGHT(("00"&amp;(F$2+$A84)),3),Input!$B$3:$C$217,2,FALSE),"")</f>
        <v/>
      </c>
      <c r="G84" s="118" t="str">
        <f>IFERROR(VLOOKUP("i"&amp;RIGHT(("00"&amp;(G$2+$A84)),3),Input!$B$3:$C$217,2,FALSE),"")</f>
        <v/>
      </c>
      <c r="H84" s="118" t="str">
        <f>IFERROR(VLOOKUP("i"&amp;RIGHT(("00"&amp;(H$2+$A84)),3),Input!$B$3:$C$217,2,FALSE),"")</f>
        <v/>
      </c>
      <c r="I84" s="118" t="str">
        <f>IFERROR(VLOOKUP("i"&amp;RIGHT(("00"&amp;(I$2+$A84)),3),Input!$B$3:$C$217,2,FALSE),"")</f>
        <v/>
      </c>
      <c r="J84" s="118" t="str">
        <f>IFERROR(VLOOKUP("i"&amp;RIGHT(("00"&amp;(J$2+$A84)),3),Input!$B$3:$C$217,2,FALSE),"")</f>
        <v/>
      </c>
      <c r="K84" s="118" t="str">
        <f>IFERROR(VLOOKUP("i"&amp;RIGHT(("00"&amp;(K$2+$A84)),3),Input!$B$3:$C$217,2,FALSE),"")</f>
        <v/>
      </c>
    </row>
    <row r="85" spans="1:11">
      <c r="A85" s="116">
        <v>83</v>
      </c>
      <c r="B85" s="118" t="str">
        <f>IFERROR(VLOOKUP("i"&amp;RIGHT(("00"&amp;(B$2+$A85)),3),Input!$B$3:$C$217,2,FALSE),"")</f>
        <v>Type de gaz</v>
      </c>
      <c r="C85" s="118" t="str">
        <f>IFERROR(VLOOKUP("i"&amp;RIGHT(("00"&amp;(C$2+$A85)),3),Input!$B$3:$C$217,2,FALSE),"")</f>
        <v/>
      </c>
      <c r="D85" s="118" t="str">
        <f>IFERROR(VLOOKUP("i"&amp;RIGHT(("00"&amp;(D$2+$A85)),3),Input!$B$3:$C$217,2,FALSE),"")</f>
        <v>Centrale de chaleur spécialisée</v>
      </c>
      <c r="E85" s="118" t="str">
        <f>IFERROR(VLOOKUP("i"&amp;RIGHT(("00"&amp;(E$2+$A85)),3),Input!$B$3:$C$217,2,FALSE),"")</f>
        <v/>
      </c>
      <c r="F85" s="118" t="str">
        <f>IFERROR(VLOOKUP("i"&amp;RIGHT(("00"&amp;(F$2+$A85)),3),Input!$B$3:$C$217,2,FALSE),"")</f>
        <v/>
      </c>
      <c r="G85" s="118" t="str">
        <f>IFERROR(VLOOKUP("i"&amp;RIGHT(("00"&amp;(G$2+$A85)),3),Input!$B$3:$C$217,2,FALSE),"")</f>
        <v/>
      </c>
      <c r="H85" s="118" t="str">
        <f>IFERROR(VLOOKUP("i"&amp;RIGHT(("00"&amp;(H$2+$A85)),3),Input!$B$3:$C$217,2,FALSE),"")</f>
        <v/>
      </c>
      <c r="I85" s="118" t="str">
        <f>IFERROR(VLOOKUP("i"&amp;RIGHT(("00"&amp;(I$2+$A85)),3),Input!$B$3:$C$217,2,FALSE),"")</f>
        <v/>
      </c>
      <c r="J85" s="118" t="str">
        <f>IFERROR(VLOOKUP("i"&amp;RIGHT(("00"&amp;(J$2+$A85)),3),Input!$B$3:$C$217,2,FALSE),"")</f>
        <v/>
      </c>
      <c r="K85" s="118" t="str">
        <f>IFERROR(VLOOKUP("i"&amp;RIGHT(("00"&amp;(K$2+$A85)),3),Input!$B$3:$C$217,2,FALSE),"")</f>
        <v/>
      </c>
    </row>
    <row r="86" spans="1:11">
      <c r="A86" s="116">
        <v>84</v>
      </c>
      <c r="B86" s="118" t="str">
        <f>IFERROR(VLOOKUP("i"&amp;RIGHT(("00"&amp;(B$2+$A86)),3),Input!$B$3:$C$217,2,FALSE),"")</f>
        <v/>
      </c>
      <c r="C86" s="118" t="str">
        <f>IFERROR(VLOOKUP("i"&amp;RIGHT(("00"&amp;(C$2+$A86)),3),Input!$B$3:$C$217,2,FALSE),"")</f>
        <v/>
      </c>
      <c r="D86" s="118" t="str">
        <f>IFERROR(VLOOKUP("i"&amp;RIGHT(("00"&amp;(D$2+$A86)),3),Input!$B$3:$C$217,2,FALSE),"")</f>
        <v>Période d'utilisation du chauffage central</v>
      </c>
      <c r="E86" s="118" t="str">
        <f>IFERROR(VLOOKUP("i"&amp;RIGHT(("00"&amp;(E$2+$A86)),3),Input!$B$3:$C$217,2,FALSE),"")</f>
        <v/>
      </c>
      <c r="F86" s="118" t="str">
        <f>IFERROR(VLOOKUP("i"&amp;RIGHT(("00"&amp;(F$2+$A86)),3),Input!$B$3:$C$217,2,FALSE),"")</f>
        <v/>
      </c>
      <c r="G86" s="118" t="str">
        <f>IFERROR(VLOOKUP("i"&amp;RIGHT(("00"&amp;(G$2+$A86)),3),Input!$B$3:$C$217,2,FALSE),"")</f>
        <v/>
      </c>
      <c r="H86" s="118" t="str">
        <f>IFERROR(VLOOKUP("i"&amp;RIGHT(("00"&amp;(H$2+$A86)),3),Input!$B$3:$C$217,2,FALSE),"")</f>
        <v/>
      </c>
      <c r="I86" s="118" t="str">
        <f>IFERROR(VLOOKUP("i"&amp;RIGHT(("00"&amp;(I$2+$A86)),3),Input!$B$3:$C$217,2,FALSE),"")</f>
        <v/>
      </c>
      <c r="J86" s="118" t="str">
        <f>IFERROR(VLOOKUP("i"&amp;RIGHT(("00"&amp;(J$2+$A86)),3),Input!$B$3:$C$217,2,FALSE),"")</f>
        <v/>
      </c>
      <c r="K86" s="118" t="str">
        <f>IFERROR(VLOOKUP("i"&amp;RIGHT(("00"&amp;(K$2+$A86)),3),Input!$B$3:$C$217,2,FALSE),"")</f>
        <v/>
      </c>
    </row>
    <row r="87" spans="1:11">
      <c r="A87" s="116">
        <v>85</v>
      </c>
      <c r="B87" s="118" t="str">
        <f>IFERROR(VLOOKUP("i"&amp;RIGHT(("00"&amp;(B$2+$A87)),3),Input!$B$3:$C$217,2,FALSE),"")</f>
        <v/>
      </c>
      <c r="C87" s="118" t="str">
        <f>IFERROR(VLOOKUP("i"&amp;RIGHT(("00"&amp;(C$2+$A87)),3),Input!$B$3:$C$217,2,FALSE),"")</f>
        <v/>
      </c>
      <c r="D87" s="118" t="str">
        <f>IFERROR(VLOOKUP("i"&amp;RIGHT(("00"&amp;(D$2+$A87)),3),Input!$B$3:$C$217,2,FALSE),"")</f>
        <v>Ventilation mécanique contrôlée</v>
      </c>
      <c r="E87" s="118" t="str">
        <f>IFERROR(VLOOKUP("i"&amp;RIGHT(("00"&amp;(E$2+$A87)),3),Input!$B$3:$C$217,2,FALSE),"")</f>
        <v/>
      </c>
      <c r="F87" s="118" t="str">
        <f>IFERROR(VLOOKUP("i"&amp;RIGHT(("00"&amp;(F$2+$A87)),3),Input!$B$3:$C$217,2,FALSE),"")</f>
        <v/>
      </c>
      <c r="G87" s="118" t="str">
        <f>IFERROR(VLOOKUP("i"&amp;RIGHT(("00"&amp;(G$2+$A87)),3),Input!$B$3:$C$217,2,FALSE),"")</f>
        <v/>
      </c>
      <c r="H87" s="118" t="str">
        <f>IFERROR(VLOOKUP("i"&amp;RIGHT(("00"&amp;(H$2+$A87)),3),Input!$B$3:$C$217,2,FALSE),"")</f>
        <v/>
      </c>
      <c r="I87" s="118" t="str">
        <f>IFERROR(VLOOKUP("i"&amp;RIGHT(("00"&amp;(I$2+$A87)),3),Input!$B$3:$C$217,2,FALSE),"")</f>
        <v/>
      </c>
      <c r="J87" s="118" t="str">
        <f>IFERROR(VLOOKUP("i"&amp;RIGHT(("00"&amp;(J$2+$A87)),3),Input!$B$3:$C$217,2,FALSE),"")</f>
        <v/>
      </c>
      <c r="K87" s="118" t="str">
        <f>IFERROR(VLOOKUP("i"&amp;RIGHT(("00"&amp;(K$2+$A87)),3),Input!$B$3:$C$217,2,FALSE),"")</f>
        <v/>
      </c>
    </row>
    <row r="88" spans="1:11">
      <c r="A88" s="116">
        <v>86</v>
      </c>
      <c r="B88" s="118" t="str">
        <f>IFERROR(VLOOKUP("i"&amp;RIGHT(("00"&amp;(B$2+$A88)),3),Input!$B$3:$C$217,2,FALSE),"")</f>
        <v/>
      </c>
      <c r="C88" s="118" t="str">
        <f>IFERROR(VLOOKUP("i"&amp;RIGHT(("00"&amp;(C$2+$A88)),3),Input!$B$3:$C$217,2,FALSE),"")</f>
        <v/>
      </c>
      <c r="D88" s="118" t="str">
        <f>IFERROR(VLOOKUP("i"&amp;RIGHT(("00"&amp;(D$2+$A88)),3),Input!$B$3:$C$217,2,FALSE),"")</f>
        <v>Déneigement de la route par chauffage</v>
      </c>
      <c r="E88" s="118" t="str">
        <f>IFERROR(VLOOKUP("i"&amp;RIGHT(("00"&amp;(E$2+$A88)),3),Input!$B$3:$C$217,2,FALSE),"")</f>
        <v/>
      </c>
      <c r="F88" s="118" t="str">
        <f>IFERROR(VLOOKUP("i"&amp;RIGHT(("00"&amp;(F$2+$A88)),3),Input!$B$3:$C$217,2,FALSE),"")</f>
        <v/>
      </c>
      <c r="G88" s="118" t="str">
        <f>IFERROR(VLOOKUP("i"&amp;RIGHT(("00"&amp;(G$2+$A88)),3),Input!$B$3:$C$217,2,FALSE),"")</f>
        <v/>
      </c>
      <c r="H88" s="118" t="str">
        <f>IFERROR(VLOOKUP("i"&amp;RIGHT(("00"&amp;(H$2+$A88)),3),Input!$B$3:$C$217,2,FALSE),"")</f>
        <v/>
      </c>
      <c r="I88" s="118" t="str">
        <f>IFERROR(VLOOKUP("i"&amp;RIGHT(("00"&amp;(I$2+$A88)),3),Input!$B$3:$C$217,2,FALSE),"")</f>
        <v/>
      </c>
      <c r="J88" s="118" t="str">
        <f>IFERROR(VLOOKUP("i"&amp;RIGHT(("00"&amp;(J$2+$A88)),3),Input!$B$3:$C$217,2,FALSE),"")</f>
        <v/>
      </c>
      <c r="K88" s="118" t="str">
        <f>IFERROR(VLOOKUP("i"&amp;RIGHT(("00"&amp;(K$2+$A88)),3),Input!$B$3:$C$217,2,FALSE),"")</f>
        <v/>
      </c>
    </row>
    <row r="89" spans="1:11">
      <c r="A89" s="116">
        <v>87</v>
      </c>
      <c r="B89" s="118" t="str">
        <f>IFERROR(VLOOKUP("i"&amp;RIGHT(("00"&amp;(B$2+$A89)),3),Input!$B$3:$C$217,2,FALSE),"")</f>
        <v/>
      </c>
      <c r="C89" s="118" t="str">
        <f>IFERROR(VLOOKUP("i"&amp;RIGHT(("00"&amp;(C$2+$A89)),3),Input!$B$3:$C$217,2,FALSE),"")</f>
        <v/>
      </c>
      <c r="D89" s="118" t="str">
        <f>IFERROR(VLOOKUP("i"&amp;RIGHT(("00"&amp;(D$2+$A89)),3),Input!$B$3:$C$217,2,FALSE),"")</f>
        <v>Source de chaleur du système de déneigement par chauffage</v>
      </c>
      <c r="E89" s="118" t="str">
        <f>IFERROR(VLOOKUP("i"&amp;RIGHT(("00"&amp;(E$2+$A89)),3),Input!$B$3:$C$217,2,FALSE),"")</f>
        <v/>
      </c>
      <c r="F89" s="118" t="str">
        <f>IFERROR(VLOOKUP("i"&amp;RIGHT(("00"&amp;(F$2+$A89)),3),Input!$B$3:$C$217,2,FALSE),"")</f>
        <v/>
      </c>
      <c r="G89" s="118" t="str">
        <f>IFERROR(VLOOKUP("i"&amp;RIGHT(("00"&amp;(G$2+$A89)),3),Input!$B$3:$C$217,2,FALSE),"")</f>
        <v/>
      </c>
      <c r="H89" s="118" t="str">
        <f>IFERROR(VLOOKUP("i"&amp;RIGHT(("00"&amp;(H$2+$A89)),3),Input!$B$3:$C$217,2,FALSE),"")</f>
        <v/>
      </c>
      <c r="I89" s="118" t="str">
        <f>IFERROR(VLOOKUP("i"&amp;RIGHT(("00"&amp;(I$2+$A89)),3),Input!$B$3:$C$217,2,FALSE),"")</f>
        <v/>
      </c>
      <c r="J89" s="118" t="str">
        <f>IFERROR(VLOOKUP("i"&amp;RIGHT(("00"&amp;(J$2+$A89)),3),Input!$B$3:$C$217,2,FALSE),"")</f>
        <v/>
      </c>
      <c r="K89" s="118" t="str">
        <f>IFERROR(VLOOKUP("i"&amp;RIGHT(("00"&amp;(K$2+$A89)),3),Input!$B$3:$C$217,2,FALSE),"")</f>
        <v/>
      </c>
    </row>
    <row r="90" spans="1:11">
      <c r="A90" s="116">
        <v>88</v>
      </c>
      <c r="B90" s="118" t="str">
        <f>IFERROR(VLOOKUP("i"&amp;RIGHT(("00"&amp;(B$2+$A90)),3),Input!$B$3:$C$217,2,FALSE),"")</f>
        <v/>
      </c>
      <c r="C90" s="118" t="str">
        <f>IFERROR(VLOOKUP("i"&amp;RIGHT(("00"&amp;(C$2+$A90)),3),Input!$B$3:$C$217,2,FALSE),"")</f>
        <v/>
      </c>
      <c r="D90" s="118" t="str">
        <f>IFERROR(VLOOKUP("i"&amp;RIGHT(("00"&amp;(D$2+$A90)),3),Input!$B$3:$C$217,2,FALSE),"")</f>
        <v>Zone de déneigement par chauffage</v>
      </c>
      <c r="E90" s="118" t="str">
        <f>IFERROR(VLOOKUP("i"&amp;RIGHT(("00"&amp;(E$2+$A90)),3),Input!$B$3:$C$217,2,FALSE),"")</f>
        <v/>
      </c>
      <c r="F90" s="118" t="str">
        <f>IFERROR(VLOOKUP("i"&amp;RIGHT(("00"&amp;(F$2+$A90)),3),Input!$B$3:$C$217,2,FALSE),"")</f>
        <v/>
      </c>
      <c r="G90" s="118" t="str">
        <f>IFERROR(VLOOKUP("i"&amp;RIGHT(("00"&amp;(G$2+$A90)),3),Input!$B$3:$C$217,2,FALSE),"")</f>
        <v/>
      </c>
      <c r="H90" s="118" t="str">
        <f>IFERROR(VLOOKUP("i"&amp;RIGHT(("00"&amp;(H$2+$A90)),3),Input!$B$3:$C$217,2,FALSE),"")</f>
        <v/>
      </c>
      <c r="I90" s="118" t="str">
        <f>IFERROR(VLOOKUP("i"&amp;RIGHT(("00"&amp;(I$2+$A90)),3),Input!$B$3:$C$217,2,FALSE),"")</f>
        <v/>
      </c>
      <c r="J90" s="118" t="str">
        <f>IFERROR(VLOOKUP("i"&amp;RIGHT(("00"&amp;(J$2+$A90)),3),Input!$B$3:$C$217,2,FALSE),"")</f>
        <v/>
      </c>
      <c r="K90" s="118" t="str">
        <f>IFERROR(VLOOKUP("i"&amp;RIGHT(("00"&amp;(K$2+$A90)),3),Input!$B$3:$C$217,2,FALSE),"")</f>
        <v/>
      </c>
    </row>
    <row r="91" spans="1:11">
      <c r="A91" s="116">
        <v>89</v>
      </c>
      <c r="B91" s="118" t="str">
        <f>IFERROR(VLOOKUP("i"&amp;RIGHT(("00"&amp;(B$2+$A91)),3),Input!$B$3:$C$217,2,FALSE),"")</f>
        <v/>
      </c>
      <c r="C91" s="118" t="str">
        <f>IFERROR(VLOOKUP("i"&amp;RIGHT(("00"&amp;(C$2+$A91)),3),Input!$B$3:$C$217,2,FALSE),"")</f>
        <v/>
      </c>
      <c r="D91" s="118" t="str">
        <f>IFERROR(VLOOKUP("i"&amp;RIGHT(("00"&amp;(D$2+$A91)),3),Input!$B$3:$C$217,2,FALSE),"")</f>
        <v>Fréquence d'utilisation du déneigement par chauffage</v>
      </c>
      <c r="E91" s="118" t="str">
        <f>IFERROR(VLOOKUP("i"&amp;RIGHT(("00"&amp;(E$2+$A91)),3),Input!$B$3:$C$217,2,FALSE),"")</f>
        <v/>
      </c>
      <c r="F91" s="118" t="str">
        <f>IFERROR(VLOOKUP("i"&amp;RIGHT(("00"&amp;(F$2+$A91)),3),Input!$B$3:$C$217,2,FALSE),"")</f>
        <v/>
      </c>
      <c r="G91" s="118" t="str">
        <f>IFERROR(VLOOKUP("i"&amp;RIGHT(("00"&amp;(G$2+$A91)),3),Input!$B$3:$C$217,2,FALSE),"")</f>
        <v/>
      </c>
      <c r="H91" s="118" t="str">
        <f>IFERROR(VLOOKUP("i"&amp;RIGHT(("00"&amp;(H$2+$A91)),3),Input!$B$3:$C$217,2,FALSE),"")</f>
        <v/>
      </c>
      <c r="I91" s="118" t="str">
        <f>IFERROR(VLOOKUP("i"&amp;RIGHT(("00"&amp;(I$2+$A91)),3),Input!$B$3:$C$217,2,FALSE),"")</f>
        <v/>
      </c>
      <c r="J91" s="118" t="str">
        <f>IFERROR(VLOOKUP("i"&amp;RIGHT(("00"&amp;(J$2+$A91)),3),Input!$B$3:$C$217,2,FALSE),"")</f>
        <v/>
      </c>
      <c r="K91" s="118" t="str">
        <f>IFERROR(VLOOKUP("i"&amp;RIGHT(("00"&amp;(K$2+$A91)),3),Input!$B$3:$C$217,2,FALSE),"")</f>
        <v/>
      </c>
    </row>
    <row r="92" spans="1:11">
      <c r="A92" s="116">
        <v>90</v>
      </c>
      <c r="B92" s="118" t="str">
        <f>IFERROR(VLOOKUP("i"&amp;RIGHT(("00"&amp;(B$2+$A92)),3),Input!$B$3:$C$217,2,FALSE),"")</f>
        <v/>
      </c>
      <c r="C92" s="118" t="str">
        <f>IFERROR(VLOOKUP("i"&amp;RIGHT(("00"&amp;(C$2+$A92)),3),Input!$B$3:$C$217,2,FALSE),"")</f>
        <v/>
      </c>
      <c r="D92" s="118" t="str">
        <f>IFERROR(VLOOKUP("i"&amp;RIGHT(("00"&amp;(D$2+$A92)),3),Input!$B$3:$C$217,2,FALSE),"")</f>
        <v>Utilisation du chauffage pour déneiger le toit</v>
      </c>
      <c r="E92" s="118" t="str">
        <f>IFERROR(VLOOKUP("i"&amp;RIGHT(("00"&amp;(E$2+$A92)),3),Input!$B$3:$C$217,2,FALSE),"")</f>
        <v/>
      </c>
      <c r="F92" s="118" t="str">
        <f>IFERROR(VLOOKUP("i"&amp;RIGHT(("00"&amp;(F$2+$A92)),3),Input!$B$3:$C$217,2,FALSE),"")</f>
        <v/>
      </c>
      <c r="G92" s="118" t="str">
        <f>IFERROR(VLOOKUP("i"&amp;RIGHT(("00"&amp;(G$2+$A92)),3),Input!$B$3:$C$217,2,FALSE),"")</f>
        <v/>
      </c>
      <c r="H92" s="118" t="str">
        <f>IFERROR(VLOOKUP("i"&amp;RIGHT(("00"&amp;(H$2+$A92)),3),Input!$B$3:$C$217,2,FALSE),"")</f>
        <v/>
      </c>
      <c r="I92" s="118" t="str">
        <f>IFERROR(VLOOKUP("i"&amp;RIGHT(("00"&amp;(I$2+$A92)),3),Input!$B$3:$C$217,2,FALSE),"")</f>
        <v/>
      </c>
      <c r="J92" s="118" t="str">
        <f>IFERROR(VLOOKUP("i"&amp;RIGHT(("00"&amp;(J$2+$A92)),3),Input!$B$3:$C$217,2,FALSE),"")</f>
        <v/>
      </c>
      <c r="K92" s="118" t="str">
        <f>IFERROR(VLOOKUP("i"&amp;RIGHT(("00"&amp;(K$2+$A92)),3),Input!$B$3:$C$217,2,FALSE),"")</f>
        <v/>
      </c>
    </row>
    <row r="93" spans="1:11">
      <c r="A93" s="116">
        <v>91</v>
      </c>
      <c r="B93" s="118" t="str">
        <f>IFERROR(VLOOKUP("i"&amp;RIGHT(("00"&amp;(B$2+$A93)),3),Input!$B$3:$C$217,2,FALSE),"")</f>
        <v>Facture d'électricité</v>
      </c>
      <c r="C93" s="118" t="str">
        <f>IFERROR(VLOOKUP("i"&amp;RIGHT(("00"&amp;(C$2+$A93)),3),Input!$B$3:$C$217,2,FALSE),"")</f>
        <v/>
      </c>
      <c r="D93" s="118" t="str">
        <f>IFERROR(VLOOKUP("i"&amp;RIGHT(("00"&amp;(D$2+$A93)),3),Input!$B$3:$C$217,2,FALSE),"")</f>
        <v>Surface couverte par le chauffage du toit</v>
      </c>
      <c r="E93" s="118" t="str">
        <f>IFERROR(VLOOKUP("i"&amp;RIGHT(("00"&amp;(E$2+$A93)),3),Input!$B$3:$C$217,2,FALSE),"")</f>
        <v/>
      </c>
      <c r="F93" s="118" t="str">
        <f>IFERROR(VLOOKUP("i"&amp;RIGHT(("00"&amp;(F$2+$A93)),3),Input!$B$3:$C$217,2,FALSE),"")</f>
        <v/>
      </c>
      <c r="G93" s="118" t="str">
        <f>IFERROR(VLOOKUP("i"&amp;RIGHT(("00"&amp;(G$2+$A93)),3),Input!$B$3:$C$217,2,FALSE),"")</f>
        <v/>
      </c>
      <c r="H93" s="118" t="str">
        <f>IFERROR(VLOOKUP("i"&amp;RIGHT(("00"&amp;(H$2+$A93)),3),Input!$B$3:$C$217,2,FALSE),"")</f>
        <v/>
      </c>
      <c r="I93" s="118" t="str">
        <f>IFERROR(VLOOKUP("i"&amp;RIGHT(("00"&amp;(I$2+$A93)),3),Input!$B$3:$C$217,2,FALSE),"")</f>
        <v/>
      </c>
      <c r="J93" s="118" t="str">
        <f>IFERROR(VLOOKUP("i"&amp;RIGHT(("00"&amp;(J$2+$A93)),3),Input!$B$3:$C$217,2,FALSE),"")</f>
        <v/>
      </c>
      <c r="K93" s="118" t="str">
        <f>IFERROR(VLOOKUP("i"&amp;RIGHT(("00"&amp;(K$2+$A93)),3),Input!$B$3:$C$217,2,FALSE),"")</f>
        <v/>
      </c>
    </row>
    <row r="94" spans="1:11">
      <c r="A94" s="116">
        <v>92</v>
      </c>
      <c r="B94" s="118" t="str">
        <f>IFERROR(VLOOKUP("i"&amp;RIGHT(("00"&amp;(B$2+$A94)),3),Input!$B$3:$C$217,2,FALSE),"")</f>
        <v>Montant de la vente d'électricité</v>
      </c>
      <c r="C94" s="118" t="str">
        <f>IFERROR(VLOOKUP("i"&amp;RIGHT(("00"&amp;(C$2+$A94)),3),Input!$B$3:$C$217,2,FALSE),"")</f>
        <v/>
      </c>
      <c r="D94" s="118" t="str">
        <f>IFERROR(VLOOKUP("i"&amp;RIGHT(("00"&amp;(D$2+$A94)),3),Input!$B$3:$C$217,2,FALSE),"")</f>
        <v>Source de chaleur du système de déneigement par chauffage du toit</v>
      </c>
      <c r="E94" s="118" t="str">
        <f>IFERROR(VLOOKUP("i"&amp;RIGHT(("00"&amp;(E$2+$A94)),3),Input!$B$3:$C$217,2,FALSE),"")</f>
        <v/>
      </c>
      <c r="F94" s="118" t="str">
        <f>IFERROR(VLOOKUP("i"&amp;RIGHT(("00"&amp;(F$2+$A94)),3),Input!$B$3:$C$217,2,FALSE),"")</f>
        <v/>
      </c>
      <c r="G94" s="118" t="str">
        <f>IFERROR(VLOOKUP("i"&amp;RIGHT(("00"&amp;(G$2+$A94)),3),Input!$B$3:$C$217,2,FALSE),"")</f>
        <v/>
      </c>
      <c r="H94" s="118" t="str">
        <f>IFERROR(VLOOKUP("i"&amp;RIGHT(("00"&amp;(H$2+$A94)),3),Input!$B$3:$C$217,2,FALSE),"")</f>
        <v/>
      </c>
      <c r="I94" s="118" t="str">
        <f>IFERROR(VLOOKUP("i"&amp;RIGHT(("00"&amp;(I$2+$A94)),3),Input!$B$3:$C$217,2,FALSE),"")</f>
        <v/>
      </c>
      <c r="J94" s="118" t="str">
        <f>IFERROR(VLOOKUP("i"&amp;RIGHT(("00"&amp;(J$2+$A94)),3),Input!$B$3:$C$217,2,FALSE),"")</f>
        <v/>
      </c>
      <c r="K94" s="118" t="str">
        <f>IFERROR(VLOOKUP("i"&amp;RIGHT(("00"&amp;(K$2+$A94)),3),Input!$B$3:$C$217,2,FALSE),"")</f>
        <v/>
      </c>
    </row>
    <row r="95" spans="1:11">
      <c r="A95" s="116">
        <v>93</v>
      </c>
      <c r="B95" s="118" t="str">
        <f>IFERROR(VLOOKUP("i"&amp;RIGHT(("00"&amp;(B$2+$A95)),3),Input!$B$3:$C$217,2,FALSE),"")</f>
        <v>Coût du gaz</v>
      </c>
      <c r="C95" s="118" t="str">
        <f>IFERROR(VLOOKUP("i"&amp;RIGHT(("00"&amp;(C$2+$A95)),3),Input!$B$3:$C$217,2,FALSE),"")</f>
        <v/>
      </c>
      <c r="D95" s="118" t="str">
        <f>IFERROR(VLOOKUP("i"&amp;RIGHT(("00"&amp;(D$2+$A95)),3),Input!$B$3:$C$217,2,FALSE),"")</f>
        <v>Fréquence d'utilisation du système de déneigement par chauffage du toit</v>
      </c>
      <c r="E95" s="118" t="str">
        <f>IFERROR(VLOOKUP("i"&amp;RIGHT(("00"&amp;(E$2+$A95)),3),Input!$B$3:$C$217,2,FALSE),"")</f>
        <v/>
      </c>
      <c r="F95" s="118" t="str">
        <f>IFERROR(VLOOKUP("i"&amp;RIGHT(("00"&amp;(F$2+$A95)),3),Input!$B$3:$C$217,2,FALSE),"")</f>
        <v/>
      </c>
      <c r="G95" s="118" t="str">
        <f>IFERROR(VLOOKUP("i"&amp;RIGHT(("00"&amp;(G$2+$A95)),3),Input!$B$3:$C$217,2,FALSE),"")</f>
        <v/>
      </c>
      <c r="H95" s="118" t="str">
        <f>IFERROR(VLOOKUP("i"&amp;RIGHT(("00"&amp;(H$2+$A95)),3),Input!$B$3:$C$217,2,FALSE),"")</f>
        <v/>
      </c>
      <c r="I95" s="118" t="str">
        <f>IFERROR(VLOOKUP("i"&amp;RIGHT(("00"&amp;(I$2+$A95)),3),Input!$B$3:$C$217,2,FALSE),"")</f>
        <v/>
      </c>
      <c r="J95" s="118" t="str">
        <f>IFERROR(VLOOKUP("i"&amp;RIGHT(("00"&amp;(J$2+$A95)),3),Input!$B$3:$C$217,2,FALSE),"")</f>
        <v/>
      </c>
      <c r="K95" s="118" t="str">
        <f>IFERROR(VLOOKUP("i"&amp;RIGHT(("00"&amp;(K$2+$A95)),3),Input!$B$3:$C$217,2,FALSE),"")</f>
        <v/>
      </c>
    </row>
    <row r="96" spans="1:11">
      <c r="A96" s="116">
        <v>94</v>
      </c>
      <c r="B96" s="118" t="str">
        <f>IFERROR(VLOOKUP("i"&amp;RIGHT(("00"&amp;(B$2+$A96)),3),Input!$B$3:$C$217,2,FALSE),"")</f>
        <v>Quantité de fioul acheté</v>
      </c>
      <c r="C96" s="118" t="str">
        <f>IFERROR(VLOOKUP("i"&amp;RIGHT(("00"&amp;(C$2+$A96)),3),Input!$B$3:$C$217,2,FALSE),"")</f>
        <v/>
      </c>
      <c r="D96" s="118" t="str">
        <f>IFERROR(VLOOKUP("i"&amp;RIGHT(("00"&amp;(D$2+$A96)),3),Input!$B$3:$C$217,2,FALSE),"")</f>
        <v>Utilisation d'une citerne faisant fondre la neige</v>
      </c>
      <c r="E96" s="118" t="str">
        <f>IFERROR(VLOOKUP("i"&amp;RIGHT(("00"&amp;(E$2+$A96)),3),Input!$B$3:$C$217,2,FALSE),"")</f>
        <v/>
      </c>
      <c r="F96" s="118" t="str">
        <f>IFERROR(VLOOKUP("i"&amp;RIGHT(("00"&amp;(F$2+$A96)),3),Input!$B$3:$C$217,2,FALSE),"")</f>
        <v/>
      </c>
      <c r="G96" s="118" t="str">
        <f>IFERROR(VLOOKUP("i"&amp;RIGHT(("00"&amp;(G$2+$A96)),3),Input!$B$3:$C$217,2,FALSE),"")</f>
        <v/>
      </c>
      <c r="H96" s="118" t="str">
        <f>IFERROR(VLOOKUP("i"&amp;RIGHT(("00"&amp;(H$2+$A96)),3),Input!$B$3:$C$217,2,FALSE),"")</f>
        <v/>
      </c>
      <c r="I96" s="118" t="str">
        <f>IFERROR(VLOOKUP("i"&amp;RIGHT(("00"&amp;(I$2+$A96)),3),Input!$B$3:$C$217,2,FALSE),"")</f>
        <v/>
      </c>
      <c r="J96" s="118" t="str">
        <f>IFERROR(VLOOKUP("i"&amp;RIGHT(("00"&amp;(J$2+$A96)),3),Input!$B$3:$C$217,2,FALSE),"")</f>
        <v/>
      </c>
      <c r="K96" s="118" t="str">
        <f>IFERROR(VLOOKUP("i"&amp;RIGHT(("00"&amp;(K$2+$A96)),3),Input!$B$3:$C$217,2,FALSE),"")</f>
        <v/>
      </c>
    </row>
    <row r="97" spans="1:11">
      <c r="A97" s="116">
        <v>95</v>
      </c>
      <c r="B97" s="118" t="str">
        <f>IFERROR(VLOOKUP("i"&amp;RIGHT(("00"&amp;(B$2+$A97)),3),Input!$B$3:$C$217,2,FALSE),"")</f>
        <v/>
      </c>
      <c r="C97" s="118" t="str">
        <f>IFERROR(VLOOKUP("i"&amp;RIGHT(("00"&amp;(C$2+$A97)),3),Input!$B$3:$C$217,2,FALSE),"")</f>
        <v/>
      </c>
      <c r="D97" s="118" t="str">
        <f>IFERROR(VLOOKUP("i"&amp;RIGHT(("00"&amp;(D$2+$A97)),3),Input!$B$3:$C$217,2,FALSE),"")</f>
        <v>Source de chaleur de la citerne à neige</v>
      </c>
      <c r="E97" s="118" t="str">
        <f>IFERROR(VLOOKUP("i"&amp;RIGHT(("00"&amp;(E$2+$A97)),3),Input!$B$3:$C$217,2,FALSE),"")</f>
        <v/>
      </c>
      <c r="F97" s="118" t="str">
        <f>IFERROR(VLOOKUP("i"&amp;RIGHT(("00"&amp;(F$2+$A97)),3),Input!$B$3:$C$217,2,FALSE),"")</f>
        <v/>
      </c>
      <c r="G97" s="118" t="str">
        <f>IFERROR(VLOOKUP("i"&amp;RIGHT(("00"&amp;(G$2+$A97)),3),Input!$B$3:$C$217,2,FALSE),"")</f>
        <v/>
      </c>
      <c r="H97" s="118" t="str">
        <f>IFERROR(VLOOKUP("i"&amp;RIGHT(("00"&amp;(H$2+$A97)),3),Input!$B$3:$C$217,2,FALSE),"")</f>
        <v/>
      </c>
      <c r="I97" s="118" t="str">
        <f>IFERROR(VLOOKUP("i"&amp;RIGHT(("00"&amp;(I$2+$A97)),3),Input!$B$3:$C$217,2,FALSE),"")</f>
        <v/>
      </c>
      <c r="J97" s="118" t="str">
        <f>IFERROR(VLOOKUP("i"&amp;RIGHT(("00"&amp;(J$2+$A97)),3),Input!$B$3:$C$217,2,FALSE),"")</f>
        <v/>
      </c>
      <c r="K97" s="118" t="str">
        <f>IFERROR(VLOOKUP("i"&amp;RIGHT(("00"&amp;(K$2+$A97)),3),Input!$B$3:$C$217,2,FALSE),"")</f>
        <v/>
      </c>
    </row>
    <row r="98" spans="1:11">
      <c r="A98" s="116">
        <v>96</v>
      </c>
      <c r="B98" s="118" t="str">
        <f>IFERROR(VLOOKUP("i"&amp;RIGHT(("00"&amp;(B$2+$A98)),3),Input!$B$3:$C$217,2,FALSE),"")</f>
        <v/>
      </c>
      <c r="C98" s="118" t="str">
        <f>IFERROR(VLOOKUP("i"&amp;RIGHT(("00"&amp;(C$2+$A98)),3),Input!$B$3:$C$217,2,FALSE),"")</f>
        <v/>
      </c>
      <c r="D98" s="118" t="str">
        <f>IFERROR(VLOOKUP("i"&amp;RIGHT(("00"&amp;(D$2+$A98)),3),Input!$B$3:$C$217,2,FALSE),"")</f>
        <v/>
      </c>
      <c r="E98" s="118" t="str">
        <f>IFERROR(VLOOKUP("i"&amp;RIGHT(("00"&amp;(E$2+$A98)),3),Input!$B$3:$C$217,2,FALSE),"")</f>
        <v/>
      </c>
      <c r="F98" s="118" t="str">
        <f>IFERROR(VLOOKUP("i"&amp;RIGHT(("00"&amp;(F$2+$A98)),3),Input!$B$3:$C$217,2,FALSE),"")</f>
        <v/>
      </c>
      <c r="G98" s="118" t="str">
        <f>IFERROR(VLOOKUP("i"&amp;RIGHT(("00"&amp;(G$2+$A98)),3),Input!$B$3:$C$217,2,FALSE),"")</f>
        <v/>
      </c>
      <c r="H98" s="118" t="str">
        <f>IFERROR(VLOOKUP("i"&amp;RIGHT(("00"&amp;(H$2+$A98)),3),Input!$B$3:$C$217,2,FALSE),"")</f>
        <v/>
      </c>
      <c r="I98" s="118" t="str">
        <f>IFERROR(VLOOKUP("i"&amp;RIGHT(("00"&amp;(I$2+$A98)),3),Input!$B$3:$C$217,2,FALSE),"")</f>
        <v/>
      </c>
      <c r="J98" s="118" t="str">
        <f>IFERROR(VLOOKUP("i"&amp;RIGHT(("00"&amp;(J$2+$A98)),3),Input!$B$3:$C$217,2,FALSE),"")</f>
        <v/>
      </c>
      <c r="K98" s="118" t="str">
        <f>IFERROR(VLOOKUP("i"&amp;RIGHT(("00"&amp;(K$2+$A98)),3),Input!$B$3:$C$217,2,FALSE),"")</f>
        <v/>
      </c>
    </row>
    <row r="99" spans="1:11">
      <c r="A99" s="116">
        <v>97</v>
      </c>
      <c r="B99" s="118" t="str">
        <f>IFERROR(VLOOKUP("i"&amp;RIGHT(("00"&amp;(B$2+$A99)),3),Input!$B$3:$C$217,2,FALSE),"")</f>
        <v/>
      </c>
      <c r="C99" s="118" t="str">
        <f>IFERROR(VLOOKUP("i"&amp;RIGHT(("00"&amp;(C$2+$A99)),3),Input!$B$3:$C$217,2,FALSE),"")</f>
        <v/>
      </c>
      <c r="D99" s="118" t="str">
        <f>IFERROR(VLOOKUP("i"&amp;RIGHT(("00"&amp;(D$2+$A99)),3),Input!$B$3:$C$217,2,FALSE),"")</f>
        <v/>
      </c>
      <c r="E99" s="118" t="str">
        <f>IFERROR(VLOOKUP("i"&amp;RIGHT(("00"&amp;(E$2+$A99)),3),Input!$B$3:$C$217,2,FALSE),"")</f>
        <v/>
      </c>
      <c r="F99" s="118" t="str">
        <f>IFERROR(VLOOKUP("i"&amp;RIGHT(("00"&amp;(F$2+$A99)),3),Input!$B$3:$C$217,2,FALSE),"")</f>
        <v/>
      </c>
      <c r="G99" s="118" t="str">
        <f>IFERROR(VLOOKUP("i"&amp;RIGHT(("00"&amp;(G$2+$A99)),3),Input!$B$3:$C$217,2,FALSE),"")</f>
        <v/>
      </c>
      <c r="H99" s="118" t="str">
        <f>IFERROR(VLOOKUP("i"&amp;RIGHT(("00"&amp;(H$2+$A99)),3),Input!$B$3:$C$217,2,FALSE),"")</f>
        <v/>
      </c>
      <c r="I99" s="118" t="str">
        <f>IFERROR(VLOOKUP("i"&amp;RIGHT(("00"&amp;(I$2+$A99)),3),Input!$B$3:$C$217,2,FALSE),"")</f>
        <v/>
      </c>
      <c r="J99" s="118" t="str">
        <f>IFERROR(VLOOKUP("i"&amp;RIGHT(("00"&amp;(J$2+$A99)),3),Input!$B$3:$C$217,2,FALSE),"")</f>
        <v/>
      </c>
      <c r="K99" s="118" t="str">
        <f>IFERROR(VLOOKUP("i"&amp;RIGHT(("00"&amp;(K$2+$A99)),3),Input!$B$3:$C$217,2,FALSE),"")</f>
        <v/>
      </c>
    </row>
    <row r="100" spans="1:11">
      <c r="A100" s="116">
        <v>98</v>
      </c>
      <c r="B100" s="118" t="str">
        <f>IFERROR(VLOOKUP("i"&amp;RIGHT(("00"&amp;(B$2+$A100)),3),Input!$B$3:$C$217,2,FALSE),"")</f>
        <v/>
      </c>
      <c r="C100" s="118" t="str">
        <f>IFERROR(VLOOKUP("i"&amp;RIGHT(("00"&amp;(C$2+$A100)),3),Input!$B$3:$C$217,2,FALSE),"")</f>
        <v/>
      </c>
      <c r="D100" s="118" t="str">
        <f>IFERROR(VLOOKUP("i"&amp;RIGHT(("00"&amp;(D$2+$A100)),3),Input!$B$3:$C$217,2,FALSE),"")</f>
        <v/>
      </c>
      <c r="E100" s="118" t="str">
        <f>IFERROR(VLOOKUP("i"&amp;RIGHT(("00"&amp;(E$2+$A100)),3),Input!$B$3:$C$217,2,FALSE),"")</f>
        <v/>
      </c>
      <c r="F100" s="118" t="str">
        <f>IFERROR(VLOOKUP("i"&amp;RIGHT(("00"&amp;(F$2+$A100)),3),Input!$B$3:$C$217,2,FALSE),"")</f>
        <v/>
      </c>
      <c r="G100" s="118" t="str">
        <f>IFERROR(VLOOKUP("i"&amp;RIGHT(("00"&amp;(G$2+$A100)),3),Input!$B$3:$C$217,2,FALSE),"")</f>
        <v/>
      </c>
      <c r="H100" s="118" t="str">
        <f>IFERROR(VLOOKUP("i"&amp;RIGHT(("00"&amp;(H$2+$A100)),3),Input!$B$3:$C$217,2,FALSE),"")</f>
        <v/>
      </c>
      <c r="I100" s="118" t="str">
        <f>IFERROR(VLOOKUP("i"&amp;RIGHT(("00"&amp;(I$2+$A100)),3),Input!$B$3:$C$217,2,FALSE),"")</f>
        <v/>
      </c>
      <c r="J100" s="118" t="str">
        <f>IFERROR(VLOOKUP("i"&amp;RIGHT(("00"&amp;(J$2+$A100)),3),Input!$B$3:$C$217,2,FALSE),"")</f>
        <v/>
      </c>
      <c r="K100" s="118" t="str">
        <f>IFERROR(VLOOKUP("i"&amp;RIGHT(("00"&amp;(K$2+$A100)),3),Input!$B$3:$C$217,2,FALSE),"")</f>
        <v/>
      </c>
    </row>
    <row r="101" spans="1:11">
      <c r="A101" s="116">
        <v>99</v>
      </c>
      <c r="B101" s="118" t="str">
        <f>IFERROR(VLOOKUP("i"&amp;RIGHT(("00"&amp;(B$2+$A101)),3),Input!$B$3:$C$217,2,FALSE),"")</f>
        <v/>
      </c>
      <c r="C101" s="118" t="str">
        <f>IFERROR(VLOOKUP("i"&amp;RIGHT(("00"&amp;(C$2+$A101)),3),Input!$B$3:$C$217,2,FALSE),"")</f>
        <v/>
      </c>
      <c r="D101" s="118" t="str">
        <f>IFERROR(VLOOKUP("i"&amp;RIGHT(("00"&amp;(D$2+$A101)),3),Input!$B$3:$C$217,2,FALSE),"")</f>
        <v/>
      </c>
      <c r="E101" s="118" t="str">
        <f>IFERROR(VLOOKUP("i"&amp;RIGHT(("00"&amp;(E$2+$A101)),3),Input!$B$3:$C$217,2,FALSE),"")</f>
        <v/>
      </c>
      <c r="F101" s="118" t="str">
        <f>IFERROR(VLOOKUP("i"&amp;RIGHT(("00"&amp;(F$2+$A101)),3),Input!$B$3:$C$217,2,FALSE),"")</f>
        <v/>
      </c>
      <c r="G101" s="118" t="str">
        <f>IFERROR(VLOOKUP("i"&amp;RIGHT(("00"&amp;(G$2+$A101)),3),Input!$B$3:$C$217,2,FALSE),"")</f>
        <v/>
      </c>
      <c r="H101" s="118" t="str">
        <f>IFERROR(VLOOKUP("i"&amp;RIGHT(("00"&amp;(H$2+$A101)),3),Input!$B$3:$C$217,2,FALSE),"")</f>
        <v/>
      </c>
      <c r="I101" s="118" t="str">
        <f>IFERROR(VLOOKUP("i"&amp;RIGHT(("00"&amp;(I$2+$A101)),3),Input!$B$3:$C$217,2,FALSE),"")</f>
        <v/>
      </c>
      <c r="J101" s="118" t="str">
        <f>IFERROR(VLOOKUP("i"&amp;RIGHT(("00"&amp;(J$2+$A101)),3),Input!$B$3:$C$217,2,FALSE),"")</f>
        <v/>
      </c>
      <c r="K101" s="118" t="str">
        <f>IFERROR(VLOOKUP("i"&amp;RIGHT(("00"&amp;(K$2+$A101)),3),Input!$B$3:$C$217,2,FALSE),"")</f>
        <v/>
      </c>
    </row>
    <row r="102" spans="1:11">
      <c r="A102" s="116">
        <v>100</v>
      </c>
      <c r="B102" s="118" t="str">
        <f>IFERROR(VLOOKUP("i"&amp;RIGHT(("00"&amp;(B$2+$A102)),3),Input!$B$3:$C$217,2,FALSE),"")</f>
        <v/>
      </c>
      <c r="C102" s="118" t="str">
        <f>IFERROR(VLOOKUP("i"&amp;RIGHT(("00"&amp;(C$2+$A102)),3),Input!$B$3:$C$217,2,FALSE),"")</f>
        <v/>
      </c>
      <c r="D102" s="118" t="str">
        <f>IFERROR(VLOOKUP("i"&amp;RIGHT(("00"&amp;(D$2+$A102)),3),Input!$B$3:$C$217,2,FALSE),"")</f>
        <v/>
      </c>
      <c r="E102" s="118" t="str">
        <f>IFERROR(VLOOKUP("i"&amp;RIGHT(("00"&amp;(E$2+$A102)),3),Input!$B$3:$C$217,2,FALSE),"")</f>
        <v/>
      </c>
      <c r="F102" s="118" t="str">
        <f>IFERROR(VLOOKUP("i"&amp;RIGHT(("00"&amp;(F$2+$A102)),3),Input!$B$3:$C$217,2,FALSE),"")</f>
        <v/>
      </c>
      <c r="G102" s="118" t="str">
        <f>IFERROR(VLOOKUP("i"&amp;RIGHT(("00"&amp;(G$2+$A102)),3),Input!$B$3:$C$217,2,FALSE),"")</f>
        <v/>
      </c>
      <c r="H102" s="118" t="str">
        <f>IFERROR(VLOOKUP("i"&amp;RIGHT(("00"&amp;(H$2+$A102)),3),Input!$B$3:$C$217,2,FALSE),"")</f>
        <v/>
      </c>
      <c r="I102" s="118" t="str">
        <f>IFERROR(VLOOKUP("i"&amp;RIGHT(("00"&amp;(I$2+$A102)),3),Input!$B$3:$C$217,2,FALSE),"")</f>
        <v/>
      </c>
      <c r="J102" s="118" t="str">
        <f>IFERROR(VLOOKUP("i"&amp;RIGHT(("00"&amp;(J$2+$A102)),3),Input!$B$3:$C$217,2,FALSE),"")</f>
        <v/>
      </c>
      <c r="K102" s="118" t="str">
        <f>IFERROR(VLOOKUP("i"&amp;RIGHT(("00"&amp;(K$2+$A102)),3),Input!$B$3:$C$217,2,FALSE),"")</f>
        <v/>
      </c>
    </row>
  </sheetData>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3386</v>
      </c>
      <c r="H1" s="43" t="s">
        <v>69</v>
      </c>
    </row>
    <row r="2" spans="1:16">
      <c r="H2" s="43"/>
    </row>
    <row r="3" spans="1:16">
      <c r="B3" t="s">
        <v>63</v>
      </c>
      <c r="D3" t="s">
        <v>64</v>
      </c>
    </row>
    <row r="4" spans="1:16" ht="14.25" thickBot="1">
      <c r="E4" t="s">
        <v>66</v>
      </c>
      <c r="P4" t="s">
        <v>1391</v>
      </c>
    </row>
    <row r="5" spans="1:16" ht="14.25" thickBot="1">
      <c r="B5" s="44" t="s">
        <v>28</v>
      </c>
      <c r="D5" s="44" t="s">
        <v>36</v>
      </c>
      <c r="F5" s="45" t="s">
        <v>34</v>
      </c>
      <c r="H5" s="45" t="s">
        <v>33</v>
      </c>
      <c r="P5" t="s">
        <v>155</v>
      </c>
    </row>
    <row r="6" spans="1:16" ht="14.25" thickBot="1">
      <c r="E6" t="s">
        <v>66</v>
      </c>
      <c r="P6" t="s">
        <v>1389</v>
      </c>
    </row>
    <row r="7" spans="1:16" ht="14.25" thickBot="1">
      <c r="D7" s="13" t="s">
        <v>37</v>
      </c>
      <c r="F7" s="45" t="s">
        <v>35</v>
      </c>
      <c r="H7" t="s">
        <v>70</v>
      </c>
      <c r="P7" t="s">
        <v>1390</v>
      </c>
    </row>
    <row r="8" spans="1:16">
      <c r="P8" t="s">
        <v>1392</v>
      </c>
    </row>
    <row r="9" spans="1:16">
      <c r="E9" t="s">
        <v>254</v>
      </c>
      <c r="P9" t="s">
        <v>1393</v>
      </c>
    </row>
    <row r="10" spans="1:16" ht="14.25" thickBot="1"/>
    <row r="11" spans="1:16" ht="14.25" thickBot="1">
      <c r="D11" s="13" t="s">
        <v>615</v>
      </c>
      <c r="F11" s="45" t="s">
        <v>43</v>
      </c>
      <c r="M11" s="51" t="s">
        <v>639</v>
      </c>
    </row>
    <row r="12" spans="1:16" ht="14.25" thickBot="1">
      <c r="M12" t="s">
        <v>640</v>
      </c>
    </row>
    <row r="13" spans="1:16" ht="14.25" thickBot="1">
      <c r="D13" s="13" t="s">
        <v>616</v>
      </c>
      <c r="F13" s="45" t="s">
        <v>45</v>
      </c>
      <c r="M13" t="s">
        <v>641</v>
      </c>
    </row>
    <row r="14" spans="1:16" ht="14.25" thickBot="1"/>
    <row r="15" spans="1:16" ht="14.25" thickBot="1">
      <c r="D15" s="13" t="s">
        <v>617</v>
      </c>
      <c r="F15" s="45" t="s">
        <v>47</v>
      </c>
      <c r="G15" t="s">
        <v>65</v>
      </c>
      <c r="M15" t="s">
        <v>642</v>
      </c>
    </row>
    <row r="17" spans="4:8">
      <c r="D17" s="44" t="s">
        <v>49</v>
      </c>
      <c r="F17" s="44" t="s">
        <v>57</v>
      </c>
      <c r="G17" t="s">
        <v>264</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595</v>
      </c>
    </row>
    <row r="29" spans="4:8">
      <c r="D29" s="13" t="s">
        <v>598</v>
      </c>
      <c r="F29" s="44" t="s">
        <v>605</v>
      </c>
    </row>
    <row r="31" spans="4:8">
      <c r="F31" s="44" t="s">
        <v>600</v>
      </c>
    </row>
    <row r="33" spans="4:7">
      <c r="F33" s="44" t="s">
        <v>601</v>
      </c>
    </row>
    <row r="35" spans="4:7">
      <c r="F35" s="44" t="s">
        <v>602</v>
      </c>
    </row>
    <row r="37" spans="4:7" ht="14.25" thickBot="1"/>
    <row r="38" spans="4:7" ht="14.25" thickBot="1">
      <c r="D38" s="44" t="s">
        <v>606</v>
      </c>
      <c r="F38" s="45" t="s">
        <v>609</v>
      </c>
      <c r="G38" t="s">
        <v>265</v>
      </c>
    </row>
    <row r="39" spans="4:7" ht="14.25" thickBot="1">
      <c r="G39" t="s">
        <v>70</v>
      </c>
    </row>
    <row r="40" spans="4:7" ht="14.25" thickBot="1">
      <c r="F40" s="45" t="s">
        <v>611</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1836</v>
      </c>
    </row>
    <row r="2" spans="1:21">
      <c r="I2" t="s">
        <v>1837</v>
      </c>
      <c r="K2" t="s">
        <v>1838</v>
      </c>
    </row>
    <row r="3" spans="1:21">
      <c r="I3" t="s">
        <v>1839</v>
      </c>
      <c r="M3" t="s">
        <v>1840</v>
      </c>
    </row>
    <row r="6" spans="1:21">
      <c r="A6" s="63"/>
      <c r="B6" s="63"/>
      <c r="C6" s="67" t="s">
        <v>1841</v>
      </c>
      <c r="E6" t="s">
        <v>1842</v>
      </c>
      <c r="J6" t="s">
        <v>1843</v>
      </c>
      <c r="K6" t="s">
        <v>1844</v>
      </c>
      <c r="L6" t="s">
        <v>1845</v>
      </c>
      <c r="M6" t="s">
        <v>1846</v>
      </c>
      <c r="N6" t="s">
        <v>1847</v>
      </c>
      <c r="O6" t="s">
        <v>1848</v>
      </c>
      <c r="P6" t="s">
        <v>1849</v>
      </c>
    </row>
    <row r="7" spans="1:21" s="1" customFormat="1" ht="27">
      <c r="E7" s="1" t="s">
        <v>1850</v>
      </c>
      <c r="F7" s="1" t="s">
        <v>1851</v>
      </c>
      <c r="G7" s="1" t="s">
        <v>1852</v>
      </c>
      <c r="H7" s="1" t="s">
        <v>1853</v>
      </c>
      <c r="I7" s="1" t="s">
        <v>1854</v>
      </c>
      <c r="J7" s="1" t="s">
        <v>1855</v>
      </c>
      <c r="K7" s="1" t="s">
        <v>1856</v>
      </c>
      <c r="L7" s="1" t="s">
        <v>1857</v>
      </c>
      <c r="M7" s="1" t="s">
        <v>1858</v>
      </c>
      <c r="N7" s="1" t="s">
        <v>1859</v>
      </c>
      <c r="O7" s="1" t="s">
        <v>1860</v>
      </c>
      <c r="P7" s="1" t="s">
        <v>1861</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1862</v>
      </c>
      <c r="F8" s="64" t="s">
        <v>1863</v>
      </c>
      <c r="G8" s="64" t="s">
        <v>1864</v>
      </c>
      <c r="H8" s="64" t="s">
        <v>1865</v>
      </c>
      <c r="I8" s="64" t="s">
        <v>1866</v>
      </c>
      <c r="R8" s="64" t="s">
        <v>1867</v>
      </c>
      <c r="T8" s="64" t="s">
        <v>1868</v>
      </c>
    </row>
    <row r="9" spans="1:21">
      <c r="C9" s="2" t="str">
        <f>IF(消費量クラス!$R$1="AS","","$this-&gt;")&amp;"defEquipment['"&amp;E9&amp;"'] = [ '"&amp;E9&amp;"', '"&amp;F9&amp;"', '"&amp;H9&amp;"', '"&amp;I9&amp;"']; "&amp;"defEquipmentSize['"&amp;E9&amp;"'] = new Array();"</f>
        <v>defEquipment['TV'] = [ 'TV', '', '', '']; defEquipmentSize['TV'] = new Array();</v>
      </c>
      <c r="E9" t="s">
        <v>1862</v>
      </c>
      <c r="J9" s="63">
        <f>IF(J8="",0,J8+1)</f>
        <v>0</v>
      </c>
      <c r="K9" s="63">
        <v>20</v>
      </c>
      <c r="L9" s="63">
        <v>100</v>
      </c>
      <c r="M9" s="63">
        <v>40</v>
      </c>
      <c r="N9" s="63"/>
      <c r="O9" s="63">
        <v>60</v>
      </c>
      <c r="P9" s="63"/>
      <c r="R9" t="s">
        <v>1869</v>
      </c>
      <c r="S9" t="str">
        <f>F7</f>
        <v>機器名</v>
      </c>
      <c r="T9" t="s">
        <v>1869</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1862</v>
      </c>
      <c r="J10" s="63">
        <f>IF(J9="",0,J9+1)</f>
        <v>1</v>
      </c>
      <c r="K10" s="63">
        <v>30</v>
      </c>
      <c r="L10" s="63">
        <v>160</v>
      </c>
      <c r="M10" s="63">
        <v>60</v>
      </c>
      <c r="N10" s="63"/>
      <c r="O10" s="63">
        <v>100</v>
      </c>
      <c r="P10" s="63"/>
      <c r="R10" t="s">
        <v>1870</v>
      </c>
      <c r="S10" t="str">
        <f>G7</f>
        <v>所属消費クラス</v>
      </c>
      <c r="T10" t="s">
        <v>1870</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1862</v>
      </c>
      <c r="J11" s="63">
        <f>IF(J10="",0,J10+1)</f>
        <v>2</v>
      </c>
      <c r="K11" s="63">
        <v>40</v>
      </c>
      <c r="L11" s="63">
        <v>250</v>
      </c>
      <c r="M11" s="63">
        <v>100</v>
      </c>
      <c r="N11" s="63"/>
      <c r="O11" s="63">
        <v>150</v>
      </c>
      <c r="P11" s="63"/>
      <c r="R11" t="s">
        <v>1871</v>
      </c>
      <c r="S11" t="str">
        <f>H7</f>
        <v>ランク単位</v>
      </c>
      <c r="T11" t="s">
        <v>1871</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1862</v>
      </c>
      <c r="J12" s="63">
        <f>IF(J11="",0,J11+1)</f>
        <v>3</v>
      </c>
      <c r="K12" s="63">
        <v>50</v>
      </c>
      <c r="L12" s="63">
        <v>400</v>
      </c>
      <c r="M12" s="63">
        <v>150</v>
      </c>
      <c r="N12" s="63"/>
      <c r="O12" s="63">
        <v>250</v>
      </c>
      <c r="P12" s="63"/>
      <c r="R12" t="s">
        <v>1872</v>
      </c>
      <c r="S12" t="str">
        <f>I7</f>
        <v>性能単位</v>
      </c>
      <c r="T12" t="s">
        <v>1872</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1873</v>
      </c>
      <c r="F13" s="64" t="s">
        <v>1173</v>
      </c>
      <c r="G13" s="64" t="s">
        <v>1874</v>
      </c>
      <c r="H13" s="64" t="s">
        <v>1875</v>
      </c>
      <c r="I13" s="64" t="s">
        <v>1876</v>
      </c>
      <c r="R13" t="s">
        <v>1877</v>
      </c>
      <c r="T13" t="s">
        <v>1877</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1873</v>
      </c>
      <c r="J14" s="63">
        <f>IF(J13="",0,J13+1)</f>
        <v>0</v>
      </c>
      <c r="K14" s="63">
        <v>20</v>
      </c>
      <c r="L14" s="63"/>
      <c r="M14" s="63">
        <v>6</v>
      </c>
      <c r="N14" s="63">
        <v>1000</v>
      </c>
      <c r="O14" s="63"/>
      <c r="P14" s="63"/>
      <c r="R14" t="s">
        <v>1878</v>
      </c>
      <c r="T14" t="s">
        <v>1878</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1873</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1873</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1873</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1879</v>
      </c>
      <c r="F18" s="64" t="s">
        <v>1880</v>
      </c>
      <c r="G18" s="64" t="s">
        <v>1874</v>
      </c>
      <c r="H18" s="64" t="s">
        <v>1875</v>
      </c>
      <c r="I18" s="64" t="s">
        <v>1876</v>
      </c>
    </row>
    <row r="19" spans="2:16">
      <c r="C19" s="2" t="str">
        <f>IF(消費量クラス!$R$1="AS","","$this-&gt;")&amp;"defEquipment['"&amp;E19&amp;"'] = [ '"&amp;E19&amp;"', '"&amp;F19&amp;"', '"&amp;H19&amp;"', '"&amp;I19&amp;"']; "&amp;"defEquipmentSize['"&amp;E19&amp;"'] = new Array();"</f>
        <v>defEquipment['LI_LED'] = [ 'LI_LED', '', '', '']; defEquipmentSize['LI_LED'] = new Array();</v>
      </c>
      <c r="E19" t="s">
        <v>1879</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1879</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1879</v>
      </c>
      <c r="J21" s="63">
        <f>IF(J20="",0,J20+1)</f>
        <v>2</v>
      </c>
      <c r="K21" s="63">
        <v>60</v>
      </c>
      <c r="L21" s="63"/>
      <c r="M21" s="63">
        <v>13</v>
      </c>
      <c r="N21" s="63">
        <v>2000</v>
      </c>
      <c r="O21" s="63"/>
      <c r="P21" s="63"/>
    </row>
    <row r="23" spans="2:16">
      <c r="B23" t="s">
        <v>1881</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3177</v>
      </c>
    </row>
    <row r="3" spans="1:6">
      <c r="B3" t="s">
        <v>3178</v>
      </c>
      <c r="C3" t="s">
        <v>3153</v>
      </c>
      <c r="F3" t="s">
        <v>3154</v>
      </c>
    </row>
    <row r="4" spans="1:6">
      <c r="C4" t="s">
        <v>3169</v>
      </c>
      <c r="F4" t="s">
        <v>3170</v>
      </c>
    </row>
    <row r="5" spans="1:6">
      <c r="E5" t="s">
        <v>3171</v>
      </c>
    </row>
    <row r="7" spans="1:6">
      <c r="B7" t="s">
        <v>877</v>
      </c>
      <c r="C7" t="s">
        <v>3155</v>
      </c>
      <c r="F7" t="s">
        <v>3156</v>
      </c>
    </row>
    <row r="8" spans="1:6">
      <c r="C8" t="s">
        <v>3157</v>
      </c>
      <c r="F8" t="s">
        <v>3158</v>
      </c>
    </row>
    <row r="9" spans="1:6">
      <c r="E9" t="s">
        <v>3159</v>
      </c>
    </row>
    <row r="11" spans="1:6">
      <c r="B11" t="s">
        <v>247</v>
      </c>
      <c r="C11" t="s">
        <v>3160</v>
      </c>
      <c r="F11" t="s">
        <v>3161</v>
      </c>
    </row>
    <row r="12" spans="1:6">
      <c r="E12" t="s">
        <v>3162</v>
      </c>
    </row>
    <row r="13" spans="1:6">
      <c r="E13" t="s">
        <v>3163</v>
      </c>
    </row>
    <row r="14" spans="1:6">
      <c r="C14" t="s">
        <v>3164</v>
      </c>
      <c r="F14" t="s">
        <v>3165</v>
      </c>
    </row>
    <row r="15" spans="1:6">
      <c r="C15" t="s">
        <v>3166</v>
      </c>
      <c r="F15" t="s">
        <v>3167</v>
      </c>
    </row>
    <row r="16" spans="1:6">
      <c r="E16" t="s">
        <v>3168</v>
      </c>
    </row>
    <row r="18" spans="1:6">
      <c r="B18" t="s">
        <v>3179</v>
      </c>
      <c r="C18" t="s">
        <v>3172</v>
      </c>
      <c r="F18" t="s">
        <v>3173</v>
      </c>
    </row>
    <row r="19" spans="1:6">
      <c r="C19" t="s">
        <v>3174</v>
      </c>
      <c r="F19" t="s">
        <v>3175</v>
      </c>
    </row>
    <row r="20" spans="1:6">
      <c r="F20" t="s">
        <v>3176</v>
      </c>
    </row>
    <row r="22" spans="1:6">
      <c r="A22" t="s">
        <v>3187</v>
      </c>
    </row>
    <row r="23" spans="1:6">
      <c r="B23" t="s">
        <v>167</v>
      </c>
      <c r="C23" t="s">
        <v>3279</v>
      </c>
      <c r="F23" t="s">
        <v>3180</v>
      </c>
    </row>
    <row r="24" spans="1:6">
      <c r="E24" t="s">
        <v>3208</v>
      </c>
    </row>
    <row r="25" spans="1:6">
      <c r="E25" t="s">
        <v>3210</v>
      </c>
    </row>
    <row r="27" spans="1:6">
      <c r="C27" t="s">
        <v>3209</v>
      </c>
      <c r="D27" t="s">
        <v>3192</v>
      </c>
      <c r="F27" t="s">
        <v>3193</v>
      </c>
    </row>
    <row r="28" spans="1:6">
      <c r="D28" t="s">
        <v>3194</v>
      </c>
      <c r="F28" t="s">
        <v>3195</v>
      </c>
    </row>
    <row r="29" spans="1:6">
      <c r="E29" t="s">
        <v>3201</v>
      </c>
      <c r="F29" t="s">
        <v>3203</v>
      </c>
    </row>
    <row r="30" spans="1:6">
      <c r="E30" t="s">
        <v>3202</v>
      </c>
      <c r="F30" t="s">
        <v>890</v>
      </c>
    </row>
    <row r="31" spans="1:6">
      <c r="D31" t="s">
        <v>3198</v>
      </c>
      <c r="F31" t="s">
        <v>3199</v>
      </c>
    </row>
    <row r="32" spans="1:6">
      <c r="D32" t="s">
        <v>3196</v>
      </c>
      <c r="F32" t="s">
        <v>3200</v>
      </c>
    </row>
    <row r="33" spans="2:7">
      <c r="D33" t="s">
        <v>3197</v>
      </c>
      <c r="F33" t="s">
        <v>3204</v>
      </c>
    </row>
    <row r="34" spans="2:7">
      <c r="D34" t="s">
        <v>3201</v>
      </c>
      <c r="F34" t="s">
        <v>3206</v>
      </c>
    </row>
    <row r="35" spans="2:7">
      <c r="D35" t="s">
        <v>3205</v>
      </c>
      <c r="F35" t="s">
        <v>3211</v>
      </c>
    </row>
    <row r="39" spans="2:7">
      <c r="B39" t="s">
        <v>3189</v>
      </c>
      <c r="C39" t="s">
        <v>3181</v>
      </c>
      <c r="F39" t="s">
        <v>3182</v>
      </c>
    </row>
    <row r="40" spans="2:7">
      <c r="E40" t="s">
        <v>3171</v>
      </c>
    </row>
    <row r="42" spans="2:7">
      <c r="C42" t="s">
        <v>3209</v>
      </c>
      <c r="D42" t="s">
        <v>3267</v>
      </c>
      <c r="F42" t="s">
        <v>3268</v>
      </c>
      <c r="G42" t="s">
        <v>3266</v>
      </c>
    </row>
    <row r="44" spans="2:7">
      <c r="D44" t="s">
        <v>3269</v>
      </c>
      <c r="F44" t="s">
        <v>3270</v>
      </c>
    </row>
    <row r="45" spans="2:7">
      <c r="E45" t="s">
        <v>3241</v>
      </c>
      <c r="G45" t="s">
        <v>3242</v>
      </c>
    </row>
    <row r="46" spans="2:7">
      <c r="F46" t="s">
        <v>3245</v>
      </c>
      <c r="G46" t="s">
        <v>3271</v>
      </c>
    </row>
    <row r="47" spans="2:7">
      <c r="F47" t="s">
        <v>3274</v>
      </c>
      <c r="G47" t="s">
        <v>3275</v>
      </c>
    </row>
    <row r="48" spans="2:7">
      <c r="F48" t="s">
        <v>3272</v>
      </c>
      <c r="G48" t="s">
        <v>3273</v>
      </c>
    </row>
    <row r="49" spans="4:7">
      <c r="E49" t="s">
        <v>3253</v>
      </c>
      <c r="G49" t="s">
        <v>3254</v>
      </c>
    </row>
    <row r="51" spans="4:7">
      <c r="D51" t="s">
        <v>3276</v>
      </c>
      <c r="F51" t="s">
        <v>3288</v>
      </c>
    </row>
    <row r="52" spans="4:7">
      <c r="E52" t="s">
        <v>3280</v>
      </c>
      <c r="G52" t="s">
        <v>3292</v>
      </c>
    </row>
    <row r="53" spans="4:7">
      <c r="E53" t="s">
        <v>3281</v>
      </c>
      <c r="G53" t="s">
        <v>3293</v>
      </c>
    </row>
    <row r="54" spans="4:7">
      <c r="E54" t="s">
        <v>3282</v>
      </c>
      <c r="G54" t="s">
        <v>3294</v>
      </c>
    </row>
    <row r="55" spans="4:7">
      <c r="E55" t="s">
        <v>3283</v>
      </c>
      <c r="G55" t="s">
        <v>3289</v>
      </c>
    </row>
    <row r="56" spans="4:7">
      <c r="E56" t="s">
        <v>3284</v>
      </c>
      <c r="G56" t="s">
        <v>3290</v>
      </c>
    </row>
    <row r="57" spans="4:7">
      <c r="E57" t="s">
        <v>3285</v>
      </c>
      <c r="G57" t="s">
        <v>3291</v>
      </c>
    </row>
    <row r="58" spans="4:7">
      <c r="E58" t="s">
        <v>3286</v>
      </c>
      <c r="G58" t="s">
        <v>676</v>
      </c>
    </row>
    <row r="59" spans="4:7">
      <c r="E59" t="s">
        <v>3287</v>
      </c>
      <c r="G59" t="s">
        <v>3295</v>
      </c>
    </row>
    <row r="60" spans="4:7">
      <c r="E60" t="s">
        <v>3296</v>
      </c>
      <c r="G60" t="s">
        <v>3298</v>
      </c>
    </row>
    <row r="61" spans="4:7">
      <c r="E61" t="s">
        <v>3297</v>
      </c>
      <c r="G61" t="s">
        <v>3299</v>
      </c>
    </row>
    <row r="62" spans="4:7">
      <c r="E62" t="s">
        <v>3300</v>
      </c>
      <c r="G62" t="s">
        <v>3301</v>
      </c>
    </row>
    <row r="64" spans="4:7">
      <c r="D64" t="s">
        <v>3302</v>
      </c>
      <c r="F64" t="s">
        <v>3315</v>
      </c>
    </row>
    <row r="65" spans="4:7">
      <c r="E65" t="s">
        <v>1891</v>
      </c>
      <c r="G65" t="s">
        <v>3206</v>
      </c>
    </row>
    <row r="66" spans="4:7">
      <c r="E66" t="s">
        <v>3305</v>
      </c>
      <c r="G66" t="s">
        <v>1792</v>
      </c>
    </row>
    <row r="67" spans="4:7">
      <c r="E67" t="s">
        <v>3306</v>
      </c>
    </row>
    <row r="68" spans="4:7">
      <c r="E68" t="s">
        <v>3303</v>
      </c>
      <c r="G68" t="s">
        <v>3312</v>
      </c>
    </row>
    <row r="69" spans="4:7">
      <c r="E69" t="s">
        <v>3304</v>
      </c>
      <c r="G69" t="s">
        <v>3312</v>
      </c>
    </row>
    <row r="70" spans="4:7">
      <c r="E70" t="s">
        <v>3307</v>
      </c>
    </row>
    <row r="71" spans="4:7">
      <c r="E71" t="s">
        <v>3213</v>
      </c>
      <c r="G71" t="s">
        <v>3313</v>
      </c>
    </row>
    <row r="72" spans="4:7">
      <c r="E72" t="s">
        <v>3237</v>
      </c>
      <c r="G72" t="s">
        <v>3314</v>
      </c>
    </row>
    <row r="73" spans="4:7">
      <c r="E73" t="s">
        <v>3308</v>
      </c>
    </row>
    <row r="74" spans="4:7">
      <c r="E74" t="s">
        <v>3309</v>
      </c>
    </row>
    <row r="75" spans="4:7">
      <c r="E75" t="s">
        <v>3310</v>
      </c>
    </row>
    <row r="76" spans="4:7">
      <c r="E76" t="s">
        <v>3311</v>
      </c>
    </row>
    <row r="77" spans="4:7">
      <c r="E77" t="s">
        <v>3225</v>
      </c>
    </row>
    <row r="78" spans="4:7">
      <c r="E78" t="s">
        <v>564</v>
      </c>
    </row>
    <row r="80" spans="4:7">
      <c r="D80" t="s">
        <v>3277</v>
      </c>
      <c r="F80" t="s">
        <v>157</v>
      </c>
    </row>
    <row r="81" spans="3:7">
      <c r="E81" t="s">
        <v>3316</v>
      </c>
      <c r="G81" t="s">
        <v>3326</v>
      </c>
    </row>
    <row r="82" spans="3:7">
      <c r="E82" t="s">
        <v>3317</v>
      </c>
      <c r="G82" t="s">
        <v>3327</v>
      </c>
    </row>
    <row r="83" spans="3:7">
      <c r="E83" t="s">
        <v>3234</v>
      </c>
      <c r="G83" t="s">
        <v>3328</v>
      </c>
    </row>
    <row r="84" spans="3:7">
      <c r="E84" t="s">
        <v>3201</v>
      </c>
      <c r="G84" t="s">
        <v>3329</v>
      </c>
    </row>
    <row r="85" spans="3:7">
      <c r="E85" t="s">
        <v>3318</v>
      </c>
      <c r="G85" t="s">
        <v>3330</v>
      </c>
    </row>
    <row r="86" spans="3:7">
      <c r="E86" t="s">
        <v>3319</v>
      </c>
      <c r="G86" t="s">
        <v>3331</v>
      </c>
    </row>
    <row r="87" spans="3:7">
      <c r="E87" t="s">
        <v>3320</v>
      </c>
      <c r="G87" t="s">
        <v>3331</v>
      </c>
    </row>
    <row r="88" spans="3:7">
      <c r="E88" t="s">
        <v>3321</v>
      </c>
      <c r="G88" t="s">
        <v>3332</v>
      </c>
    </row>
    <row r="89" spans="3:7">
      <c r="E89" t="s">
        <v>3322</v>
      </c>
      <c r="G89" t="s">
        <v>3333</v>
      </c>
    </row>
    <row r="90" spans="3:7">
      <c r="E90" t="s">
        <v>3323</v>
      </c>
      <c r="G90" t="s">
        <v>3334</v>
      </c>
    </row>
    <row r="91" spans="3:7">
      <c r="E91" t="s">
        <v>3324</v>
      </c>
    </row>
    <row r="92" spans="3:7">
      <c r="E92" t="s">
        <v>3325</v>
      </c>
      <c r="G92" t="s">
        <v>3335</v>
      </c>
    </row>
    <row r="94" spans="3:7">
      <c r="D94" t="s">
        <v>3278</v>
      </c>
      <c r="G94" t="s">
        <v>3207</v>
      </c>
    </row>
    <row r="96" spans="3:7">
      <c r="C96" t="s">
        <v>3266</v>
      </c>
      <c r="F96" t="s">
        <v>3183</v>
      </c>
    </row>
    <row r="97" spans="3:6">
      <c r="E97" t="s">
        <v>3184</v>
      </c>
    </row>
    <row r="98" spans="3:6">
      <c r="E98" t="s">
        <v>3191</v>
      </c>
    </row>
    <row r="100" spans="3:6">
      <c r="C100" t="s">
        <v>3209</v>
      </c>
      <c r="D100" t="s">
        <v>3241</v>
      </c>
      <c r="F100" t="s">
        <v>3242</v>
      </c>
    </row>
    <row r="101" spans="3:6">
      <c r="E101" t="s">
        <v>3243</v>
      </c>
      <c r="F101" t="s">
        <v>3244</v>
      </c>
    </row>
    <row r="102" spans="3:6">
      <c r="E102" t="s">
        <v>3245</v>
      </c>
      <c r="F102" t="s">
        <v>3246</v>
      </c>
    </row>
    <row r="103" spans="3:6">
      <c r="E103" t="s">
        <v>3247</v>
      </c>
      <c r="F103" t="s">
        <v>3248</v>
      </c>
    </row>
    <row r="104" spans="3:6">
      <c r="E104" t="s">
        <v>3249</v>
      </c>
      <c r="F104" t="s">
        <v>3250</v>
      </c>
    </row>
    <row r="105" spans="3:6">
      <c r="D105" t="s">
        <v>3251</v>
      </c>
      <c r="F105" t="s">
        <v>3252</v>
      </c>
    </row>
    <row r="106" spans="3:6">
      <c r="D106" t="s">
        <v>3253</v>
      </c>
      <c r="F106" t="s">
        <v>3254</v>
      </c>
    </row>
    <row r="107" spans="3:6">
      <c r="D107" t="s">
        <v>3255</v>
      </c>
    </row>
    <row r="108" spans="3:6">
      <c r="E108" t="s">
        <v>3256</v>
      </c>
      <c r="F108" t="s">
        <v>1800</v>
      </c>
    </row>
    <row r="109" spans="3:6">
      <c r="E109" t="s">
        <v>3257</v>
      </c>
      <c r="F109" t="s">
        <v>3259</v>
      </c>
    </row>
    <row r="110" spans="3:6">
      <c r="E110" t="s">
        <v>3258</v>
      </c>
      <c r="F110" t="s">
        <v>3246</v>
      </c>
    </row>
    <row r="111" spans="3:6">
      <c r="D111" t="s">
        <v>3260</v>
      </c>
      <c r="F111" t="s">
        <v>3261</v>
      </c>
    </row>
    <row r="112" spans="3:6">
      <c r="D112" t="s">
        <v>3262</v>
      </c>
      <c r="F112" t="s">
        <v>3263</v>
      </c>
    </row>
    <row r="113" spans="2:6">
      <c r="D113" t="s">
        <v>3264</v>
      </c>
      <c r="F113" t="s">
        <v>3265</v>
      </c>
    </row>
    <row r="116" spans="2:6">
      <c r="B116" t="s">
        <v>3188</v>
      </c>
      <c r="C116" t="s">
        <v>3338</v>
      </c>
      <c r="F116" t="s">
        <v>3337</v>
      </c>
    </row>
    <row r="118" spans="2:6">
      <c r="C118" t="s">
        <v>3209</v>
      </c>
      <c r="D118" t="s">
        <v>3358</v>
      </c>
      <c r="F118" t="s">
        <v>3341</v>
      </c>
    </row>
    <row r="119" spans="2:6">
      <c r="F119" t="s">
        <v>3342</v>
      </c>
    </row>
    <row r="120" spans="2:6">
      <c r="F120" t="s">
        <v>3343</v>
      </c>
    </row>
    <row r="121" spans="2:6">
      <c r="D121" t="s">
        <v>3359</v>
      </c>
      <c r="F121" t="s">
        <v>3360</v>
      </c>
    </row>
    <row r="123" spans="2:6">
      <c r="C123" t="s">
        <v>3339</v>
      </c>
      <c r="F123" t="s">
        <v>3336</v>
      </c>
    </row>
    <row r="125" spans="2:6">
      <c r="C125" t="s">
        <v>3209</v>
      </c>
      <c r="D125" t="s">
        <v>3348</v>
      </c>
      <c r="F125" t="s">
        <v>3340</v>
      </c>
    </row>
    <row r="127" spans="2:6">
      <c r="C127" t="s">
        <v>3357</v>
      </c>
      <c r="F127" t="s">
        <v>3185</v>
      </c>
    </row>
    <row r="129" spans="2:7">
      <c r="D129" t="s">
        <v>3344</v>
      </c>
      <c r="F129" t="s">
        <v>3345</v>
      </c>
    </row>
    <row r="130" spans="2:7">
      <c r="E130" t="s">
        <v>3346</v>
      </c>
      <c r="G130" t="s">
        <v>3347</v>
      </c>
    </row>
    <row r="131" spans="2:7">
      <c r="E131" t="s">
        <v>3349</v>
      </c>
      <c r="G131" t="s">
        <v>3350</v>
      </c>
    </row>
    <row r="132" spans="2:7">
      <c r="E132" t="s">
        <v>3351</v>
      </c>
      <c r="G132" t="s">
        <v>3352</v>
      </c>
    </row>
    <row r="133" spans="2:7">
      <c r="D133" t="s">
        <v>3354</v>
      </c>
      <c r="F133" t="s">
        <v>3355</v>
      </c>
    </row>
    <row r="134" spans="2:7">
      <c r="E134" t="s">
        <v>3346</v>
      </c>
      <c r="G134" t="s">
        <v>3347</v>
      </c>
    </row>
    <row r="135" spans="2:7">
      <c r="E135" t="s">
        <v>3349</v>
      </c>
      <c r="G135" t="s">
        <v>3350</v>
      </c>
    </row>
    <row r="136" spans="2:7">
      <c r="E136" t="s">
        <v>3351</v>
      </c>
      <c r="G136" t="s">
        <v>3352</v>
      </c>
    </row>
    <row r="137" spans="2:7">
      <c r="D137" t="s">
        <v>3353</v>
      </c>
      <c r="F137" t="s">
        <v>3356</v>
      </c>
    </row>
    <row r="139" spans="2:7">
      <c r="B139" t="s">
        <v>3190</v>
      </c>
      <c r="C139" t="s">
        <v>3239</v>
      </c>
      <c r="F139" t="s">
        <v>3240</v>
      </c>
    </row>
    <row r="140" spans="2:7">
      <c r="E140" t="s">
        <v>3186</v>
      </c>
    </row>
    <row r="142" spans="2:7">
      <c r="C142" t="s">
        <v>3209</v>
      </c>
      <c r="D142" t="s">
        <v>3228</v>
      </c>
    </row>
    <row r="143" spans="2:7">
      <c r="D143" t="s">
        <v>2292</v>
      </c>
    </row>
    <row r="144" spans="2:7">
      <c r="D144" t="s">
        <v>3229</v>
      </c>
    </row>
    <row r="145" spans="4:5">
      <c r="D145" t="s">
        <v>3230</v>
      </c>
    </row>
    <row r="146" spans="4:5">
      <c r="D146" t="s">
        <v>3227</v>
      </c>
    </row>
    <row r="147" spans="4:5">
      <c r="D147" t="s">
        <v>3212</v>
      </c>
    </row>
    <row r="148" spans="4:5">
      <c r="D148" t="s">
        <v>3124</v>
      </c>
    </row>
    <row r="149" spans="4:5">
      <c r="D149" t="s">
        <v>3216</v>
      </c>
      <c r="E149" t="s">
        <v>3217</v>
      </c>
    </row>
    <row r="150" spans="4:5">
      <c r="D150" t="s">
        <v>3237</v>
      </c>
      <c r="E150" t="s">
        <v>3238</v>
      </c>
    </row>
    <row r="151" spans="4:5">
      <c r="D151" t="s">
        <v>3234</v>
      </c>
    </row>
    <row r="153" spans="4:5">
      <c r="D153" t="s">
        <v>3213</v>
      </c>
    </row>
    <row r="154" spans="4:5">
      <c r="D154" t="s">
        <v>3214</v>
      </c>
    </row>
    <row r="155" spans="4:5">
      <c r="D155" t="s">
        <v>3215</v>
      </c>
    </row>
    <row r="157" spans="4:5">
      <c r="D157" t="s">
        <v>3226</v>
      </c>
    </row>
    <row r="159" spans="4:5">
      <c r="D159" t="s">
        <v>3218</v>
      </c>
    </row>
    <row r="160" spans="4:5">
      <c r="D160" t="s">
        <v>788</v>
      </c>
    </row>
    <row r="161" spans="4:4">
      <c r="D161" t="s">
        <v>3219</v>
      </c>
    </row>
    <row r="162" spans="4:4">
      <c r="D162" t="s">
        <v>3220</v>
      </c>
    </row>
    <row r="163" spans="4:4">
      <c r="D163" t="s">
        <v>3221</v>
      </c>
    </row>
    <row r="164" spans="4:4">
      <c r="D164" t="s">
        <v>3222</v>
      </c>
    </row>
    <row r="165" spans="4:4">
      <c r="D165" t="s">
        <v>3232</v>
      </c>
    </row>
    <row r="166" spans="4:4">
      <c r="D166" t="s">
        <v>3233</v>
      </c>
    </row>
    <row r="167" spans="4:4">
      <c r="D167" t="s">
        <v>3231</v>
      </c>
    </row>
    <row r="168" spans="4:4">
      <c r="D168" t="s">
        <v>789</v>
      </c>
    </row>
    <row r="170" spans="4:4">
      <c r="D170" t="s">
        <v>3223</v>
      </c>
    </row>
    <row r="171" spans="4:4">
      <c r="D171" t="s">
        <v>3224</v>
      </c>
    </row>
    <row r="172" spans="4:4">
      <c r="D172" t="s">
        <v>3236</v>
      </c>
    </row>
    <row r="173" spans="4:4">
      <c r="D173" t="s">
        <v>3225</v>
      </c>
    </row>
    <row r="174" spans="4:4">
      <c r="D174" t="s">
        <v>3235</v>
      </c>
    </row>
  </sheetData>
  <phoneticPr fontId="2"/>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1361</v>
      </c>
      <c r="C1" t="s">
        <v>132</v>
      </c>
    </row>
    <row r="3" spans="1:3">
      <c r="B3" s="13" t="s">
        <v>105</v>
      </c>
      <c r="C3" s="13" t="s">
        <v>287</v>
      </c>
    </row>
    <row r="4" spans="1:3">
      <c r="B4" s="13">
        <v>1</v>
      </c>
      <c r="C4" s="13" t="s">
        <v>1362</v>
      </c>
    </row>
    <row r="5" spans="1:3">
      <c r="B5" s="13">
        <v>2</v>
      </c>
      <c r="C5" s="13" t="s">
        <v>962</v>
      </c>
    </row>
    <row r="6" spans="1:3">
      <c r="B6" s="13">
        <v>3</v>
      </c>
      <c r="C6" s="13" t="s">
        <v>3389</v>
      </c>
    </row>
    <row r="7" spans="1:3">
      <c r="B7" s="13">
        <v>4</v>
      </c>
      <c r="C7" s="13" t="s">
        <v>113</v>
      </c>
    </row>
    <row r="8" spans="1:3">
      <c r="B8" s="13">
        <v>5</v>
      </c>
      <c r="C8" s="13" t="s">
        <v>3388</v>
      </c>
    </row>
    <row r="9" spans="1:3">
      <c r="B9" s="13">
        <v>6</v>
      </c>
      <c r="C9" s="13" t="s">
        <v>3387</v>
      </c>
    </row>
    <row r="10" spans="1:3">
      <c r="B10" s="13">
        <v>7</v>
      </c>
      <c r="C10" s="13" t="s">
        <v>114</v>
      </c>
    </row>
    <row r="11" spans="1:3">
      <c r="B11" s="13">
        <v>8</v>
      </c>
      <c r="C11" s="13" t="s">
        <v>89</v>
      </c>
    </row>
    <row r="12" spans="1:3">
      <c r="B12" s="13">
        <v>9</v>
      </c>
      <c r="C12" s="13" t="s">
        <v>115</v>
      </c>
    </row>
    <row r="13" spans="1:3">
      <c r="B13" s="13">
        <v>10</v>
      </c>
      <c r="C13" s="13" t="s">
        <v>116</v>
      </c>
    </row>
    <row r="14" spans="1:3">
      <c r="B14" s="13">
        <v>11</v>
      </c>
      <c r="C14" s="13" t="s">
        <v>117</v>
      </c>
    </row>
    <row r="15" spans="1:3">
      <c r="B15" s="13">
        <v>12</v>
      </c>
      <c r="C15" s="13" t="s">
        <v>118</v>
      </c>
    </row>
    <row r="16" spans="1:3">
      <c r="B16" s="13">
        <v>13</v>
      </c>
      <c r="C16" s="13" t="s">
        <v>119</v>
      </c>
    </row>
    <row r="17" spans="2:3">
      <c r="B17" s="13">
        <v>14</v>
      </c>
      <c r="C17" s="13" t="s">
        <v>120</v>
      </c>
    </row>
    <row r="18" spans="2:3">
      <c r="B18" s="13">
        <v>15</v>
      </c>
      <c r="C18" s="13" t="s">
        <v>121</v>
      </c>
    </row>
    <row r="19" spans="2:3">
      <c r="B19" s="13">
        <v>16</v>
      </c>
      <c r="C19" s="13" t="s">
        <v>122</v>
      </c>
    </row>
    <row r="20" spans="2:3">
      <c r="B20" s="13">
        <v>17</v>
      </c>
      <c r="C20" s="13" t="s">
        <v>123</v>
      </c>
    </row>
    <row r="21" spans="2:3">
      <c r="B21" s="13">
        <v>18</v>
      </c>
      <c r="C21" s="13" t="s">
        <v>124</v>
      </c>
    </row>
    <row r="22" spans="2:3">
      <c r="B22" s="13">
        <v>19</v>
      </c>
      <c r="C22" s="13" t="s">
        <v>125</v>
      </c>
    </row>
    <row r="23" spans="2:3">
      <c r="B23" s="13">
        <v>20</v>
      </c>
      <c r="C23" s="13" t="s">
        <v>126</v>
      </c>
    </row>
    <row r="24" spans="2:3">
      <c r="B24" s="13">
        <v>21</v>
      </c>
      <c r="C24" s="13" t="s">
        <v>127</v>
      </c>
    </row>
    <row r="25" spans="2:3">
      <c r="B25" s="13">
        <v>22</v>
      </c>
      <c r="C25" s="13" t="s">
        <v>128</v>
      </c>
    </row>
    <row r="26" spans="2:3">
      <c r="B26" s="13">
        <v>23</v>
      </c>
      <c r="C26" s="13" t="s">
        <v>129</v>
      </c>
    </row>
    <row r="27" spans="2:3">
      <c r="B27" s="13">
        <v>24</v>
      </c>
      <c r="C27" s="13" t="s">
        <v>130</v>
      </c>
    </row>
    <row r="28" spans="2:3">
      <c r="B28" s="13">
        <v>25</v>
      </c>
      <c r="C28" s="13" t="s">
        <v>131</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140</v>
      </c>
      <c r="C1" t="s">
        <v>141</v>
      </c>
    </row>
    <row r="3" spans="1:3">
      <c r="B3" s="13" t="s">
        <v>142</v>
      </c>
      <c r="C3" s="13" t="s">
        <v>143</v>
      </c>
    </row>
    <row r="4" spans="1:3">
      <c r="B4" s="13">
        <v>0</v>
      </c>
      <c r="C4" s="13" t="s">
        <v>144</v>
      </c>
    </row>
    <row r="5" spans="1:3">
      <c r="B5" s="13">
        <v>1</v>
      </c>
      <c r="C5" s="13" t="s">
        <v>145</v>
      </c>
    </row>
    <row r="6" spans="1:3">
      <c r="B6" s="13">
        <v>2</v>
      </c>
      <c r="C6" s="13" t="s">
        <v>353</v>
      </c>
    </row>
    <row r="7" spans="1:3">
      <c r="B7" s="13">
        <v>3</v>
      </c>
      <c r="C7" s="13" t="s">
        <v>146</v>
      </c>
    </row>
    <row r="8" spans="1:3">
      <c r="B8" s="13">
        <v>4</v>
      </c>
      <c r="C8" s="13" t="s">
        <v>356</v>
      </c>
    </row>
    <row r="9" spans="1:3">
      <c r="B9" s="13">
        <v>5</v>
      </c>
      <c r="C9" s="13" t="s">
        <v>354</v>
      </c>
    </row>
    <row r="10" spans="1:3">
      <c r="B10" s="13">
        <v>6</v>
      </c>
      <c r="C10" s="13" t="s">
        <v>147</v>
      </c>
    </row>
    <row r="11" spans="1:3">
      <c r="B11" s="13">
        <v>7</v>
      </c>
      <c r="C11" s="13" t="s">
        <v>148</v>
      </c>
    </row>
    <row r="12" spans="1:3">
      <c r="B12" s="13">
        <v>8</v>
      </c>
      <c r="C12" s="13" t="s">
        <v>149</v>
      </c>
    </row>
    <row r="13" spans="1:3">
      <c r="B13" s="13">
        <v>9</v>
      </c>
      <c r="C13" s="13" t="s">
        <v>150</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133</v>
      </c>
      <c r="C1" t="s">
        <v>134</v>
      </c>
      <c r="F1" t="s">
        <v>349</v>
      </c>
      <c r="I1" t="s">
        <v>139</v>
      </c>
    </row>
    <row r="2" spans="1:18">
      <c r="F2" t="s">
        <v>350</v>
      </c>
      <c r="I2" t="s">
        <v>138</v>
      </c>
    </row>
    <row r="4" spans="1:18">
      <c r="B4" t="s">
        <v>153</v>
      </c>
      <c r="H4" t="s">
        <v>155</v>
      </c>
      <c r="Q4" t="s">
        <v>710</v>
      </c>
    </row>
    <row r="5" spans="1:18">
      <c r="B5" s="13" t="s">
        <v>135</v>
      </c>
      <c r="C5" s="13" t="s">
        <v>136</v>
      </c>
      <c r="D5" s="13" t="s">
        <v>137</v>
      </c>
      <c r="E5" s="7" t="s">
        <v>140</v>
      </c>
      <c r="F5" s="7" t="s">
        <v>143</v>
      </c>
      <c r="H5" s="13" t="s">
        <v>135</v>
      </c>
      <c r="I5" s="13" t="s">
        <v>137</v>
      </c>
      <c r="J5" s="13" t="s">
        <v>154</v>
      </c>
      <c r="L5" t="s">
        <v>158</v>
      </c>
      <c r="R5" t="s">
        <v>711</v>
      </c>
    </row>
    <row r="6" spans="1:18">
      <c r="B6" s="13">
        <f>ROW()-6</f>
        <v>0</v>
      </c>
      <c r="C6" s="13">
        <v>0</v>
      </c>
      <c r="D6" s="13" t="s">
        <v>1519</v>
      </c>
      <c r="E6" s="13">
        <v>5</v>
      </c>
      <c r="F6" s="13" t="str">
        <f>VLOOKUP(E6,electricity!$B$4:$C$13,2,FALSE)</f>
        <v>関西電力</v>
      </c>
      <c r="H6" s="13">
        <v>0</v>
      </c>
      <c r="I6" s="13" t="str">
        <f t="shared" ref="I6:I23" si="0">VLOOKUP(H6,B$6:D$57,3,FALSE)</f>
        <v>都道府県</v>
      </c>
      <c r="J6" s="21">
        <v>17.399999999999999</v>
      </c>
      <c r="L6" t="s">
        <v>159</v>
      </c>
    </row>
    <row r="7" spans="1:18">
      <c r="B7" s="13">
        <f>B6+1</f>
        <v>1</v>
      </c>
      <c r="C7" s="13">
        <v>1</v>
      </c>
      <c r="D7" s="13" t="s">
        <v>302</v>
      </c>
      <c r="E7" s="13">
        <v>0</v>
      </c>
      <c r="F7" s="13" t="str">
        <f>VLOOKUP(E7,electricity!$B$4:$C$13,2,FALSE)</f>
        <v>北海道電力</v>
      </c>
      <c r="H7" s="13">
        <v>1</v>
      </c>
      <c r="I7" s="13" t="str">
        <f t="shared" si="0"/>
        <v>北海道</v>
      </c>
      <c r="J7" s="21">
        <v>9.4</v>
      </c>
      <c r="L7" t="s">
        <v>160</v>
      </c>
    </row>
    <row r="8" spans="1:18">
      <c r="B8" s="13">
        <f t="shared" ref="B8:B57" si="1">B7+1</f>
        <v>2</v>
      </c>
      <c r="C8" s="13">
        <v>2</v>
      </c>
      <c r="D8" s="13" t="s">
        <v>303</v>
      </c>
      <c r="E8" s="13">
        <v>1</v>
      </c>
      <c r="F8" s="13" t="str">
        <f>VLOOKUP(E8,electricity!$B$4:$C$13,2,FALSE)</f>
        <v>東北電力</v>
      </c>
      <c r="H8" s="13">
        <v>2</v>
      </c>
      <c r="I8" s="13" t="str">
        <f t="shared" si="0"/>
        <v>青森</v>
      </c>
      <c r="J8" s="21">
        <v>11.1</v>
      </c>
      <c r="L8" t="s">
        <v>161</v>
      </c>
    </row>
    <row r="9" spans="1:18">
      <c r="B9" s="13">
        <f t="shared" si="1"/>
        <v>3</v>
      </c>
      <c r="C9" s="13">
        <v>3</v>
      </c>
      <c r="D9" s="13" t="s">
        <v>304</v>
      </c>
      <c r="E9" s="13">
        <v>1</v>
      </c>
      <c r="F9" s="13" t="str">
        <f>VLOOKUP(E9,electricity!$B$4:$C$13,2,FALSE)</f>
        <v>東北電力</v>
      </c>
      <c r="H9" s="13">
        <v>3</v>
      </c>
      <c r="I9" s="13" t="str">
        <f t="shared" si="0"/>
        <v>岩手</v>
      </c>
      <c r="J9" s="21">
        <v>10.7</v>
      </c>
      <c r="L9" t="s">
        <v>162</v>
      </c>
    </row>
    <row r="10" spans="1:18">
      <c r="B10" s="13">
        <f t="shared" si="1"/>
        <v>4</v>
      </c>
      <c r="C10" s="13">
        <v>4</v>
      </c>
      <c r="D10" s="13" t="s">
        <v>305</v>
      </c>
      <c r="E10" s="13">
        <v>1</v>
      </c>
      <c r="F10" s="13" t="str">
        <f>VLOOKUP(E10,electricity!$B$4:$C$13,2,FALSE)</f>
        <v>東北電力</v>
      </c>
      <c r="H10" s="13">
        <v>4</v>
      </c>
      <c r="I10" s="13" t="str">
        <f t="shared" si="0"/>
        <v>宮城</v>
      </c>
      <c r="J10" s="21">
        <v>13.1</v>
      </c>
      <c r="L10" t="s">
        <v>163</v>
      </c>
    </row>
    <row r="11" spans="1:18">
      <c r="B11" s="13">
        <f t="shared" si="1"/>
        <v>5</v>
      </c>
      <c r="C11" s="13">
        <v>5</v>
      </c>
      <c r="D11" s="13" t="s">
        <v>306</v>
      </c>
      <c r="E11" s="13">
        <v>1</v>
      </c>
      <c r="F11" s="13" t="str">
        <f>VLOOKUP(E11,electricity!$B$4:$C$13,2,FALSE)</f>
        <v>東北電力</v>
      </c>
      <c r="H11" s="13">
        <v>5</v>
      </c>
      <c r="I11" s="13" t="str">
        <f t="shared" si="0"/>
        <v>秋田</v>
      </c>
      <c r="J11" s="21">
        <v>12.4</v>
      </c>
    </row>
    <row r="12" spans="1:18">
      <c r="B12" s="13">
        <f t="shared" si="1"/>
        <v>6</v>
      </c>
      <c r="C12" s="13">
        <v>6</v>
      </c>
      <c r="D12" s="13" t="s">
        <v>307</v>
      </c>
      <c r="E12" s="13">
        <v>1</v>
      </c>
      <c r="F12" s="13" t="str">
        <f>VLOOKUP(E12,electricity!$B$4:$C$13,2,FALSE)</f>
        <v>東北電力</v>
      </c>
      <c r="H12" s="13">
        <v>6</v>
      </c>
      <c r="I12" s="13" t="str">
        <f t="shared" si="0"/>
        <v>山形</v>
      </c>
      <c r="J12" s="21">
        <v>12.2</v>
      </c>
    </row>
    <row r="13" spans="1:18">
      <c r="B13" s="13">
        <f t="shared" si="1"/>
        <v>7</v>
      </c>
      <c r="C13" s="13">
        <v>7</v>
      </c>
      <c r="D13" s="13" t="s">
        <v>308</v>
      </c>
      <c r="E13" s="13">
        <v>1</v>
      </c>
      <c r="F13" s="13" t="str">
        <f>VLOOKUP(E13,electricity!$B$4:$C$13,2,FALSE)</f>
        <v>東北電力</v>
      </c>
      <c r="H13" s="13">
        <v>7</v>
      </c>
      <c r="I13" s="13" t="str">
        <f t="shared" si="0"/>
        <v>福島</v>
      </c>
      <c r="J13" s="21">
        <v>13.6</v>
      </c>
    </row>
    <row r="14" spans="1:18">
      <c r="B14" s="13">
        <f t="shared" si="1"/>
        <v>8</v>
      </c>
      <c r="C14" s="13">
        <v>8</v>
      </c>
      <c r="D14" s="13" t="s">
        <v>309</v>
      </c>
      <c r="E14" s="13">
        <v>2</v>
      </c>
      <c r="F14" s="13" t="str">
        <f>VLOOKUP(E14,electricity!$B$4:$C$13,2,FALSE)</f>
        <v>東京電力</v>
      </c>
      <c r="H14" s="13">
        <v>8</v>
      </c>
      <c r="I14" s="13" t="str">
        <f t="shared" si="0"/>
        <v>茨城</v>
      </c>
      <c r="J14" s="21">
        <v>14.4</v>
      </c>
    </row>
    <row r="15" spans="1:18">
      <c r="B15" s="13">
        <f t="shared" si="1"/>
        <v>9</v>
      </c>
      <c r="C15" s="13">
        <v>9</v>
      </c>
      <c r="D15" s="13" t="s">
        <v>310</v>
      </c>
      <c r="E15" s="13">
        <v>2</v>
      </c>
      <c r="F15" s="13" t="str">
        <f>VLOOKUP(E15,electricity!$B$4:$C$13,2,FALSE)</f>
        <v>東京電力</v>
      </c>
      <c r="H15" s="13">
        <v>9</v>
      </c>
      <c r="I15" s="13" t="str">
        <f t="shared" si="0"/>
        <v>栃木</v>
      </c>
      <c r="J15" s="21">
        <v>14.6</v>
      </c>
    </row>
    <row r="16" spans="1:18">
      <c r="B16" s="13">
        <f t="shared" si="1"/>
        <v>10</v>
      </c>
      <c r="C16" s="13">
        <v>10</v>
      </c>
      <c r="D16" s="13" t="s">
        <v>311</v>
      </c>
      <c r="E16" s="13">
        <v>2</v>
      </c>
      <c r="F16" s="13" t="str">
        <f>VLOOKUP(E16,electricity!$B$4:$C$13,2,FALSE)</f>
        <v>東京電力</v>
      </c>
      <c r="H16" s="13">
        <v>10</v>
      </c>
      <c r="I16" s="13" t="str">
        <f t="shared" si="0"/>
        <v>群馬</v>
      </c>
      <c r="J16" s="21">
        <v>15.3</v>
      </c>
    </row>
    <row r="17" spans="2:10">
      <c r="B17" s="13">
        <f t="shared" si="1"/>
        <v>11</v>
      </c>
      <c r="C17" s="13">
        <v>11</v>
      </c>
      <c r="D17" s="13" t="s">
        <v>312</v>
      </c>
      <c r="E17" s="13">
        <v>2</v>
      </c>
      <c r="F17" s="13" t="str">
        <f>VLOOKUP(E17,electricity!$B$4:$C$13,2,FALSE)</f>
        <v>東京電力</v>
      </c>
      <c r="H17" s="13">
        <v>11</v>
      </c>
      <c r="I17" s="13" t="str">
        <f t="shared" si="0"/>
        <v>埼玉</v>
      </c>
      <c r="J17" s="21">
        <v>15.8</v>
      </c>
    </row>
    <row r="18" spans="2:10">
      <c r="B18" s="13">
        <f t="shared" si="1"/>
        <v>12</v>
      </c>
      <c r="C18" s="13">
        <v>12</v>
      </c>
      <c r="D18" s="13" t="s">
        <v>313</v>
      </c>
      <c r="E18" s="13">
        <v>2</v>
      </c>
      <c r="F18" s="13" t="str">
        <f>VLOOKUP(E18,electricity!$B$4:$C$13,2,FALSE)</f>
        <v>東京電力</v>
      </c>
      <c r="H18" s="13">
        <v>12</v>
      </c>
      <c r="I18" s="13" t="str">
        <f t="shared" si="0"/>
        <v>千葉</v>
      </c>
      <c r="J18" s="21">
        <v>16.600000000000001</v>
      </c>
    </row>
    <row r="19" spans="2:10">
      <c r="B19" s="13">
        <f t="shared" si="1"/>
        <v>13</v>
      </c>
      <c r="C19" s="13">
        <v>13</v>
      </c>
      <c r="D19" s="13" t="s">
        <v>314</v>
      </c>
      <c r="E19" s="13">
        <v>2</v>
      </c>
      <c r="F19" s="13" t="str">
        <f>VLOOKUP(E19,electricity!$B$4:$C$13,2,FALSE)</f>
        <v>東京電力</v>
      </c>
      <c r="H19" s="13">
        <v>13</v>
      </c>
      <c r="I19" s="13" t="str">
        <f t="shared" si="0"/>
        <v>東京</v>
      </c>
      <c r="J19" s="21">
        <v>17</v>
      </c>
    </row>
    <row r="20" spans="2:10">
      <c r="B20" s="13">
        <f t="shared" si="1"/>
        <v>14</v>
      </c>
      <c r="C20" s="13">
        <v>14</v>
      </c>
      <c r="D20" s="13" t="s">
        <v>315</v>
      </c>
      <c r="E20" s="13">
        <v>2</v>
      </c>
      <c r="F20" s="13" t="str">
        <f>VLOOKUP(E20,electricity!$B$4:$C$13,2,FALSE)</f>
        <v>東京電力</v>
      </c>
      <c r="H20" s="13">
        <v>14</v>
      </c>
      <c r="I20" s="13" t="str">
        <f t="shared" si="0"/>
        <v>神奈川</v>
      </c>
      <c r="J20" s="21">
        <v>16.5</v>
      </c>
    </row>
    <row r="21" spans="2:10">
      <c r="B21" s="13">
        <f t="shared" si="1"/>
        <v>15</v>
      </c>
      <c r="C21" s="13">
        <v>15</v>
      </c>
      <c r="D21" s="13" t="s">
        <v>316</v>
      </c>
      <c r="E21" s="13">
        <v>4</v>
      </c>
      <c r="F21" s="13" t="str">
        <f>VLOOKUP(E21,electricity!$B$4:$C$13,2,FALSE)</f>
        <v>北陸電力</v>
      </c>
      <c r="H21" s="13">
        <v>15</v>
      </c>
      <c r="I21" s="13" t="str">
        <f t="shared" si="0"/>
        <v>新潟</v>
      </c>
      <c r="J21" s="21">
        <v>14.4</v>
      </c>
    </row>
    <row r="22" spans="2:10">
      <c r="B22" s="13">
        <f t="shared" si="1"/>
        <v>16</v>
      </c>
      <c r="C22" s="13">
        <v>16</v>
      </c>
      <c r="D22" s="13" t="s">
        <v>317</v>
      </c>
      <c r="E22" s="13">
        <v>4</v>
      </c>
      <c r="F22" s="13" t="str">
        <f>VLOOKUP(E22,electricity!$B$4:$C$13,2,FALSE)</f>
        <v>北陸電力</v>
      </c>
      <c r="H22" s="13">
        <v>16</v>
      </c>
      <c r="I22" s="13" t="str">
        <f t="shared" si="0"/>
        <v>富山</v>
      </c>
      <c r="J22" s="21">
        <v>14.9</v>
      </c>
    </row>
    <row r="23" spans="2:10">
      <c r="B23" s="13">
        <f t="shared" si="1"/>
        <v>17</v>
      </c>
      <c r="C23" s="13">
        <v>17</v>
      </c>
      <c r="D23" s="13" t="s">
        <v>318</v>
      </c>
      <c r="E23" s="13">
        <v>4</v>
      </c>
      <c r="F23" s="13" t="str">
        <f>VLOOKUP(E23,electricity!$B$4:$C$13,2,FALSE)</f>
        <v>北陸電力</v>
      </c>
      <c r="H23" s="13">
        <v>17</v>
      </c>
      <c r="I23" s="13" t="str">
        <f t="shared" si="0"/>
        <v>石川</v>
      </c>
      <c r="J23" s="21">
        <v>15.1</v>
      </c>
    </row>
    <row r="24" spans="2:10">
      <c r="B24" s="13">
        <f t="shared" si="1"/>
        <v>18</v>
      </c>
      <c r="C24" s="13">
        <v>18</v>
      </c>
      <c r="D24" s="13" t="s">
        <v>352</v>
      </c>
      <c r="E24" s="13">
        <v>4</v>
      </c>
      <c r="F24" s="13" t="str">
        <f>VLOOKUP(E24,electricity!$B$4:$C$13,2,FALSE)</f>
        <v>北陸電力</v>
      </c>
      <c r="H24" s="13">
        <v>18</v>
      </c>
      <c r="I24" s="13" t="s">
        <v>151</v>
      </c>
      <c r="J24" s="21">
        <v>15</v>
      </c>
    </row>
    <row r="25" spans="2:10">
      <c r="B25" s="13"/>
      <c r="C25" s="13">
        <v>18.5</v>
      </c>
      <c r="D25" s="13" t="s">
        <v>351</v>
      </c>
      <c r="E25" s="13">
        <v>5</v>
      </c>
      <c r="F25" s="13" t="str">
        <f>VLOOKUP(E25,electricity!$B$4:$C$13,2,FALSE)</f>
        <v>関西電力</v>
      </c>
      <c r="H25" s="13">
        <v>19</v>
      </c>
      <c r="I25" s="13" t="str">
        <f>VLOOKUP(H25,B$6:D$57,3,FALSE)</f>
        <v>山梨</v>
      </c>
      <c r="J25" s="21">
        <v>15.3</v>
      </c>
    </row>
    <row r="26" spans="2:10">
      <c r="B26" s="13">
        <f>B24+1</f>
        <v>19</v>
      </c>
      <c r="C26" s="13">
        <v>19</v>
      </c>
      <c r="D26" s="13" t="s">
        <v>319</v>
      </c>
      <c r="E26" s="13">
        <v>2</v>
      </c>
      <c r="F26" s="13" t="str">
        <f>VLOOKUP(E26,electricity!$B$4:$C$13,2,FALSE)</f>
        <v>東京電力</v>
      </c>
      <c r="H26" s="13">
        <v>20</v>
      </c>
      <c r="I26" s="13" t="str">
        <f>VLOOKUP(H26,B$6:D$57,3,FALSE)</f>
        <v>長野</v>
      </c>
      <c r="J26" s="21">
        <v>12.5</v>
      </c>
    </row>
    <row r="27" spans="2:10">
      <c r="B27" s="13">
        <f t="shared" si="1"/>
        <v>20</v>
      </c>
      <c r="C27" s="13">
        <v>20</v>
      </c>
      <c r="D27" s="13" t="s">
        <v>320</v>
      </c>
      <c r="E27" s="13">
        <v>3</v>
      </c>
      <c r="F27" s="13" t="str">
        <f>VLOOKUP(E27,electricity!$B$4:$C$13,2,FALSE)</f>
        <v>中部電力</v>
      </c>
      <c r="H27" s="13">
        <v>21</v>
      </c>
      <c r="I27" s="13" t="str">
        <f>VLOOKUP(H27,B$6:D$57,3,FALSE)</f>
        <v>岐阜</v>
      </c>
      <c r="J27" s="21">
        <v>16.399999999999999</v>
      </c>
    </row>
    <row r="28" spans="2:10">
      <c r="B28" s="13">
        <f t="shared" si="1"/>
        <v>21</v>
      </c>
      <c r="C28" s="13">
        <v>21</v>
      </c>
      <c r="D28" s="13" t="s">
        <v>321</v>
      </c>
      <c r="E28" s="13">
        <v>3</v>
      </c>
      <c r="F28" s="13" t="str">
        <f>VLOOKUP(E28,electricity!$B$4:$C$13,2,FALSE)</f>
        <v>中部電力</v>
      </c>
      <c r="H28" s="13">
        <v>22</v>
      </c>
      <c r="I28" s="13" t="s">
        <v>152</v>
      </c>
      <c r="J28" s="21">
        <v>17.100000000000001</v>
      </c>
    </row>
    <row r="29" spans="2:10">
      <c r="B29" s="13"/>
      <c r="C29" s="13">
        <v>21.4</v>
      </c>
      <c r="D29" s="13" t="s">
        <v>355</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347</v>
      </c>
      <c r="E30" s="13">
        <v>2</v>
      </c>
      <c r="F30" s="13" t="str">
        <f>VLOOKUP(E30,electricity!$B$4:$C$13,2,FALSE)</f>
        <v>東京電力</v>
      </c>
      <c r="H30" s="13">
        <v>24</v>
      </c>
      <c r="I30" s="13" t="str">
        <f t="shared" si="2"/>
        <v>三重</v>
      </c>
      <c r="J30" s="21">
        <v>16.600000000000001</v>
      </c>
    </row>
    <row r="31" spans="2:10">
      <c r="B31" s="13"/>
      <c r="C31" s="13">
        <v>22</v>
      </c>
      <c r="D31" s="13" t="s">
        <v>348</v>
      </c>
      <c r="E31" s="13">
        <v>3</v>
      </c>
      <c r="F31" s="13" t="str">
        <f>VLOOKUP(E31,electricity!$B$4:$C$13,2,FALSE)</f>
        <v>中部電力</v>
      </c>
      <c r="H31" s="13">
        <v>25</v>
      </c>
      <c r="I31" s="13" t="str">
        <f t="shared" si="2"/>
        <v>滋賀</v>
      </c>
      <c r="J31" s="21">
        <v>15.2</v>
      </c>
    </row>
    <row r="32" spans="2:10">
      <c r="B32" s="13">
        <f>B30+1</f>
        <v>23</v>
      </c>
      <c r="C32" s="13">
        <v>23</v>
      </c>
      <c r="D32" s="13" t="s">
        <v>322</v>
      </c>
      <c r="E32" s="13">
        <v>3</v>
      </c>
      <c r="F32" s="13" t="str">
        <f>VLOOKUP(E32,electricity!$B$4:$C$13,2,FALSE)</f>
        <v>中部電力</v>
      </c>
      <c r="H32" s="13">
        <v>26</v>
      </c>
      <c r="I32" s="13" t="str">
        <f t="shared" si="2"/>
        <v>京都</v>
      </c>
      <c r="J32" s="21">
        <v>16.3</v>
      </c>
    </row>
    <row r="33" spans="2:10">
      <c r="B33" s="13">
        <f t="shared" si="1"/>
        <v>24</v>
      </c>
      <c r="C33" s="13">
        <v>24</v>
      </c>
      <c r="D33" s="13" t="s">
        <v>323</v>
      </c>
      <c r="E33" s="13">
        <v>3</v>
      </c>
      <c r="F33" s="13" t="str">
        <f>VLOOKUP(E33,electricity!$B$4:$C$13,2,FALSE)</f>
        <v>中部電力</v>
      </c>
      <c r="H33" s="13">
        <v>27</v>
      </c>
      <c r="I33" s="13" t="str">
        <f t="shared" si="2"/>
        <v>大阪</v>
      </c>
      <c r="J33" s="21">
        <v>17.600000000000001</v>
      </c>
    </row>
    <row r="34" spans="2:10">
      <c r="B34" s="13"/>
      <c r="C34" s="13">
        <v>24.5</v>
      </c>
      <c r="D34" s="13" t="s">
        <v>357</v>
      </c>
      <c r="E34" s="13">
        <v>5</v>
      </c>
      <c r="F34" s="13" t="str">
        <f>VLOOKUP(E34,electricity!$B$4:$C$13,2,FALSE)</f>
        <v>関西電力</v>
      </c>
      <c r="H34" s="13">
        <v>28</v>
      </c>
      <c r="I34" s="13" t="str">
        <f t="shared" si="2"/>
        <v>兵庫</v>
      </c>
      <c r="J34" s="21">
        <v>17.399999999999999</v>
      </c>
    </row>
    <row r="35" spans="2:10">
      <c r="B35" s="13">
        <f>B33+1</f>
        <v>25</v>
      </c>
      <c r="C35" s="13">
        <v>25</v>
      </c>
      <c r="D35" s="13" t="s">
        <v>324</v>
      </c>
      <c r="E35" s="13">
        <v>5</v>
      </c>
      <c r="F35" s="13" t="str">
        <f>VLOOKUP(E35,electricity!$B$4:$C$13,2,FALSE)</f>
        <v>関西電力</v>
      </c>
      <c r="H35" s="13">
        <v>29</v>
      </c>
      <c r="I35" s="13" t="str">
        <f t="shared" si="2"/>
        <v>奈良</v>
      </c>
      <c r="J35" s="21">
        <v>15.3</v>
      </c>
    </row>
    <row r="36" spans="2:10">
      <c r="B36" s="13">
        <f t="shared" si="1"/>
        <v>26</v>
      </c>
      <c r="C36" s="13">
        <v>26</v>
      </c>
      <c r="D36" s="13" t="s">
        <v>325</v>
      </c>
      <c r="E36" s="13">
        <v>5</v>
      </c>
      <c r="F36" s="13" t="str">
        <f>VLOOKUP(E36,electricity!$B$4:$C$13,2,FALSE)</f>
        <v>関西電力</v>
      </c>
      <c r="H36" s="13">
        <v>30</v>
      </c>
      <c r="I36" s="13" t="str">
        <f t="shared" si="2"/>
        <v>和歌山</v>
      </c>
      <c r="J36" s="21">
        <v>17.3</v>
      </c>
    </row>
    <row r="37" spans="2:10">
      <c r="B37" s="13">
        <f t="shared" si="1"/>
        <v>27</v>
      </c>
      <c r="C37" s="13">
        <v>27</v>
      </c>
      <c r="D37" s="13" t="s">
        <v>326</v>
      </c>
      <c r="E37" s="13">
        <v>5</v>
      </c>
      <c r="F37" s="13" t="str">
        <f>VLOOKUP(E37,electricity!$B$4:$C$13,2,FALSE)</f>
        <v>関西電力</v>
      </c>
      <c r="H37" s="13">
        <v>31</v>
      </c>
      <c r="I37" s="13" t="str">
        <f t="shared" si="2"/>
        <v>鳥取</v>
      </c>
      <c r="J37" s="21">
        <v>15.5</v>
      </c>
    </row>
    <row r="38" spans="2:10">
      <c r="B38" s="13">
        <f t="shared" si="1"/>
        <v>28</v>
      </c>
      <c r="C38" s="13">
        <v>28</v>
      </c>
      <c r="D38" s="13" t="s">
        <v>327</v>
      </c>
      <c r="E38" s="13">
        <v>5</v>
      </c>
      <c r="F38" s="13" t="str">
        <f>VLOOKUP(E38,electricity!$B$4:$C$13,2,FALSE)</f>
        <v>関西電力</v>
      </c>
      <c r="H38" s="13">
        <v>32</v>
      </c>
      <c r="I38" s="13" t="str">
        <f t="shared" si="2"/>
        <v>島根</v>
      </c>
      <c r="J38" s="21">
        <v>15.7</v>
      </c>
    </row>
    <row r="39" spans="2:10">
      <c r="B39" s="13">
        <f t="shared" si="1"/>
        <v>29</v>
      </c>
      <c r="C39" s="13">
        <v>29</v>
      </c>
      <c r="D39" s="13" t="s">
        <v>328</v>
      </c>
      <c r="E39" s="13">
        <v>5</v>
      </c>
      <c r="F39" s="13" t="str">
        <f>VLOOKUP(E39,electricity!$B$4:$C$13,2,FALSE)</f>
        <v>関西電力</v>
      </c>
      <c r="H39" s="13">
        <v>33</v>
      </c>
      <c r="I39" s="13" t="str">
        <f t="shared" si="2"/>
        <v>岡山</v>
      </c>
      <c r="J39" s="21">
        <v>17</v>
      </c>
    </row>
    <row r="40" spans="2:10">
      <c r="B40" s="13">
        <f t="shared" si="1"/>
        <v>30</v>
      </c>
      <c r="C40" s="13">
        <v>30</v>
      </c>
      <c r="D40" s="13" t="s">
        <v>329</v>
      </c>
      <c r="E40" s="13">
        <v>5</v>
      </c>
      <c r="F40" s="13" t="str">
        <f>VLOOKUP(E40,electricity!$B$4:$C$13,2,FALSE)</f>
        <v>関西電力</v>
      </c>
      <c r="H40" s="13">
        <v>34</v>
      </c>
      <c r="I40" s="13" t="str">
        <f t="shared" si="2"/>
        <v>広島</v>
      </c>
      <c r="J40" s="21">
        <v>17</v>
      </c>
    </row>
    <row r="41" spans="2:10">
      <c r="B41" s="13">
        <f t="shared" si="1"/>
        <v>31</v>
      </c>
      <c r="C41" s="13">
        <v>31</v>
      </c>
      <c r="D41" s="13" t="s">
        <v>330</v>
      </c>
      <c r="E41" s="13">
        <v>6</v>
      </c>
      <c r="F41" s="13" t="str">
        <f>VLOOKUP(E41,electricity!$B$4:$C$13,2,FALSE)</f>
        <v>中国電力</v>
      </c>
      <c r="H41" s="13">
        <v>35</v>
      </c>
      <c r="I41" s="13" t="str">
        <f t="shared" si="2"/>
        <v>山口</v>
      </c>
      <c r="J41" s="21">
        <v>16.2</v>
      </c>
    </row>
    <row r="42" spans="2:10">
      <c r="B42" s="13">
        <f t="shared" si="1"/>
        <v>32</v>
      </c>
      <c r="C42" s="13">
        <v>32</v>
      </c>
      <c r="D42" s="13" t="s">
        <v>331</v>
      </c>
      <c r="E42" s="13">
        <v>6</v>
      </c>
      <c r="F42" s="13" t="str">
        <f>VLOOKUP(E42,electricity!$B$4:$C$13,2,FALSE)</f>
        <v>中国電力</v>
      </c>
      <c r="H42" s="13">
        <v>36</v>
      </c>
      <c r="I42" s="13" t="str">
        <f t="shared" si="2"/>
        <v>徳島</v>
      </c>
      <c r="J42" s="21">
        <v>17.399999999999999</v>
      </c>
    </row>
    <row r="43" spans="2:10">
      <c r="B43" s="13">
        <f t="shared" si="1"/>
        <v>33</v>
      </c>
      <c r="C43" s="13">
        <v>33</v>
      </c>
      <c r="D43" s="13" t="s">
        <v>332</v>
      </c>
      <c r="E43" s="13">
        <v>6</v>
      </c>
      <c r="F43" s="13" t="str">
        <f>VLOOKUP(E43,electricity!$B$4:$C$13,2,FALSE)</f>
        <v>中国電力</v>
      </c>
      <c r="H43" s="13">
        <v>37</v>
      </c>
      <c r="I43" s="13" t="str">
        <f t="shared" si="2"/>
        <v>香川</v>
      </c>
      <c r="J43" s="21">
        <v>17.3</v>
      </c>
    </row>
    <row r="44" spans="2:10">
      <c r="B44" s="13">
        <f t="shared" si="1"/>
        <v>34</v>
      </c>
      <c r="C44" s="13">
        <v>34</v>
      </c>
      <c r="D44" s="13" t="s">
        <v>333</v>
      </c>
      <c r="E44" s="13">
        <v>6</v>
      </c>
      <c r="F44" s="13" t="str">
        <f>VLOOKUP(E44,electricity!$B$4:$C$13,2,FALSE)</f>
        <v>中国電力</v>
      </c>
      <c r="H44" s="13">
        <v>38</v>
      </c>
      <c r="I44" s="13" t="str">
        <f t="shared" si="2"/>
        <v>愛媛</v>
      </c>
      <c r="J44" s="21">
        <v>17.3</v>
      </c>
    </row>
    <row r="45" spans="2:10">
      <c r="B45" s="13">
        <f t="shared" si="1"/>
        <v>35</v>
      </c>
      <c r="C45" s="13">
        <v>35</v>
      </c>
      <c r="D45" s="13" t="s">
        <v>334</v>
      </c>
      <c r="E45" s="13">
        <v>6</v>
      </c>
      <c r="F45" s="13" t="str">
        <f>VLOOKUP(E45,electricity!$B$4:$C$13,2,FALSE)</f>
        <v>中国電力</v>
      </c>
      <c r="H45" s="13">
        <v>39</v>
      </c>
      <c r="I45" s="13" t="str">
        <f t="shared" si="2"/>
        <v>高知</v>
      </c>
      <c r="J45" s="21">
        <v>17.899999999999999</v>
      </c>
    </row>
    <row r="46" spans="2:10">
      <c r="B46" s="13">
        <f t="shared" si="1"/>
        <v>36</v>
      </c>
      <c r="C46" s="13">
        <v>36</v>
      </c>
      <c r="D46" s="13" t="s">
        <v>335</v>
      </c>
      <c r="E46" s="13">
        <v>7</v>
      </c>
      <c r="F46" s="13" t="str">
        <f>VLOOKUP(E46,electricity!$B$4:$C$13,2,FALSE)</f>
        <v>四国電力</v>
      </c>
      <c r="H46" s="13">
        <v>40</v>
      </c>
      <c r="I46" s="13" t="str">
        <f t="shared" si="2"/>
        <v>福岡</v>
      </c>
      <c r="J46" s="21">
        <v>18</v>
      </c>
    </row>
    <row r="47" spans="2:10">
      <c r="B47" s="13">
        <f t="shared" si="1"/>
        <v>37</v>
      </c>
      <c r="C47" s="13">
        <v>37</v>
      </c>
      <c r="D47" s="13" t="s">
        <v>336</v>
      </c>
      <c r="E47" s="13">
        <v>7</v>
      </c>
      <c r="F47" s="13" t="str">
        <f>VLOOKUP(E47,electricity!$B$4:$C$13,2,FALSE)</f>
        <v>四国電力</v>
      </c>
      <c r="H47" s="13">
        <v>41</v>
      </c>
      <c r="I47" s="13" t="str">
        <f t="shared" si="2"/>
        <v>佐賀</v>
      </c>
      <c r="J47" s="21">
        <v>17.399999999999999</v>
      </c>
    </row>
    <row r="48" spans="2:10">
      <c r="B48" s="13">
        <f t="shared" si="1"/>
        <v>38</v>
      </c>
      <c r="C48" s="13">
        <v>38</v>
      </c>
      <c r="D48" s="13" t="s">
        <v>337</v>
      </c>
      <c r="E48" s="13">
        <v>7</v>
      </c>
      <c r="F48" s="13" t="str">
        <f>VLOOKUP(E48,electricity!$B$4:$C$13,2,FALSE)</f>
        <v>四国電力</v>
      </c>
      <c r="H48" s="13">
        <v>42</v>
      </c>
      <c r="I48" s="13" t="str">
        <f t="shared" si="2"/>
        <v>長崎</v>
      </c>
      <c r="J48" s="21">
        <v>18</v>
      </c>
    </row>
    <row r="49" spans="2:10">
      <c r="B49" s="13">
        <f t="shared" si="1"/>
        <v>39</v>
      </c>
      <c r="C49" s="13">
        <v>39</v>
      </c>
      <c r="D49" s="13" t="s">
        <v>338</v>
      </c>
      <c r="E49" s="13">
        <v>7</v>
      </c>
      <c r="F49" s="13" t="str">
        <f>VLOOKUP(E49,electricity!$B$4:$C$13,2,FALSE)</f>
        <v>四国電力</v>
      </c>
      <c r="H49" s="13">
        <v>43</v>
      </c>
      <c r="I49" s="13" t="str">
        <f t="shared" si="2"/>
        <v>熊本</v>
      </c>
      <c r="J49" s="21">
        <v>18</v>
      </c>
    </row>
    <row r="50" spans="2:10">
      <c r="B50" s="13">
        <f t="shared" si="1"/>
        <v>40</v>
      </c>
      <c r="C50" s="13">
        <v>40</v>
      </c>
      <c r="D50" s="13" t="s">
        <v>339</v>
      </c>
      <c r="E50" s="13">
        <v>8</v>
      </c>
      <c r="F50" s="13" t="str">
        <f>VLOOKUP(E50,electricity!$B$4:$C$13,2,FALSE)</f>
        <v>九州電力</v>
      </c>
      <c r="H50" s="13">
        <v>44</v>
      </c>
      <c r="I50" s="13" t="str">
        <f t="shared" si="2"/>
        <v>大分</v>
      </c>
      <c r="J50" s="21">
        <v>17.399999999999999</v>
      </c>
    </row>
    <row r="51" spans="2:10">
      <c r="B51" s="13">
        <f t="shared" si="1"/>
        <v>41</v>
      </c>
      <c r="C51" s="13">
        <v>41</v>
      </c>
      <c r="D51" s="13" t="s">
        <v>340</v>
      </c>
      <c r="E51" s="13">
        <v>8</v>
      </c>
      <c r="F51" s="13" t="str">
        <f>VLOOKUP(E51,electricity!$B$4:$C$13,2,FALSE)</f>
        <v>九州電力</v>
      </c>
      <c r="H51" s="13">
        <v>45</v>
      </c>
      <c r="I51" s="13" t="str">
        <f t="shared" si="2"/>
        <v>宮崎</v>
      </c>
      <c r="J51" s="21">
        <v>18.100000000000001</v>
      </c>
    </row>
    <row r="52" spans="2:10">
      <c r="B52" s="13">
        <f t="shared" si="1"/>
        <v>42</v>
      </c>
      <c r="C52" s="13">
        <v>42</v>
      </c>
      <c r="D52" s="13" t="s">
        <v>341</v>
      </c>
      <c r="E52" s="13">
        <v>8</v>
      </c>
      <c r="F52" s="13" t="str">
        <f>VLOOKUP(E52,electricity!$B$4:$C$13,2,FALSE)</f>
        <v>九州電力</v>
      </c>
      <c r="H52" s="13">
        <v>46</v>
      </c>
      <c r="I52" s="13" t="str">
        <f t="shared" si="2"/>
        <v>鹿児島</v>
      </c>
      <c r="J52" s="21">
        <v>19.3</v>
      </c>
    </row>
    <row r="53" spans="2:10">
      <c r="B53" s="13">
        <f t="shared" si="1"/>
        <v>43</v>
      </c>
      <c r="C53" s="13">
        <v>43</v>
      </c>
      <c r="D53" s="13" t="s">
        <v>342</v>
      </c>
      <c r="E53" s="13">
        <v>8</v>
      </c>
      <c r="F53" s="13" t="str">
        <f>VLOOKUP(E53,electricity!$B$4:$C$13,2,FALSE)</f>
        <v>九州電力</v>
      </c>
      <c r="H53" s="13">
        <v>47</v>
      </c>
      <c r="I53" s="13" t="str">
        <f t="shared" si="2"/>
        <v>沖縄</v>
      </c>
      <c r="J53" s="21">
        <v>23.5</v>
      </c>
    </row>
    <row r="54" spans="2:10">
      <c r="B54" s="13">
        <f t="shared" si="1"/>
        <v>44</v>
      </c>
      <c r="C54" s="13">
        <v>44</v>
      </c>
      <c r="D54" s="13" t="s">
        <v>343</v>
      </c>
      <c r="E54" s="13">
        <v>8</v>
      </c>
      <c r="F54" s="13" t="str">
        <f>VLOOKUP(E54,electricity!$B$4:$C$13,2,FALSE)</f>
        <v>九州電力</v>
      </c>
    </row>
    <row r="55" spans="2:10">
      <c r="B55" s="13">
        <f t="shared" si="1"/>
        <v>45</v>
      </c>
      <c r="C55" s="13">
        <v>45</v>
      </c>
      <c r="D55" s="13" t="s">
        <v>344</v>
      </c>
      <c r="E55" s="13">
        <v>8</v>
      </c>
      <c r="F55" s="13" t="str">
        <f>VLOOKUP(E55,electricity!$B$4:$C$13,2,FALSE)</f>
        <v>九州電力</v>
      </c>
    </row>
    <row r="56" spans="2:10">
      <c r="B56" s="13">
        <f t="shared" si="1"/>
        <v>46</v>
      </c>
      <c r="C56" s="13">
        <v>46</v>
      </c>
      <c r="D56" s="13" t="s">
        <v>345</v>
      </c>
      <c r="E56" s="13">
        <v>8</v>
      </c>
      <c r="F56" s="13" t="str">
        <f>VLOOKUP(E56,electricity!$B$4:$C$13,2,FALSE)</f>
        <v>九州電力</v>
      </c>
    </row>
    <row r="57" spans="2:10">
      <c r="B57" s="13">
        <f t="shared" si="1"/>
        <v>47</v>
      </c>
      <c r="C57" s="13">
        <v>47</v>
      </c>
      <c r="D57" s="13" t="s">
        <v>346</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9" sqref="A19:XFD20"/>
    </sheetView>
  </sheetViews>
  <sheetFormatPr defaultRowHeight="13.5"/>
  <cols>
    <col min="1" max="1" width="10.125" customWidth="1"/>
    <col min="2" max="2" width="34.25" customWidth="1"/>
    <col min="3" max="3" width="21.875" customWidth="1"/>
  </cols>
  <sheetData>
    <row r="1" spans="1:5" ht="21">
      <c r="A1" s="166" t="s">
        <v>4592</v>
      </c>
    </row>
    <row r="3" spans="1:5">
      <c r="A3" s="167" t="s">
        <v>4593</v>
      </c>
    </row>
    <row r="4" spans="1:5" ht="22.5">
      <c r="A4" t="s">
        <v>4594</v>
      </c>
      <c r="D4" s="136" t="s">
        <v>4595</v>
      </c>
      <c r="E4" s="168" t="s">
        <v>4596</v>
      </c>
    </row>
    <row r="5" spans="1:5">
      <c r="A5" t="s">
        <v>4597</v>
      </c>
    </row>
    <row r="7" spans="1:5">
      <c r="A7" s="169" t="s">
        <v>4598</v>
      </c>
      <c r="B7" s="169" t="s">
        <v>4599</v>
      </c>
      <c r="C7" s="169" t="s">
        <v>4600</v>
      </c>
    </row>
    <row r="8" spans="1:5">
      <c r="A8" s="13" t="s">
        <v>4601</v>
      </c>
      <c r="B8" s="13" t="s">
        <v>4602</v>
      </c>
      <c r="C8" s="13" t="s">
        <v>4603</v>
      </c>
    </row>
    <row r="9" spans="1:5">
      <c r="A9" s="13" t="s">
        <v>4604</v>
      </c>
      <c r="B9" s="13" t="s">
        <v>4605</v>
      </c>
      <c r="C9" s="13" t="s">
        <v>4606</v>
      </c>
    </row>
    <row r="10" spans="1:5">
      <c r="A10" s="13" t="s">
        <v>4607</v>
      </c>
      <c r="B10" s="13" t="s">
        <v>4608</v>
      </c>
      <c r="C10" s="13" t="s">
        <v>4609</v>
      </c>
    </row>
    <row r="11" spans="1:5" ht="27">
      <c r="A11" s="15" t="s">
        <v>4610</v>
      </c>
      <c r="B11" s="170" t="s">
        <v>4611</v>
      </c>
      <c r="C11" s="13" t="s">
        <v>4609</v>
      </c>
    </row>
    <row r="12" spans="1:5">
      <c r="A12" s="15" t="s">
        <v>4612</v>
      </c>
      <c r="B12" s="15" t="s">
        <v>4605</v>
      </c>
      <c r="C12" s="15" t="s">
        <v>4613</v>
      </c>
    </row>
    <row r="13" spans="1:5">
      <c r="A13" s="171"/>
      <c r="B13" s="171"/>
      <c r="C13" s="171" t="s">
        <v>4614</v>
      </c>
    </row>
    <row r="14" spans="1:5" ht="27">
      <c r="A14" s="13" t="s">
        <v>4615</v>
      </c>
      <c r="B14" s="172" t="s">
        <v>4616</v>
      </c>
      <c r="C14" s="172" t="s">
        <v>4617</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1438</v>
      </c>
      <c r="C1" s="2" t="s">
        <v>893</v>
      </c>
    </row>
    <row r="2" spans="1:26">
      <c r="B2" s="2" t="s">
        <v>1439</v>
      </c>
    </row>
    <row r="3" spans="1:26">
      <c r="B3" s="2" t="s">
        <v>801</v>
      </c>
    </row>
    <row r="4" spans="1:26">
      <c r="B4" s="2" t="s">
        <v>1440</v>
      </c>
    </row>
    <row r="5" spans="1:26">
      <c r="B5" s="2" t="s">
        <v>3</v>
      </c>
    </row>
    <row r="6" spans="1:26">
      <c r="A6" s="7"/>
      <c r="B6" s="7"/>
      <c r="C6" s="7"/>
      <c r="D6" s="7"/>
      <c r="E6" s="7"/>
      <c r="F6" s="7"/>
      <c r="G6" s="7" t="s">
        <v>893</v>
      </c>
      <c r="H6" s="7" t="s">
        <v>891</v>
      </c>
      <c r="I6" s="7" t="s">
        <v>167</v>
      </c>
      <c r="J6" s="7"/>
      <c r="K6" s="7" t="s">
        <v>181</v>
      </c>
      <c r="L6" s="8"/>
      <c r="M6" s="8"/>
      <c r="N6" s="8" t="s">
        <v>169</v>
      </c>
      <c r="O6" s="8"/>
      <c r="Q6" s="9"/>
      <c r="R6" s="9"/>
      <c r="S6" s="9"/>
      <c r="T6" s="9"/>
      <c r="U6" s="9"/>
      <c r="V6" s="9"/>
      <c r="W6" s="9"/>
      <c r="X6" s="9"/>
      <c r="Y6" s="10"/>
    </row>
    <row r="7" spans="1:26">
      <c r="A7" s="7" t="s">
        <v>164</v>
      </c>
      <c r="B7" s="7" t="s">
        <v>547</v>
      </c>
      <c r="C7" s="7" t="s">
        <v>835</v>
      </c>
      <c r="D7" s="7" t="s">
        <v>171</v>
      </c>
      <c r="E7" s="7" t="s">
        <v>172</v>
      </c>
      <c r="F7" s="7" t="s">
        <v>228</v>
      </c>
      <c r="G7" s="7"/>
      <c r="H7" s="7"/>
      <c r="I7" s="7" t="s">
        <v>168</v>
      </c>
      <c r="J7" s="7" t="s">
        <v>211</v>
      </c>
      <c r="K7" s="7" t="s">
        <v>182</v>
      </c>
      <c r="L7" s="11" t="s">
        <v>166</v>
      </c>
      <c r="M7" s="11" t="s">
        <v>165</v>
      </c>
      <c r="N7" s="11">
        <v>-1</v>
      </c>
      <c r="O7" s="11">
        <v>0</v>
      </c>
      <c r="P7" s="11">
        <v>1</v>
      </c>
      <c r="Q7" s="11">
        <v>2</v>
      </c>
      <c r="R7" s="11">
        <v>3</v>
      </c>
      <c r="S7" s="11">
        <v>4</v>
      </c>
      <c r="T7" s="11">
        <v>5</v>
      </c>
      <c r="U7" s="11">
        <v>6</v>
      </c>
      <c r="V7" s="11">
        <v>7</v>
      </c>
      <c r="W7" s="11">
        <v>8</v>
      </c>
      <c r="X7" s="11">
        <v>9</v>
      </c>
      <c r="Y7" s="11">
        <v>10</v>
      </c>
    </row>
    <row r="8" spans="1:26" s="35" customFormat="1" ht="27.75" thickBot="1">
      <c r="A8" s="35" t="s">
        <v>212</v>
      </c>
      <c r="B8" s="35" t="s">
        <v>213</v>
      </c>
      <c r="C8" s="35" t="s">
        <v>215</v>
      </c>
      <c r="E8" s="35" t="s">
        <v>214</v>
      </c>
      <c r="I8" s="35" t="s">
        <v>215</v>
      </c>
      <c r="K8" s="35" t="s">
        <v>183</v>
      </c>
      <c r="M8" s="35">
        <v>2084</v>
      </c>
    </row>
    <row r="9" spans="1:26" s="19" customFormat="1" ht="54.75" thickTop="1">
      <c r="A9" s="19" t="s">
        <v>202</v>
      </c>
      <c r="B9" s="19" t="s">
        <v>1136</v>
      </c>
      <c r="C9" s="19" t="s">
        <v>802</v>
      </c>
      <c r="D9" s="19">
        <v>1</v>
      </c>
      <c r="F9" s="19" t="s">
        <v>1299</v>
      </c>
      <c r="H9" s="19" t="s">
        <v>892</v>
      </c>
      <c r="I9" s="19" t="s">
        <v>1225</v>
      </c>
      <c r="J9" s="19" t="s">
        <v>173</v>
      </c>
      <c r="K9" s="19" t="s">
        <v>183</v>
      </c>
      <c r="M9" s="19">
        <v>0</v>
      </c>
    </row>
    <row r="10" spans="1:26" s="19" customFormat="1">
      <c r="B10" s="19" t="s">
        <v>1137</v>
      </c>
      <c r="C10" s="19" t="s">
        <v>803</v>
      </c>
      <c r="I10" s="19" t="s">
        <v>1226</v>
      </c>
      <c r="K10" s="19" t="s">
        <v>184</v>
      </c>
    </row>
    <row r="11" spans="1:26" s="19" customFormat="1">
      <c r="B11" s="19" t="s">
        <v>1094</v>
      </c>
      <c r="C11" s="19" t="s">
        <v>804</v>
      </c>
      <c r="I11" s="19" t="s">
        <v>1226</v>
      </c>
      <c r="K11" s="19" t="s">
        <v>184</v>
      </c>
    </row>
    <row r="12" spans="1:26" s="19" customFormat="1" ht="27">
      <c r="B12" s="19" t="s">
        <v>869</v>
      </c>
      <c r="C12" s="19" t="s">
        <v>805</v>
      </c>
      <c r="I12" s="19" t="s">
        <v>1226</v>
      </c>
      <c r="K12" s="19" t="s">
        <v>184</v>
      </c>
    </row>
    <row r="13" spans="1:26" s="19" customFormat="1" ht="27">
      <c r="B13" s="22" t="s">
        <v>1518</v>
      </c>
      <c r="C13" s="22" t="s">
        <v>1519</v>
      </c>
      <c r="D13" s="22">
        <v>1</v>
      </c>
      <c r="E13" s="19" t="s">
        <v>1567</v>
      </c>
      <c r="I13" s="22" t="s">
        <v>809</v>
      </c>
      <c r="K13" s="22" t="s">
        <v>186</v>
      </c>
      <c r="L13" s="22" t="s">
        <v>185</v>
      </c>
      <c r="M13" s="22">
        <v>0</v>
      </c>
      <c r="N13" s="22"/>
      <c r="O13" s="22" t="s">
        <v>179</v>
      </c>
      <c r="P13" s="19" t="s">
        <v>1520</v>
      </c>
      <c r="Q13" s="19" t="s">
        <v>1521</v>
      </c>
      <c r="R13" s="19" t="s">
        <v>1522</v>
      </c>
      <c r="S13" s="19" t="s">
        <v>1522</v>
      </c>
      <c r="T13" s="19" t="s">
        <v>1522</v>
      </c>
      <c r="U13" s="19" t="s">
        <v>1522</v>
      </c>
      <c r="V13" s="19" t="s">
        <v>1522</v>
      </c>
      <c r="Z13" s="19" t="s">
        <v>180</v>
      </c>
    </row>
    <row r="14" spans="1:26" s="19" customFormat="1">
      <c r="B14" s="22" t="s">
        <v>216</v>
      </c>
      <c r="C14" s="12" t="s">
        <v>215</v>
      </c>
      <c r="D14" s="22"/>
      <c r="E14" s="19" t="s">
        <v>217</v>
      </c>
      <c r="I14" s="12" t="s">
        <v>215</v>
      </c>
      <c r="K14" s="22"/>
      <c r="L14" s="22"/>
      <c r="M14" s="22"/>
      <c r="N14" s="22"/>
      <c r="O14" s="22"/>
    </row>
    <row r="15" spans="1:26" s="19" customFormat="1" ht="27">
      <c r="B15" s="22" t="s">
        <v>753</v>
      </c>
      <c r="C15" s="22" t="s">
        <v>754</v>
      </c>
      <c r="D15" s="22"/>
      <c r="E15" s="19" t="s">
        <v>755</v>
      </c>
      <c r="I15" s="22" t="s">
        <v>809</v>
      </c>
      <c r="K15" s="19" t="s">
        <v>186</v>
      </c>
      <c r="L15" s="19" t="s">
        <v>187</v>
      </c>
      <c r="M15" s="19">
        <v>0</v>
      </c>
      <c r="O15" s="19" t="s">
        <v>189</v>
      </c>
      <c r="P15" s="19" t="s">
        <v>756</v>
      </c>
      <c r="Q15" s="19" t="s">
        <v>757</v>
      </c>
    </row>
    <row r="16" spans="1:26" s="19" customFormat="1" ht="27">
      <c r="B16" s="19" t="s">
        <v>1073</v>
      </c>
      <c r="C16" s="19" t="s">
        <v>1074</v>
      </c>
      <c r="E16" s="19" t="s">
        <v>438</v>
      </c>
      <c r="I16" s="19" t="s">
        <v>702</v>
      </c>
      <c r="K16" s="19" t="s">
        <v>192</v>
      </c>
      <c r="L16" s="19" t="s">
        <v>1442</v>
      </c>
      <c r="M16" s="19" t="b">
        <v>0</v>
      </c>
      <c r="P16" s="19" t="s">
        <v>1460</v>
      </c>
      <c r="Q16" s="19" t="s">
        <v>1461</v>
      </c>
    </row>
    <row r="17" spans="2:23" s="19" customFormat="1">
      <c r="B17" s="19" t="s">
        <v>1441</v>
      </c>
      <c r="C17" s="19" t="s">
        <v>1443</v>
      </c>
      <c r="I17" s="19" t="s">
        <v>703</v>
      </c>
      <c r="K17" s="19" t="s">
        <v>192</v>
      </c>
      <c r="L17" s="19" t="s">
        <v>1442</v>
      </c>
      <c r="M17" s="19" t="b">
        <v>0</v>
      </c>
    </row>
    <row r="18" spans="2:23" s="19" customFormat="1">
      <c r="B18" s="19" t="s">
        <v>1450</v>
      </c>
      <c r="C18" s="19" t="s">
        <v>1444</v>
      </c>
      <c r="I18" s="19" t="s">
        <v>703</v>
      </c>
      <c r="K18" s="19" t="s">
        <v>192</v>
      </c>
      <c r="L18" s="19" t="s">
        <v>1442</v>
      </c>
      <c r="M18" s="19" t="b">
        <v>0</v>
      </c>
    </row>
    <row r="19" spans="2:23" s="19" customFormat="1">
      <c r="B19" s="19" t="s">
        <v>1451</v>
      </c>
      <c r="C19" s="19" t="s">
        <v>1445</v>
      </c>
      <c r="I19" s="19" t="s">
        <v>703</v>
      </c>
      <c r="K19" s="19" t="s">
        <v>192</v>
      </c>
      <c r="L19" s="19" t="s">
        <v>1442</v>
      </c>
      <c r="M19" s="19" t="b">
        <v>0</v>
      </c>
    </row>
    <row r="20" spans="2:23" s="19" customFormat="1">
      <c r="B20" s="19" t="s">
        <v>1452</v>
      </c>
      <c r="C20" s="19" t="s">
        <v>1446</v>
      </c>
      <c r="I20" s="19" t="s">
        <v>703</v>
      </c>
      <c r="K20" s="19" t="s">
        <v>192</v>
      </c>
      <c r="L20" s="19" t="s">
        <v>1442</v>
      </c>
      <c r="M20" s="19" t="b">
        <v>0</v>
      </c>
    </row>
    <row r="21" spans="2:23" s="19" customFormat="1">
      <c r="B21" s="19" t="s">
        <v>1453</v>
      </c>
      <c r="C21" s="19" t="s">
        <v>1449</v>
      </c>
      <c r="I21" s="19" t="s">
        <v>703</v>
      </c>
      <c r="K21" s="19" t="s">
        <v>192</v>
      </c>
      <c r="L21" s="19" t="s">
        <v>1442</v>
      </c>
      <c r="M21" s="19" t="b">
        <v>0</v>
      </c>
    </row>
    <row r="22" spans="2:23" s="19" customFormat="1">
      <c r="B22" s="19" t="s">
        <v>1454</v>
      </c>
      <c r="C22" s="19" t="s">
        <v>1447</v>
      </c>
      <c r="I22" s="19" t="s">
        <v>703</v>
      </c>
      <c r="K22" s="19" t="s">
        <v>192</v>
      </c>
      <c r="L22" s="19" t="s">
        <v>1442</v>
      </c>
      <c r="M22" s="19" t="b">
        <v>0</v>
      </c>
    </row>
    <row r="23" spans="2:23" s="19" customFormat="1">
      <c r="B23" s="19" t="s">
        <v>1455</v>
      </c>
      <c r="C23" s="19" t="s">
        <v>1448</v>
      </c>
      <c r="I23" s="19" t="s">
        <v>703</v>
      </c>
      <c r="K23" s="19" t="s">
        <v>192</v>
      </c>
      <c r="L23" s="19" t="s">
        <v>1442</v>
      </c>
      <c r="M23" s="19" t="b">
        <v>0</v>
      </c>
    </row>
    <row r="24" spans="2:23" s="19" customFormat="1">
      <c r="B24" s="19" t="s">
        <v>1456</v>
      </c>
      <c r="C24" s="19" t="s">
        <v>1457</v>
      </c>
      <c r="I24" s="19" t="s">
        <v>401</v>
      </c>
      <c r="K24" s="19" t="s">
        <v>184</v>
      </c>
    </row>
    <row r="25" spans="2:23" s="19" customFormat="1">
      <c r="B25" s="19" t="s">
        <v>1458</v>
      </c>
      <c r="C25" s="19" t="s">
        <v>1459</v>
      </c>
      <c r="I25" s="19" t="s">
        <v>401</v>
      </c>
      <c r="K25" s="19" t="s">
        <v>184</v>
      </c>
    </row>
    <row r="26" spans="2:23" s="19" customFormat="1">
      <c r="B26" s="19" t="s">
        <v>1065</v>
      </c>
      <c r="C26" s="19" t="s">
        <v>1224</v>
      </c>
      <c r="E26" s="19" t="s">
        <v>176</v>
      </c>
      <c r="I26" s="19" t="s">
        <v>810</v>
      </c>
      <c r="K26" s="19" t="s">
        <v>186</v>
      </c>
      <c r="L26" s="19" t="s">
        <v>190</v>
      </c>
      <c r="M26" s="19">
        <v>1</v>
      </c>
      <c r="P26" s="19" t="s">
        <v>1554</v>
      </c>
      <c r="Q26" s="19" t="s">
        <v>1555</v>
      </c>
      <c r="S26" s="19" t="s">
        <v>560</v>
      </c>
    </row>
    <row r="27" spans="2:23" s="19" customFormat="1" ht="27">
      <c r="B27" s="19" t="s">
        <v>1231</v>
      </c>
      <c r="C27" s="19" t="s">
        <v>1227</v>
      </c>
      <c r="E27" s="19" t="str">
        <f>P27&amp;","&amp;Q27</f>
        <v>持ち家,持ち家でない</v>
      </c>
      <c r="I27" s="19" t="s">
        <v>810</v>
      </c>
      <c r="K27" s="19" t="s">
        <v>186</v>
      </c>
      <c r="L27" s="19" t="s">
        <v>178</v>
      </c>
      <c r="M27" s="19">
        <v>1</v>
      </c>
      <c r="P27" s="19" t="s">
        <v>1101</v>
      </c>
      <c r="Q27" s="19" t="s">
        <v>74</v>
      </c>
    </row>
    <row r="28" spans="2:23" s="19" customFormat="1">
      <c r="B28" s="19" t="s">
        <v>1230</v>
      </c>
      <c r="C28" s="19" t="s">
        <v>1232</v>
      </c>
      <c r="E28" s="19" t="str">
        <f>P28&amp;","&amp;Q28&amp;","&amp;R28</f>
        <v>よい,少し陰る,悪い</v>
      </c>
      <c r="I28" s="19" t="s">
        <v>810</v>
      </c>
      <c r="K28" s="19" t="s">
        <v>186</v>
      </c>
      <c r="L28" s="34" t="s">
        <v>191</v>
      </c>
      <c r="M28" s="19">
        <v>1</v>
      </c>
      <c r="P28" s="19" t="s">
        <v>1228</v>
      </c>
      <c r="Q28" s="19" t="s">
        <v>1140</v>
      </c>
      <c r="R28" s="19" t="s">
        <v>1229</v>
      </c>
    </row>
    <row r="29" spans="2:23" s="19" customFormat="1" ht="27">
      <c r="B29" s="19" t="s">
        <v>849</v>
      </c>
      <c r="C29" s="19" t="s">
        <v>5</v>
      </c>
      <c r="E29" s="19" t="s">
        <v>953</v>
      </c>
      <c r="I29" s="19" t="s">
        <v>810</v>
      </c>
      <c r="K29" s="19" t="s">
        <v>192</v>
      </c>
      <c r="L29" s="19" t="s">
        <v>177</v>
      </c>
      <c r="M29" s="19" t="b">
        <v>0</v>
      </c>
      <c r="P29" s="19" t="s">
        <v>193</v>
      </c>
      <c r="Q29" s="19" t="s">
        <v>194</v>
      </c>
    </row>
    <row r="30" spans="2:23" s="19" customFormat="1">
      <c r="B30" s="19" t="s">
        <v>656</v>
      </c>
      <c r="C30" s="19" t="s">
        <v>658</v>
      </c>
      <c r="F30" s="19" t="s">
        <v>659</v>
      </c>
      <c r="I30" s="19" t="s">
        <v>1225</v>
      </c>
      <c r="J30" s="19" t="s">
        <v>173</v>
      </c>
      <c r="K30" s="19" t="s">
        <v>186</v>
      </c>
      <c r="M30" s="19">
        <v>0</v>
      </c>
    </row>
    <row r="31" spans="2:23" s="19" customFormat="1" ht="40.5">
      <c r="B31" s="19" t="s">
        <v>1179</v>
      </c>
      <c r="C31" s="19" t="s">
        <v>76</v>
      </c>
      <c r="D31" s="19">
        <v>1</v>
      </c>
      <c r="E31" s="19" t="s">
        <v>200</v>
      </c>
      <c r="F31" s="19" t="s">
        <v>77</v>
      </c>
      <c r="H31" s="19" t="s">
        <v>894</v>
      </c>
      <c r="I31" s="19" t="s">
        <v>809</v>
      </c>
      <c r="K31" s="19" t="s">
        <v>186</v>
      </c>
      <c r="L31" s="33" t="s">
        <v>1181</v>
      </c>
      <c r="M31" s="19">
        <v>0</v>
      </c>
      <c r="O31" s="19" t="s">
        <v>189</v>
      </c>
      <c r="P31" s="19" t="s">
        <v>1233</v>
      </c>
      <c r="Q31" s="19" t="s">
        <v>1234</v>
      </c>
      <c r="R31" s="19" t="s">
        <v>195</v>
      </c>
      <c r="S31" s="19" t="s">
        <v>196</v>
      </c>
      <c r="T31" s="19" t="s">
        <v>197</v>
      </c>
      <c r="U31" s="19" t="s">
        <v>198</v>
      </c>
      <c r="V31" s="19" t="s">
        <v>199</v>
      </c>
      <c r="W31" s="33" t="s">
        <v>1180</v>
      </c>
    </row>
    <row r="32" spans="2:23" s="19" customFormat="1" ht="67.5">
      <c r="B32" s="19" t="s">
        <v>657</v>
      </c>
      <c r="C32" s="19" t="s">
        <v>546</v>
      </c>
      <c r="E32" s="19" t="str">
        <f>P32&amp;","&amp;Q32&amp;","&amp;R32&amp;","&amp;S32&amp;","&amp;R32</f>
        <v>昭和52（1977）年以前,昭和53（1978）年～平成3（1991）年,平成4（1992）年～平成12(2000)年,平成13（2001）年以降,平成4（1992）年～平成12(2000)年</v>
      </c>
      <c r="I32" s="19" t="s">
        <v>809</v>
      </c>
      <c r="K32" s="19" t="s">
        <v>186</v>
      </c>
      <c r="L32" s="19" t="s">
        <v>201</v>
      </c>
      <c r="M32" s="19">
        <v>0</v>
      </c>
      <c r="O32" s="19" t="s">
        <v>189</v>
      </c>
      <c r="P32" s="19" t="s">
        <v>1235</v>
      </c>
      <c r="Q32" s="19" t="s">
        <v>952</v>
      </c>
      <c r="R32" s="19" t="s">
        <v>300</v>
      </c>
      <c r="S32" s="19" t="s">
        <v>301</v>
      </c>
      <c r="T32" s="19" t="s">
        <v>1008</v>
      </c>
    </row>
    <row r="33" spans="1:25" s="23" customFormat="1" ht="54">
      <c r="A33" s="19"/>
      <c r="B33" s="23" t="s">
        <v>174</v>
      </c>
      <c r="C33" s="23" t="s">
        <v>1236</v>
      </c>
      <c r="E33" s="23" t="s">
        <v>175</v>
      </c>
      <c r="I33" s="23" t="s">
        <v>809</v>
      </c>
      <c r="K33" s="23" t="s">
        <v>186</v>
      </c>
      <c r="L33" s="23" t="s">
        <v>188</v>
      </c>
      <c r="M33" s="23">
        <v>0</v>
      </c>
      <c r="O33" s="23" t="s">
        <v>204</v>
      </c>
      <c r="P33" s="23" t="s">
        <v>795</v>
      </c>
      <c r="Q33" s="23" t="s">
        <v>1089</v>
      </c>
      <c r="R33" s="23" t="s">
        <v>1090</v>
      </c>
      <c r="S33" s="23" t="s">
        <v>1008</v>
      </c>
    </row>
    <row r="34" spans="1:25" s="35" customFormat="1" ht="27.75" thickBot="1">
      <c r="B34" s="35" t="s">
        <v>288</v>
      </c>
      <c r="C34" s="35" t="s">
        <v>289</v>
      </c>
      <c r="E34" s="35" t="str">
        <f>P34&amp;","&amp;Q34&amp;","&amp;R34&amp;","&amp;S34&amp;","&amp;R34</f>
        <v>とても配慮した,一定配慮した,少し配慮した,考えなかった,少し配慮した</v>
      </c>
      <c r="I34" s="35" t="s">
        <v>809</v>
      </c>
      <c r="K34" s="35" t="s">
        <v>186</v>
      </c>
      <c r="L34" s="35" t="s">
        <v>201</v>
      </c>
      <c r="M34" s="35">
        <v>0</v>
      </c>
      <c r="O34" s="35" t="s">
        <v>189</v>
      </c>
      <c r="P34" s="35" t="s">
        <v>290</v>
      </c>
      <c r="Q34" s="35" t="s">
        <v>291</v>
      </c>
      <c r="R34" s="35" t="s">
        <v>292</v>
      </c>
      <c r="S34" s="35" t="s">
        <v>293</v>
      </c>
      <c r="T34" s="35" t="s">
        <v>294</v>
      </c>
    </row>
    <row r="35" spans="1:25" s="19" customFormat="1" ht="54.75" thickTop="1">
      <c r="A35" s="19" t="s">
        <v>203</v>
      </c>
      <c r="B35" s="19" t="s">
        <v>814</v>
      </c>
      <c r="C35" s="19" t="s">
        <v>818</v>
      </c>
      <c r="E35" s="19" t="str">
        <f>P35&amp;","&amp;Q35&amp;","&amp;R35</f>
        <v>都市ガス,LPガス,使っていない</v>
      </c>
      <c r="H35" s="19" t="s">
        <v>892</v>
      </c>
      <c r="I35" s="19" t="s">
        <v>809</v>
      </c>
      <c r="K35" s="19" t="s">
        <v>186</v>
      </c>
      <c r="L35" s="19" t="s">
        <v>206</v>
      </c>
      <c r="M35" s="19">
        <v>0</v>
      </c>
      <c r="O35" s="19" t="s">
        <v>189</v>
      </c>
      <c r="P35" s="19" t="s">
        <v>1615</v>
      </c>
      <c r="Q35" s="19" t="s">
        <v>1616</v>
      </c>
      <c r="R35" s="19" t="s">
        <v>1300</v>
      </c>
    </row>
    <row r="36" spans="1:25" s="19" customFormat="1" ht="27">
      <c r="B36" s="19" t="s">
        <v>225</v>
      </c>
      <c r="C36" s="19" t="s">
        <v>226</v>
      </c>
      <c r="E36" s="19" t="str">
        <f>P36&amp;","&amp;Q36</f>
        <v>ガス,電気</v>
      </c>
      <c r="I36" s="19" t="s">
        <v>809</v>
      </c>
      <c r="K36" s="19" t="s">
        <v>186</v>
      </c>
      <c r="L36" s="19" t="s">
        <v>187</v>
      </c>
      <c r="M36" s="19">
        <v>0</v>
      </c>
      <c r="O36" s="19" t="s">
        <v>189</v>
      </c>
      <c r="P36" s="19" t="s">
        <v>1617</v>
      </c>
      <c r="Q36" s="19" t="s">
        <v>1618</v>
      </c>
    </row>
    <row r="37" spans="1:25" s="19" customFormat="1" ht="27">
      <c r="B37" s="19" t="s">
        <v>847</v>
      </c>
      <c r="C37" s="19" t="s">
        <v>817</v>
      </c>
      <c r="D37" s="19">
        <v>1</v>
      </c>
      <c r="E37" s="19" t="str">
        <f>P37&amp;","&amp;Q37&amp;","&amp;R37&amp;","&amp;S37&amp;","&amp;T37&amp;","&amp;U37&amp;"　★5-6は未実装"</f>
        <v>ガス,電気,灯油,薪,地域熱,ない　★5-6は未実装</v>
      </c>
      <c r="H37" s="19" t="s">
        <v>892</v>
      </c>
      <c r="I37" s="19" t="s">
        <v>809</v>
      </c>
      <c r="K37" s="19" t="s">
        <v>186</v>
      </c>
      <c r="L37" s="19" t="s">
        <v>188</v>
      </c>
      <c r="M37" s="19">
        <v>0</v>
      </c>
      <c r="O37" s="19" t="s">
        <v>189</v>
      </c>
      <c r="P37" s="19" t="s">
        <v>1617</v>
      </c>
      <c r="Q37" s="19" t="s">
        <v>1618</v>
      </c>
      <c r="R37" s="19" t="s">
        <v>1619</v>
      </c>
      <c r="S37" s="19" t="s">
        <v>1620</v>
      </c>
      <c r="T37" s="24" t="s">
        <v>1621</v>
      </c>
      <c r="U37" s="24" t="s">
        <v>1622</v>
      </c>
    </row>
    <row r="38" spans="1:25" s="19" customFormat="1" ht="27">
      <c r="B38" s="19" t="s">
        <v>848</v>
      </c>
      <c r="C38" s="19" t="s">
        <v>1563</v>
      </c>
      <c r="D38" s="19">
        <v>1</v>
      </c>
      <c r="E38" s="19" t="str">
        <f>P38&amp;","&amp;Q38&amp;""</f>
        <v>True:している,False:していない</v>
      </c>
      <c r="H38" s="19" t="s">
        <v>892</v>
      </c>
      <c r="I38" s="19" t="s">
        <v>810</v>
      </c>
      <c r="K38" s="19" t="s">
        <v>192</v>
      </c>
      <c r="L38" s="19" t="s">
        <v>177</v>
      </c>
      <c r="M38" s="19" t="b">
        <v>0</v>
      </c>
      <c r="P38" s="19" t="s">
        <v>209</v>
      </c>
      <c r="Q38" s="19" t="s">
        <v>210</v>
      </c>
    </row>
    <row r="39" spans="1:25" s="19" customFormat="1">
      <c r="B39" s="23" t="s">
        <v>843</v>
      </c>
      <c r="C39" s="23" t="s">
        <v>218</v>
      </c>
      <c r="D39" s="23"/>
      <c r="E39" s="23" t="s">
        <v>205</v>
      </c>
      <c r="F39" s="23" t="s">
        <v>227</v>
      </c>
      <c r="G39" s="23"/>
      <c r="H39" s="23"/>
      <c r="I39" s="23"/>
      <c r="J39" s="23"/>
      <c r="K39" s="23" t="s">
        <v>1721</v>
      </c>
      <c r="L39" s="23"/>
      <c r="M39" s="23"/>
      <c r="N39" s="23"/>
      <c r="O39" s="23"/>
      <c r="P39" s="23"/>
      <c r="Q39" s="23"/>
      <c r="R39" s="23"/>
      <c r="S39" s="23"/>
      <c r="T39" s="23"/>
      <c r="U39" s="23"/>
      <c r="V39" s="23"/>
      <c r="W39" s="23"/>
      <c r="X39" s="23"/>
      <c r="Y39" s="23"/>
    </row>
    <row r="40" spans="1:25" s="19" customFormat="1">
      <c r="B40" s="23" t="s">
        <v>1376</v>
      </c>
      <c r="C40" s="23" t="s">
        <v>1377</v>
      </c>
      <c r="D40" s="23"/>
      <c r="E40" s="23" t="s">
        <v>205</v>
      </c>
      <c r="F40" s="23" t="s">
        <v>227</v>
      </c>
      <c r="G40" s="23"/>
      <c r="H40" s="23"/>
      <c r="I40" s="23"/>
      <c r="J40" s="23"/>
      <c r="K40" s="23" t="s">
        <v>1721</v>
      </c>
      <c r="L40" s="23"/>
      <c r="M40" s="23"/>
      <c r="N40" s="23"/>
      <c r="O40" s="23"/>
      <c r="P40" s="23"/>
      <c r="Q40" s="23"/>
      <c r="R40" s="23"/>
      <c r="S40" s="23"/>
      <c r="T40" s="23"/>
      <c r="U40" s="23"/>
      <c r="V40" s="23"/>
      <c r="W40" s="23"/>
      <c r="X40" s="23"/>
      <c r="Y40" s="23"/>
    </row>
    <row r="41" spans="1:25" s="19" customFormat="1">
      <c r="B41" s="23" t="s">
        <v>1108</v>
      </c>
      <c r="C41" s="23" t="s">
        <v>1112</v>
      </c>
      <c r="D41" s="23"/>
      <c r="E41" s="23" t="s">
        <v>205</v>
      </c>
      <c r="F41" s="23" t="s">
        <v>227</v>
      </c>
      <c r="G41" s="23"/>
      <c r="H41" s="23"/>
      <c r="I41" s="23"/>
      <c r="J41" s="23"/>
      <c r="K41" s="23" t="s">
        <v>1721</v>
      </c>
      <c r="L41" s="23"/>
      <c r="M41" s="23"/>
      <c r="N41" s="23"/>
      <c r="O41" s="23"/>
      <c r="P41" s="23"/>
      <c r="Q41" s="23"/>
      <c r="R41" s="23"/>
      <c r="S41" s="23"/>
      <c r="T41" s="23"/>
      <c r="U41" s="23"/>
      <c r="V41" s="23"/>
      <c r="W41" s="23"/>
      <c r="X41" s="23"/>
      <c r="Y41" s="23"/>
    </row>
    <row r="42" spans="1:25" s="19" customFormat="1">
      <c r="B42" s="23" t="s">
        <v>1293</v>
      </c>
      <c r="C42" s="23" t="s">
        <v>1296</v>
      </c>
      <c r="D42" s="23"/>
      <c r="E42" s="23" t="s">
        <v>205</v>
      </c>
      <c r="F42" s="23" t="s">
        <v>227</v>
      </c>
      <c r="G42" s="23"/>
      <c r="H42" s="23"/>
      <c r="I42" s="23"/>
      <c r="J42" s="23"/>
      <c r="K42" s="23" t="s">
        <v>1721</v>
      </c>
      <c r="L42" s="23"/>
      <c r="M42" s="23"/>
      <c r="N42" s="23"/>
      <c r="O42" s="23"/>
      <c r="P42" s="23"/>
      <c r="Q42" s="23"/>
      <c r="R42" s="23"/>
      <c r="S42" s="23"/>
      <c r="T42" s="23"/>
      <c r="U42" s="23"/>
      <c r="V42" s="23"/>
      <c r="W42" s="23"/>
      <c r="X42" s="23"/>
      <c r="Y42" s="23"/>
    </row>
    <row r="43" spans="1:25" s="19" customFormat="1">
      <c r="B43" s="23" t="s">
        <v>1294</v>
      </c>
      <c r="C43" s="23" t="s">
        <v>1297</v>
      </c>
      <c r="D43" s="23"/>
      <c r="E43" s="23" t="s">
        <v>205</v>
      </c>
      <c r="F43" s="23" t="s">
        <v>227</v>
      </c>
      <c r="G43" s="23"/>
      <c r="H43" s="23"/>
      <c r="I43" s="23"/>
      <c r="J43" s="23"/>
      <c r="K43" s="23" t="s">
        <v>1721</v>
      </c>
      <c r="L43" s="23"/>
      <c r="M43" s="23"/>
      <c r="N43" s="23"/>
      <c r="O43" s="23"/>
      <c r="P43" s="23"/>
      <c r="Q43" s="23"/>
      <c r="R43" s="23"/>
      <c r="S43" s="23"/>
      <c r="T43" s="23"/>
      <c r="U43" s="23"/>
      <c r="V43" s="23"/>
      <c r="W43" s="23"/>
      <c r="X43" s="23"/>
      <c r="Y43" s="23"/>
    </row>
    <row r="44" spans="1:25" s="19" customFormat="1">
      <c r="B44" s="23" t="s">
        <v>1295</v>
      </c>
      <c r="C44" s="23" t="s">
        <v>1298</v>
      </c>
      <c r="D44" s="23"/>
      <c r="E44" s="23" t="s">
        <v>205</v>
      </c>
      <c r="F44" s="23" t="s">
        <v>227</v>
      </c>
      <c r="G44" s="23"/>
      <c r="H44" s="23"/>
      <c r="I44" s="23"/>
      <c r="J44" s="23"/>
      <c r="K44" s="23" t="s">
        <v>1721</v>
      </c>
      <c r="L44" s="23"/>
      <c r="M44" s="23"/>
      <c r="N44" s="23"/>
      <c r="O44" s="23"/>
      <c r="P44" s="23"/>
      <c r="Q44" s="23"/>
      <c r="R44" s="23"/>
      <c r="S44" s="23"/>
      <c r="T44" s="23"/>
      <c r="U44" s="23"/>
      <c r="V44" s="23"/>
      <c r="W44" s="23"/>
      <c r="X44" s="23"/>
      <c r="Y44" s="23"/>
    </row>
    <row r="45" spans="1:25" s="19" customFormat="1" ht="27">
      <c r="B45" s="19" t="s">
        <v>219</v>
      </c>
      <c r="C45" s="19" t="s">
        <v>222</v>
      </c>
      <c r="D45" s="19">
        <v>1</v>
      </c>
      <c r="E45" s="19" t="s">
        <v>207</v>
      </c>
      <c r="F45" s="19" t="s">
        <v>227</v>
      </c>
      <c r="I45" s="19" t="s">
        <v>1225</v>
      </c>
      <c r="J45" s="19" t="s">
        <v>208</v>
      </c>
      <c r="K45" s="19" t="s">
        <v>186</v>
      </c>
      <c r="M45" s="19">
        <v>-1</v>
      </c>
    </row>
    <row r="46" spans="1:25" s="19" customFormat="1" ht="27">
      <c r="B46" s="19" t="s">
        <v>220</v>
      </c>
      <c r="C46" s="19" t="s">
        <v>223</v>
      </c>
      <c r="D46" s="19">
        <v>1</v>
      </c>
      <c r="E46" s="19" t="s">
        <v>207</v>
      </c>
      <c r="F46" s="19" t="s">
        <v>227</v>
      </c>
      <c r="H46" s="19" t="s">
        <v>892</v>
      </c>
      <c r="I46" s="19" t="s">
        <v>1225</v>
      </c>
      <c r="J46" s="19" t="s">
        <v>208</v>
      </c>
      <c r="K46" s="19" t="s">
        <v>186</v>
      </c>
      <c r="M46" s="19">
        <v>-1</v>
      </c>
    </row>
    <row r="47" spans="1:25" s="19" customFormat="1" ht="27">
      <c r="B47" s="19" t="s">
        <v>221</v>
      </c>
      <c r="C47" s="19" t="s">
        <v>224</v>
      </c>
      <c r="D47" s="19">
        <v>1</v>
      </c>
      <c r="E47" s="19" t="s">
        <v>207</v>
      </c>
      <c r="F47" s="19" t="s">
        <v>227</v>
      </c>
      <c r="I47" s="19" t="s">
        <v>1225</v>
      </c>
      <c r="J47" s="19" t="s">
        <v>208</v>
      </c>
      <c r="K47" s="19" t="s">
        <v>186</v>
      </c>
      <c r="M47" s="19">
        <v>-1</v>
      </c>
    </row>
    <row r="48" spans="1:25" s="19" customFormat="1">
      <c r="B48" s="19" t="s">
        <v>846</v>
      </c>
      <c r="C48" s="19" t="s">
        <v>1105</v>
      </c>
      <c r="D48" s="19">
        <v>1</v>
      </c>
      <c r="F48" s="19" t="s">
        <v>227</v>
      </c>
      <c r="I48" s="19" t="s">
        <v>1225</v>
      </c>
      <c r="J48" s="19" t="s">
        <v>173</v>
      </c>
      <c r="K48" s="19" t="s">
        <v>186</v>
      </c>
      <c r="M48" s="19">
        <v>-1</v>
      </c>
    </row>
    <row r="49" spans="2:23" s="19" customFormat="1">
      <c r="B49" s="19" t="s">
        <v>1103</v>
      </c>
      <c r="C49" s="19" t="s">
        <v>1106</v>
      </c>
      <c r="D49" s="19">
        <v>1</v>
      </c>
      <c r="F49" s="19" t="s">
        <v>227</v>
      </c>
      <c r="H49" s="19" t="s">
        <v>892</v>
      </c>
      <c r="I49" s="19" t="s">
        <v>1225</v>
      </c>
      <c r="J49" s="19" t="s">
        <v>173</v>
      </c>
      <c r="K49" s="19" t="s">
        <v>186</v>
      </c>
      <c r="M49" s="19">
        <v>-1</v>
      </c>
    </row>
    <row r="50" spans="2:23" s="19" customFormat="1">
      <c r="B50" s="19" t="s">
        <v>1104</v>
      </c>
      <c r="C50" s="19" t="s">
        <v>1107</v>
      </c>
      <c r="D50" s="19">
        <v>1</v>
      </c>
      <c r="F50" s="19" t="s">
        <v>227</v>
      </c>
      <c r="I50" s="19" t="s">
        <v>1225</v>
      </c>
      <c r="J50" s="19" t="s">
        <v>173</v>
      </c>
      <c r="K50" s="19" t="s">
        <v>186</v>
      </c>
      <c r="M50" s="19">
        <v>-1</v>
      </c>
    </row>
    <row r="51" spans="2:23" s="19" customFormat="1">
      <c r="B51" s="19" t="s">
        <v>1109</v>
      </c>
      <c r="C51" s="19" t="s">
        <v>298</v>
      </c>
      <c r="D51" s="19">
        <v>1</v>
      </c>
      <c r="F51" s="19" t="s">
        <v>227</v>
      </c>
      <c r="H51" s="19" t="s">
        <v>892</v>
      </c>
      <c r="I51" s="19" t="s">
        <v>1225</v>
      </c>
      <c r="J51" s="19" t="s">
        <v>173</v>
      </c>
      <c r="K51" s="19" t="s">
        <v>186</v>
      </c>
      <c r="M51" s="19">
        <v>-1</v>
      </c>
    </row>
    <row r="52" spans="2:23" s="19" customFormat="1">
      <c r="B52" s="19" t="s">
        <v>1110</v>
      </c>
      <c r="C52" s="19" t="s">
        <v>299</v>
      </c>
      <c r="F52" s="19" t="s">
        <v>227</v>
      </c>
      <c r="I52" s="19" t="s">
        <v>1225</v>
      </c>
      <c r="J52" s="19" t="s">
        <v>173</v>
      </c>
      <c r="K52" s="19" t="s">
        <v>186</v>
      </c>
      <c r="M52" s="19">
        <v>-1</v>
      </c>
    </row>
    <row r="53" spans="2:23" s="19" customFormat="1">
      <c r="B53" s="19" t="s">
        <v>1111</v>
      </c>
      <c r="C53" s="19" t="s">
        <v>1590</v>
      </c>
      <c r="F53" s="19" t="s">
        <v>227</v>
      </c>
      <c r="I53" s="19" t="s">
        <v>1225</v>
      </c>
      <c r="J53" s="19" t="s">
        <v>173</v>
      </c>
      <c r="K53" s="19" t="s">
        <v>186</v>
      </c>
      <c r="M53" s="19">
        <v>-1</v>
      </c>
    </row>
    <row r="54" spans="2:23" s="19" customFormat="1">
      <c r="B54" s="19" t="s">
        <v>844</v>
      </c>
      <c r="C54" s="19" t="s">
        <v>295</v>
      </c>
      <c r="D54" s="19">
        <v>1</v>
      </c>
      <c r="F54" s="19" t="s">
        <v>227</v>
      </c>
      <c r="H54" s="19" t="s">
        <v>892</v>
      </c>
      <c r="I54" s="19" t="s">
        <v>1225</v>
      </c>
      <c r="J54" s="19" t="s">
        <v>173</v>
      </c>
      <c r="K54" s="19" t="s">
        <v>186</v>
      </c>
      <c r="M54" s="19">
        <v>-1</v>
      </c>
    </row>
    <row r="55" spans="2:23" s="19" customFormat="1">
      <c r="B55" s="19" t="s">
        <v>568</v>
      </c>
      <c r="C55" s="19" t="s">
        <v>569</v>
      </c>
      <c r="I55" s="19" t="s">
        <v>809</v>
      </c>
      <c r="K55" s="25" t="s">
        <v>186</v>
      </c>
      <c r="L55" s="25" t="s">
        <v>187</v>
      </c>
      <c r="M55" s="19">
        <v>0</v>
      </c>
      <c r="N55" s="25"/>
      <c r="O55" s="25" t="s">
        <v>1589</v>
      </c>
      <c r="P55" s="19" t="s">
        <v>1667</v>
      </c>
      <c r="Q55" s="19" t="s">
        <v>227</v>
      </c>
    </row>
    <row r="56" spans="2:23" s="19" customFormat="1">
      <c r="B56" s="19" t="s">
        <v>296</v>
      </c>
      <c r="C56" s="19" t="s">
        <v>297</v>
      </c>
      <c r="I56" s="19" t="s">
        <v>809</v>
      </c>
      <c r="K56" s="25" t="s">
        <v>186</v>
      </c>
      <c r="L56" s="25" t="s">
        <v>187</v>
      </c>
      <c r="M56" s="19">
        <v>0</v>
      </c>
      <c r="N56" s="25"/>
      <c r="O56" s="25" t="s">
        <v>1589</v>
      </c>
      <c r="P56" s="19" t="s">
        <v>1667</v>
      </c>
      <c r="Q56" s="19" t="s">
        <v>227</v>
      </c>
    </row>
    <row r="57" spans="2:23" s="19" customFormat="1" ht="27">
      <c r="B57" s="19" t="s">
        <v>564</v>
      </c>
      <c r="C57" s="19" t="s">
        <v>565</v>
      </c>
      <c r="E57" s="19" t="str">
        <f>P57&amp;","&amp;Q57&amp;","&amp;R57</f>
        <v>ガソリン,軽油,使っていない</v>
      </c>
      <c r="I57" s="19" t="s">
        <v>1584</v>
      </c>
      <c r="K57" s="19" t="s">
        <v>186</v>
      </c>
      <c r="L57" s="34" t="s">
        <v>191</v>
      </c>
      <c r="M57" s="19">
        <v>1</v>
      </c>
      <c r="P57" s="19" t="s">
        <v>566</v>
      </c>
      <c r="Q57" s="19" t="s">
        <v>567</v>
      </c>
      <c r="R57" s="19" t="s">
        <v>1300</v>
      </c>
    </row>
    <row r="58" spans="2:23" s="19" customFormat="1" ht="27">
      <c r="B58" s="19" t="s">
        <v>1719</v>
      </c>
      <c r="C58" s="19" t="s">
        <v>1720</v>
      </c>
      <c r="E58" s="19" t="str">
        <f>P58&amp;","&amp;Q58&amp;","&amp;R58&amp;","&amp;S58</f>
        <v>1:選んで下さい,200:1人用,300:1.5人用,400:それ以上</v>
      </c>
      <c r="F58" s="19" t="s">
        <v>1202</v>
      </c>
      <c r="I58" s="19" t="s">
        <v>809</v>
      </c>
      <c r="K58" s="26" t="s">
        <v>186</v>
      </c>
      <c r="L58" s="26" t="s">
        <v>1591</v>
      </c>
      <c r="M58" s="26">
        <v>1</v>
      </c>
      <c r="N58" s="26"/>
      <c r="O58" s="26"/>
      <c r="P58" s="19" t="s">
        <v>382</v>
      </c>
      <c r="Q58" s="19" t="s">
        <v>385</v>
      </c>
      <c r="R58" s="19" t="s">
        <v>384</v>
      </c>
      <c r="S58" s="19" t="s">
        <v>383</v>
      </c>
    </row>
    <row r="59" spans="2:23" s="19" customFormat="1" ht="27">
      <c r="B59" s="19" t="s">
        <v>1716</v>
      </c>
      <c r="C59" s="19" t="s">
        <v>1302</v>
      </c>
      <c r="E59" s="19" t="s">
        <v>954</v>
      </c>
      <c r="F59" s="19" t="s">
        <v>1715</v>
      </c>
      <c r="I59" s="19" t="s">
        <v>809</v>
      </c>
      <c r="K59" s="19" t="s">
        <v>186</v>
      </c>
      <c r="L59" s="19" t="s">
        <v>386</v>
      </c>
      <c r="M59" s="19">
        <v>7</v>
      </c>
      <c r="P59" s="19" t="s">
        <v>1564</v>
      </c>
      <c r="Q59" s="19" t="s">
        <v>1565</v>
      </c>
      <c r="R59" s="19" t="s">
        <v>1566</v>
      </c>
      <c r="S59" s="19" t="s">
        <v>989</v>
      </c>
      <c r="T59" s="19" t="s">
        <v>990</v>
      </c>
    </row>
    <row r="60" spans="2:23" s="19" customFormat="1" ht="27">
      <c r="B60" s="19" t="s">
        <v>1717</v>
      </c>
      <c r="C60" s="19" t="s">
        <v>1718</v>
      </c>
      <c r="D60" s="19">
        <v>1</v>
      </c>
      <c r="E60" s="19" t="s">
        <v>954</v>
      </c>
      <c r="F60" s="19" t="s">
        <v>1715</v>
      </c>
      <c r="H60" s="19" t="s">
        <v>894</v>
      </c>
      <c r="I60" s="19" t="s">
        <v>809</v>
      </c>
      <c r="K60" s="19" t="s">
        <v>186</v>
      </c>
      <c r="L60" s="19" t="s">
        <v>386</v>
      </c>
      <c r="M60" s="19">
        <v>7</v>
      </c>
      <c r="P60" s="19" t="s">
        <v>1564</v>
      </c>
      <c r="Q60" s="19" t="s">
        <v>1565</v>
      </c>
      <c r="R60" s="19" t="s">
        <v>1566</v>
      </c>
      <c r="S60" s="19" t="s">
        <v>989</v>
      </c>
      <c r="T60" s="19" t="s">
        <v>990</v>
      </c>
    </row>
    <row r="61" spans="2:23" s="19" customFormat="1" ht="27">
      <c r="B61" s="19" t="s">
        <v>1237</v>
      </c>
      <c r="C61" s="19" t="s">
        <v>1238</v>
      </c>
      <c r="E61" s="19" t="s">
        <v>388</v>
      </c>
      <c r="F61" s="19" t="s">
        <v>1241</v>
      </c>
      <c r="I61" s="19" t="s">
        <v>809</v>
      </c>
      <c r="K61" s="19" t="s">
        <v>186</v>
      </c>
      <c r="L61" s="19" t="s">
        <v>387</v>
      </c>
      <c r="M61" s="19">
        <v>15</v>
      </c>
      <c r="P61" s="19" t="s">
        <v>991</v>
      </c>
      <c r="Q61" s="19" t="s">
        <v>992</v>
      </c>
      <c r="R61" s="19" t="s">
        <v>993</v>
      </c>
      <c r="S61" s="19" t="s">
        <v>994</v>
      </c>
      <c r="T61" s="19" t="s">
        <v>780</v>
      </c>
      <c r="U61" s="19" t="s">
        <v>781</v>
      </c>
      <c r="V61" s="19" t="s">
        <v>782</v>
      </c>
      <c r="W61" s="19" t="s">
        <v>1724</v>
      </c>
    </row>
    <row r="62" spans="2:23" s="19" customFormat="1" ht="27">
      <c r="B62" s="19" t="s">
        <v>1240</v>
      </c>
      <c r="C62" s="19" t="s">
        <v>1239</v>
      </c>
      <c r="D62" s="19">
        <v>1</v>
      </c>
      <c r="E62" s="19" t="s">
        <v>389</v>
      </c>
      <c r="F62" s="19" t="s">
        <v>1241</v>
      </c>
      <c r="H62" s="19" t="s">
        <v>894</v>
      </c>
      <c r="I62" s="19" t="s">
        <v>809</v>
      </c>
      <c r="K62" s="19" t="s">
        <v>186</v>
      </c>
      <c r="L62" s="19" t="s">
        <v>387</v>
      </c>
      <c r="M62" s="19">
        <v>15</v>
      </c>
      <c r="P62" s="19" t="s">
        <v>991</v>
      </c>
      <c r="Q62" s="19" t="s">
        <v>992</v>
      </c>
      <c r="R62" s="19" t="s">
        <v>993</v>
      </c>
      <c r="S62" s="19" t="s">
        <v>994</v>
      </c>
      <c r="T62" s="19" t="s">
        <v>780</v>
      </c>
      <c r="U62" s="19" t="s">
        <v>781</v>
      </c>
      <c r="V62" s="19" t="s">
        <v>782</v>
      </c>
      <c r="W62" s="19" t="s">
        <v>1724</v>
      </c>
    </row>
    <row r="63" spans="2:23" s="19" customFormat="1" ht="27">
      <c r="B63" s="19" t="s">
        <v>857</v>
      </c>
      <c r="C63" s="19" t="s">
        <v>859</v>
      </c>
      <c r="E63" s="19" t="s">
        <v>389</v>
      </c>
      <c r="F63" s="19" t="s">
        <v>1241</v>
      </c>
      <c r="I63" s="19" t="s">
        <v>809</v>
      </c>
      <c r="K63" s="19" t="s">
        <v>186</v>
      </c>
      <c r="L63" s="19" t="s">
        <v>387</v>
      </c>
      <c r="M63" s="19">
        <v>10</v>
      </c>
      <c r="P63" s="19" t="s">
        <v>991</v>
      </c>
      <c r="Q63" s="19" t="s">
        <v>992</v>
      </c>
      <c r="R63" s="19" t="s">
        <v>993</v>
      </c>
      <c r="S63" s="19" t="s">
        <v>994</v>
      </c>
      <c r="T63" s="19" t="s">
        <v>780</v>
      </c>
      <c r="U63" s="19" t="s">
        <v>781</v>
      </c>
      <c r="V63" s="19" t="s">
        <v>782</v>
      </c>
      <c r="W63" s="19" t="s">
        <v>1724</v>
      </c>
    </row>
    <row r="64" spans="2:23" s="19" customFormat="1" ht="27">
      <c r="B64" s="19" t="s">
        <v>634</v>
      </c>
      <c r="C64" s="19" t="s">
        <v>858</v>
      </c>
      <c r="E64" s="19" t="s">
        <v>391</v>
      </c>
      <c r="F64" s="19" t="s">
        <v>812</v>
      </c>
      <c r="I64" s="19" t="s">
        <v>809</v>
      </c>
      <c r="K64" s="19" t="s">
        <v>186</v>
      </c>
      <c r="L64" s="19" t="s">
        <v>390</v>
      </c>
      <c r="M64" s="19">
        <v>0</v>
      </c>
      <c r="P64" s="19" t="s">
        <v>991</v>
      </c>
      <c r="Q64" s="19" t="s">
        <v>860</v>
      </c>
      <c r="R64" s="19" t="s">
        <v>861</v>
      </c>
      <c r="S64" s="19" t="s">
        <v>1734</v>
      </c>
      <c r="T64" s="19" t="s">
        <v>1735</v>
      </c>
      <c r="U64" s="19" t="s">
        <v>862</v>
      </c>
      <c r="V64" s="19" t="s">
        <v>863</v>
      </c>
    </row>
    <row r="65" spans="1:22" s="19" customFormat="1" ht="27">
      <c r="B65" s="19" t="s">
        <v>1102</v>
      </c>
      <c r="C65" s="19" t="s">
        <v>532</v>
      </c>
      <c r="E65" s="19" t="s">
        <v>392</v>
      </c>
      <c r="I65" s="19" t="s">
        <v>1226</v>
      </c>
      <c r="K65" s="19" t="s">
        <v>184</v>
      </c>
    </row>
    <row r="66" spans="1:22" s="19" customFormat="1" ht="27">
      <c r="B66" s="19" t="s">
        <v>502</v>
      </c>
      <c r="C66" s="19" t="s">
        <v>532</v>
      </c>
      <c r="I66" s="19" t="s">
        <v>1226</v>
      </c>
      <c r="K66" s="19" t="s">
        <v>184</v>
      </c>
    </row>
    <row r="67" spans="1:22" s="19" customFormat="1" ht="27">
      <c r="B67" s="19" t="s">
        <v>503</v>
      </c>
      <c r="C67" s="19" t="s">
        <v>532</v>
      </c>
      <c r="I67" s="19" t="s">
        <v>1226</v>
      </c>
      <c r="K67" s="19" t="s">
        <v>184</v>
      </c>
    </row>
    <row r="68" spans="1:22" s="19" customFormat="1" ht="27">
      <c r="B68" s="19" t="s">
        <v>1198</v>
      </c>
      <c r="C68" s="19" t="s">
        <v>1197</v>
      </c>
      <c r="E68" s="19" t="s">
        <v>953</v>
      </c>
      <c r="H68" s="19" t="s">
        <v>895</v>
      </c>
      <c r="I68" s="19" t="s">
        <v>702</v>
      </c>
      <c r="K68" s="19" t="s">
        <v>192</v>
      </c>
      <c r="L68" s="19" t="s">
        <v>1301</v>
      </c>
      <c r="M68" s="19" t="b">
        <v>0</v>
      </c>
      <c r="P68" s="19" t="s">
        <v>393</v>
      </c>
      <c r="Q68" s="19" t="s">
        <v>394</v>
      </c>
    </row>
    <row r="69" spans="1:22" s="35" customFormat="1" ht="27.75" thickBot="1">
      <c r="B69" s="35" t="s">
        <v>1199</v>
      </c>
      <c r="C69" s="35" t="s">
        <v>531</v>
      </c>
      <c r="E69" s="35" t="s">
        <v>953</v>
      </c>
      <c r="H69" s="35" t="s">
        <v>895</v>
      </c>
      <c r="I69" s="35" t="s">
        <v>702</v>
      </c>
      <c r="K69" s="35" t="s">
        <v>192</v>
      </c>
      <c r="L69" s="35" t="s">
        <v>1301</v>
      </c>
      <c r="M69" s="35" t="b">
        <v>0</v>
      </c>
      <c r="P69" s="35" t="s">
        <v>393</v>
      </c>
      <c r="Q69" s="35" t="s">
        <v>394</v>
      </c>
    </row>
    <row r="70" spans="1:22" s="19" customFormat="1" ht="54.75" thickTop="1">
      <c r="A70" s="19" t="s">
        <v>395</v>
      </c>
      <c r="B70" s="19" t="s">
        <v>75</v>
      </c>
      <c r="C70" s="19" t="s">
        <v>1510</v>
      </c>
      <c r="D70" s="19">
        <v>1</v>
      </c>
      <c r="E70" s="19" t="str">
        <f>P70&amp;","&amp;U70&amp;","&amp;Q70&amp;","&amp;R70&amp;","&amp;S70</f>
        <v>家全体,家全体（セントラル）,半分くらい,一部の部屋,1部屋のみ</v>
      </c>
      <c r="H70" s="19" t="s">
        <v>894</v>
      </c>
      <c r="I70" s="19" t="s">
        <v>809</v>
      </c>
      <c r="K70" s="19" t="s">
        <v>186</v>
      </c>
      <c r="L70" s="19" t="s">
        <v>397</v>
      </c>
      <c r="M70" s="19">
        <v>0</v>
      </c>
      <c r="O70" s="19" t="s">
        <v>189</v>
      </c>
      <c r="P70" s="19" t="s">
        <v>1725</v>
      </c>
      <c r="Q70" s="19" t="s">
        <v>1726</v>
      </c>
      <c r="R70" s="19" t="s">
        <v>1727</v>
      </c>
      <c r="S70" s="19" t="s">
        <v>1728</v>
      </c>
      <c r="T70" s="19" t="s">
        <v>1729</v>
      </c>
      <c r="U70" s="19" t="s">
        <v>396</v>
      </c>
    </row>
    <row r="71" spans="1:22" s="19" customFormat="1">
      <c r="B71" s="19" t="s">
        <v>1242</v>
      </c>
      <c r="C71" s="19" t="s">
        <v>4</v>
      </c>
      <c r="E71" s="19" t="s">
        <v>836</v>
      </c>
      <c r="I71" s="19" t="s">
        <v>703</v>
      </c>
      <c r="K71" s="19" t="s">
        <v>192</v>
      </c>
      <c r="L71" s="19" t="s">
        <v>1301</v>
      </c>
      <c r="M71" s="19" t="b">
        <v>0</v>
      </c>
    </row>
    <row r="72" spans="1:22" s="19" customFormat="1" ht="27">
      <c r="B72" s="19" t="s">
        <v>1244</v>
      </c>
      <c r="C72" s="19" t="s">
        <v>263</v>
      </c>
      <c r="E72" s="19" t="s">
        <v>837</v>
      </c>
      <c r="I72" s="19" t="s">
        <v>703</v>
      </c>
      <c r="K72" s="19" t="s">
        <v>192</v>
      </c>
      <c r="L72" s="19" t="s">
        <v>1301</v>
      </c>
      <c r="M72" s="19" t="b">
        <v>0</v>
      </c>
    </row>
    <row r="73" spans="1:22" s="19" customFormat="1" ht="27">
      <c r="B73" s="19" t="s">
        <v>845</v>
      </c>
      <c r="C73" s="19" t="s">
        <v>258</v>
      </c>
      <c r="E73" s="19" t="s">
        <v>837</v>
      </c>
      <c r="I73" s="19" t="s">
        <v>703</v>
      </c>
      <c r="K73" s="19" t="s">
        <v>192</v>
      </c>
      <c r="L73" s="19" t="s">
        <v>1301</v>
      </c>
      <c r="M73" s="19" t="b">
        <v>0</v>
      </c>
    </row>
    <row r="74" spans="1:22" s="19" customFormat="1" ht="27">
      <c r="B74" s="19" t="s">
        <v>1100</v>
      </c>
      <c r="C74" s="19" t="s">
        <v>262</v>
      </c>
      <c r="E74" s="19" t="s">
        <v>837</v>
      </c>
      <c r="I74" s="19" t="s">
        <v>703</v>
      </c>
      <c r="K74" s="19" t="s">
        <v>192</v>
      </c>
      <c r="L74" s="19" t="s">
        <v>1301</v>
      </c>
      <c r="M74" s="19" t="b">
        <v>0</v>
      </c>
    </row>
    <row r="75" spans="1:22" s="19" customFormat="1" ht="27">
      <c r="B75" s="50" t="s">
        <v>1243</v>
      </c>
      <c r="C75" s="50" t="s">
        <v>234</v>
      </c>
      <c r="E75" s="19" t="s">
        <v>837</v>
      </c>
      <c r="I75" s="19" t="s">
        <v>703</v>
      </c>
      <c r="K75" s="19" t="s">
        <v>192</v>
      </c>
      <c r="L75" s="19" t="s">
        <v>1301</v>
      </c>
      <c r="M75" s="19" t="b">
        <v>0</v>
      </c>
    </row>
    <row r="76" spans="1:22" s="19" customFormat="1">
      <c r="B76" s="50" t="s">
        <v>256</v>
      </c>
      <c r="C76" s="50" t="s">
        <v>255</v>
      </c>
    </row>
    <row r="77" spans="1:22" s="19" customFormat="1">
      <c r="B77" s="50" t="s">
        <v>257</v>
      </c>
      <c r="C77" s="50" t="s">
        <v>259</v>
      </c>
    </row>
    <row r="78" spans="1:22" s="19" customFormat="1">
      <c r="B78" s="50" t="s">
        <v>260</v>
      </c>
      <c r="C78" s="50" t="s">
        <v>261</v>
      </c>
    </row>
    <row r="79" spans="1:22" s="19" customFormat="1" ht="27">
      <c r="B79" s="19" t="s">
        <v>951</v>
      </c>
      <c r="C79" s="19" t="s">
        <v>1195</v>
      </c>
      <c r="E79" s="19" t="s">
        <v>837</v>
      </c>
      <c r="I79" s="19" t="s">
        <v>703</v>
      </c>
      <c r="K79" s="19" t="s">
        <v>192</v>
      </c>
      <c r="L79" s="19" t="s">
        <v>1301</v>
      </c>
      <c r="M79" s="19" t="b">
        <v>0</v>
      </c>
    </row>
    <row r="80" spans="1:22" s="19" customFormat="1" ht="27">
      <c r="B80" s="19" t="s">
        <v>1200</v>
      </c>
      <c r="C80" s="19" t="s">
        <v>811</v>
      </c>
      <c r="E80" s="19" t="s">
        <v>838</v>
      </c>
      <c r="F80" s="19" t="s">
        <v>812</v>
      </c>
      <c r="I80" s="19" t="s">
        <v>809</v>
      </c>
      <c r="K80" s="19" t="s">
        <v>186</v>
      </c>
      <c r="L80" s="19" t="s">
        <v>398</v>
      </c>
      <c r="M80" s="19">
        <v>-1</v>
      </c>
      <c r="N80" s="19" t="s">
        <v>189</v>
      </c>
      <c r="O80" s="19" t="s">
        <v>991</v>
      </c>
      <c r="P80" s="19" t="s">
        <v>1730</v>
      </c>
      <c r="Q80" s="19" t="s">
        <v>1731</v>
      </c>
      <c r="R80" s="19" t="s">
        <v>1732</v>
      </c>
      <c r="S80" s="19" t="s">
        <v>1733</v>
      </c>
      <c r="T80" s="19" t="s">
        <v>1071</v>
      </c>
      <c r="U80" s="19" t="s">
        <v>1734</v>
      </c>
      <c r="V80" s="19" t="s">
        <v>1735</v>
      </c>
    </row>
    <row r="81" spans="2:24" s="19" customFormat="1" ht="27">
      <c r="B81" s="19" t="s">
        <v>1509</v>
      </c>
      <c r="C81" s="19" t="s">
        <v>1143</v>
      </c>
      <c r="D81" s="19">
        <v>1</v>
      </c>
      <c r="E81" s="19" t="s">
        <v>400</v>
      </c>
      <c r="F81" s="19" t="s">
        <v>813</v>
      </c>
      <c r="I81" s="19" t="s">
        <v>809</v>
      </c>
      <c r="K81" s="19" t="s">
        <v>186</v>
      </c>
      <c r="L81" s="19" t="s">
        <v>399</v>
      </c>
      <c r="M81" s="19">
        <v>-1</v>
      </c>
      <c r="N81" s="19" t="s">
        <v>189</v>
      </c>
      <c r="O81" s="19" t="s">
        <v>991</v>
      </c>
      <c r="P81" s="19" t="s">
        <v>1736</v>
      </c>
      <c r="Q81" s="19" t="s">
        <v>1737</v>
      </c>
      <c r="R81" s="19" t="s">
        <v>1738</v>
      </c>
      <c r="S81" s="19" t="s">
        <v>1739</v>
      </c>
      <c r="T81" s="19" t="s">
        <v>1740</v>
      </c>
      <c r="U81" s="19" t="s">
        <v>1741</v>
      </c>
      <c r="V81" s="19" t="s">
        <v>1742</v>
      </c>
      <c r="W81" s="19" t="s">
        <v>1743</v>
      </c>
      <c r="X81" s="19" t="s">
        <v>1744</v>
      </c>
    </row>
    <row r="82" spans="2:24" s="19" customFormat="1" ht="27">
      <c r="B82" s="19" t="s">
        <v>1512</v>
      </c>
      <c r="C82" s="19" t="s">
        <v>1147</v>
      </c>
      <c r="E82" s="19" t="s">
        <v>838</v>
      </c>
      <c r="F82" s="19" t="s">
        <v>812</v>
      </c>
      <c r="I82" s="19" t="s">
        <v>809</v>
      </c>
      <c r="K82" s="19" t="s">
        <v>186</v>
      </c>
      <c r="L82" s="19" t="s">
        <v>398</v>
      </c>
      <c r="M82" s="19">
        <v>-1</v>
      </c>
      <c r="N82" s="19" t="s">
        <v>189</v>
      </c>
      <c r="O82" s="19" t="s">
        <v>991</v>
      </c>
      <c r="P82" s="19" t="s">
        <v>2</v>
      </c>
      <c r="Q82" s="19" t="s">
        <v>1730</v>
      </c>
      <c r="R82" s="19" t="s">
        <v>1731</v>
      </c>
      <c r="S82" s="19" t="s">
        <v>1732</v>
      </c>
      <c r="T82" s="19" t="s">
        <v>1733</v>
      </c>
      <c r="U82" s="19" t="s">
        <v>1734</v>
      </c>
      <c r="V82" s="24" t="s">
        <v>1735</v>
      </c>
    </row>
    <row r="83" spans="2:24" s="19" customFormat="1" ht="27">
      <c r="B83" s="19" t="s">
        <v>1511</v>
      </c>
      <c r="C83" s="19" t="s">
        <v>1204</v>
      </c>
      <c r="D83" s="19">
        <v>1</v>
      </c>
      <c r="E83" s="19" t="s">
        <v>400</v>
      </c>
      <c r="F83" s="19" t="s">
        <v>813</v>
      </c>
      <c r="I83" s="19" t="s">
        <v>809</v>
      </c>
      <c r="K83" s="19" t="s">
        <v>186</v>
      </c>
      <c r="L83" s="19" t="s">
        <v>399</v>
      </c>
      <c r="M83" s="19">
        <v>-1</v>
      </c>
      <c r="N83" s="19" t="s">
        <v>189</v>
      </c>
      <c r="O83" s="19" t="s">
        <v>991</v>
      </c>
      <c r="P83" s="19" t="s">
        <v>1736</v>
      </c>
      <c r="Q83" s="19" t="s">
        <v>1737</v>
      </c>
      <c r="R83" s="19" t="s">
        <v>1738</v>
      </c>
      <c r="S83" s="19" t="s">
        <v>1739</v>
      </c>
      <c r="T83" s="19" t="s">
        <v>1740</v>
      </c>
      <c r="U83" s="19" t="s">
        <v>1741</v>
      </c>
      <c r="V83" s="19" t="s">
        <v>1742</v>
      </c>
      <c r="W83" s="19" t="s">
        <v>1743</v>
      </c>
      <c r="X83" s="19" t="s">
        <v>1744</v>
      </c>
    </row>
    <row r="84" spans="2:24" s="19" customFormat="1" ht="27">
      <c r="B84" s="19" t="s">
        <v>1429</v>
      </c>
      <c r="C84" s="19" t="s">
        <v>414</v>
      </c>
      <c r="D84" s="19">
        <v>1</v>
      </c>
      <c r="E84" s="19" t="s">
        <v>415</v>
      </c>
      <c r="F84" s="19" t="s">
        <v>813</v>
      </c>
      <c r="I84" s="19" t="s">
        <v>809</v>
      </c>
      <c r="K84" s="19" t="s">
        <v>186</v>
      </c>
      <c r="L84" s="33" t="s">
        <v>416</v>
      </c>
      <c r="M84" s="19">
        <v>-1</v>
      </c>
      <c r="N84" s="19" t="s">
        <v>189</v>
      </c>
      <c r="O84" s="19" t="s">
        <v>991</v>
      </c>
      <c r="P84" s="19" t="s">
        <v>1736</v>
      </c>
      <c r="Q84" s="19" t="s">
        <v>1737</v>
      </c>
      <c r="R84" s="19" t="s">
        <v>1738</v>
      </c>
      <c r="S84" s="19" t="s">
        <v>1739</v>
      </c>
      <c r="T84" s="19" t="s">
        <v>1740</v>
      </c>
      <c r="U84" s="19" t="s">
        <v>1741</v>
      </c>
      <c r="V84" s="19" t="s">
        <v>1742</v>
      </c>
      <c r="W84" s="19" t="s">
        <v>1743</v>
      </c>
      <c r="X84" s="19" t="s">
        <v>1744</v>
      </c>
    </row>
    <row r="85" spans="2:24" s="19" customFormat="1">
      <c r="B85" s="19" t="s">
        <v>1201</v>
      </c>
      <c r="C85" s="19" t="s">
        <v>1196</v>
      </c>
      <c r="E85" s="19" t="s">
        <v>841</v>
      </c>
      <c r="I85" s="19" t="s">
        <v>702</v>
      </c>
      <c r="K85" s="19" t="s">
        <v>192</v>
      </c>
      <c r="L85" s="19" t="s">
        <v>1301</v>
      </c>
      <c r="M85" s="19" t="b">
        <v>0</v>
      </c>
    </row>
    <row r="86" spans="2:24" s="19" customFormat="1" ht="27">
      <c r="B86" s="19" t="s">
        <v>1432</v>
      </c>
      <c r="C86" s="19" t="s">
        <v>1542</v>
      </c>
      <c r="D86" s="19">
        <v>1</v>
      </c>
      <c r="E86" s="19" t="str">
        <f>P86&amp;","&amp;Q86&amp;","&amp;R86&amp;","&amp;S86&amp;","&amp;T86</f>
        <v>1：毎日,2：2日に1回,3：週1～2回,4：月1～3回,5：使わない</v>
      </c>
      <c r="I86" s="19" t="s">
        <v>809</v>
      </c>
      <c r="K86" s="19" t="s">
        <v>186</v>
      </c>
      <c r="L86" s="19" t="s">
        <v>397</v>
      </c>
      <c r="M86" s="19">
        <v>0</v>
      </c>
      <c r="O86" s="19" t="s">
        <v>189</v>
      </c>
      <c r="P86" s="19" t="s">
        <v>1653</v>
      </c>
      <c r="Q86" s="19" t="s">
        <v>1654</v>
      </c>
      <c r="R86" s="19" t="s">
        <v>1655</v>
      </c>
      <c r="S86" s="19" t="s">
        <v>1656</v>
      </c>
      <c r="T86" s="19" t="s">
        <v>1305</v>
      </c>
      <c r="U86" s="19" t="s">
        <v>1306</v>
      </c>
    </row>
    <row r="87" spans="2:24" s="19" customFormat="1" ht="27">
      <c r="B87" s="19" t="s">
        <v>1514</v>
      </c>
      <c r="C87" s="19" t="s">
        <v>1513</v>
      </c>
      <c r="D87" s="19">
        <v>1</v>
      </c>
      <c r="E87" s="19" t="s">
        <v>408</v>
      </c>
      <c r="F87" s="19" t="s">
        <v>1517</v>
      </c>
      <c r="I87" s="19" t="s">
        <v>809</v>
      </c>
      <c r="K87" s="19" t="s">
        <v>186</v>
      </c>
      <c r="L87" s="19" t="s">
        <v>397</v>
      </c>
      <c r="M87" s="19">
        <v>0</v>
      </c>
      <c r="O87" s="19" t="s">
        <v>189</v>
      </c>
      <c r="P87" s="19" t="s">
        <v>402</v>
      </c>
      <c r="Q87" s="19" t="s">
        <v>403</v>
      </c>
      <c r="R87" s="19" t="s">
        <v>404</v>
      </c>
      <c r="S87" s="19" t="s">
        <v>405</v>
      </c>
      <c r="T87" s="19" t="s">
        <v>406</v>
      </c>
      <c r="U87" s="19" t="s">
        <v>407</v>
      </c>
    </row>
    <row r="88" spans="2:24" s="19" customFormat="1">
      <c r="B88" s="19" t="s">
        <v>1220</v>
      </c>
      <c r="C88" s="19" t="s">
        <v>1037</v>
      </c>
      <c r="E88" s="19" t="s">
        <v>409</v>
      </c>
      <c r="F88" s="19" t="s">
        <v>828</v>
      </c>
      <c r="I88" s="19" t="s">
        <v>1225</v>
      </c>
      <c r="J88" s="19" t="s">
        <v>411</v>
      </c>
      <c r="K88" s="19" t="s">
        <v>186</v>
      </c>
      <c r="M88" s="19">
        <v>-1</v>
      </c>
    </row>
    <row r="89" spans="2:24" s="19" customFormat="1">
      <c r="B89" s="19" t="s">
        <v>1221</v>
      </c>
      <c r="C89" s="19" t="s">
        <v>1037</v>
      </c>
      <c r="E89" s="19" t="s">
        <v>410</v>
      </c>
      <c r="F89" s="19" t="s">
        <v>828</v>
      </c>
      <c r="I89" s="19" t="s">
        <v>1225</v>
      </c>
      <c r="J89" s="19" t="s">
        <v>411</v>
      </c>
      <c r="K89" s="19" t="s">
        <v>186</v>
      </c>
      <c r="M89" s="19">
        <v>-1</v>
      </c>
    </row>
    <row r="90" spans="2:24" s="19" customFormat="1" ht="27">
      <c r="B90" s="19" t="s">
        <v>1009</v>
      </c>
      <c r="C90" s="19" t="s">
        <v>1666</v>
      </c>
      <c r="E90" s="19" t="s">
        <v>412</v>
      </c>
      <c r="F90" s="19" t="s">
        <v>1667</v>
      </c>
      <c r="I90" s="19" t="s">
        <v>1225</v>
      </c>
      <c r="J90" s="19" t="s">
        <v>411</v>
      </c>
      <c r="K90" s="19" t="s">
        <v>186</v>
      </c>
      <c r="M90" s="19">
        <v>-1</v>
      </c>
    </row>
    <row r="91" spans="2:24" s="19" customFormat="1" ht="27">
      <c r="B91" s="19" t="s">
        <v>1010</v>
      </c>
      <c r="C91" s="19" t="s">
        <v>1666</v>
      </c>
      <c r="E91" s="19" t="s">
        <v>413</v>
      </c>
      <c r="F91" s="19" t="s">
        <v>1667</v>
      </c>
      <c r="I91" s="19" t="s">
        <v>1225</v>
      </c>
      <c r="J91" s="19" t="s">
        <v>411</v>
      </c>
      <c r="K91" s="19" t="s">
        <v>186</v>
      </c>
      <c r="M91" s="19">
        <v>-1</v>
      </c>
    </row>
    <row r="92" spans="2:24" s="19" customFormat="1" ht="27">
      <c r="B92" s="19" t="s">
        <v>1515</v>
      </c>
      <c r="C92" s="19" t="s">
        <v>1516</v>
      </c>
      <c r="E92" s="19" t="s">
        <v>842</v>
      </c>
      <c r="F92" s="19" t="s">
        <v>1517</v>
      </c>
      <c r="I92" s="19" t="s">
        <v>809</v>
      </c>
      <c r="K92" s="19" t="s">
        <v>186</v>
      </c>
      <c r="L92" s="33" t="s">
        <v>418</v>
      </c>
      <c r="M92" s="19">
        <v>-1</v>
      </c>
      <c r="N92" s="19" t="s">
        <v>189</v>
      </c>
      <c r="O92" s="19" t="s">
        <v>417</v>
      </c>
      <c r="P92" s="19" t="s">
        <v>402</v>
      </c>
      <c r="Q92" s="19" t="s">
        <v>403</v>
      </c>
      <c r="R92" s="19" t="s">
        <v>404</v>
      </c>
      <c r="S92" s="19" t="s">
        <v>405</v>
      </c>
      <c r="T92" s="19" t="s">
        <v>406</v>
      </c>
      <c r="U92" s="19" t="s">
        <v>407</v>
      </c>
    </row>
    <row r="93" spans="2:24" s="19" customFormat="1">
      <c r="B93" s="19" t="s">
        <v>1601</v>
      </c>
      <c r="C93" s="19" t="s">
        <v>419</v>
      </c>
      <c r="E93" s="19" t="s">
        <v>420</v>
      </c>
      <c r="I93" s="19" t="s">
        <v>401</v>
      </c>
      <c r="K93" s="19" t="s">
        <v>184</v>
      </c>
    </row>
    <row r="94" spans="2:24" s="19" customFormat="1">
      <c r="B94" s="19" t="s">
        <v>1602</v>
      </c>
      <c r="C94" s="19" t="s">
        <v>419</v>
      </c>
      <c r="E94" s="19" t="s">
        <v>421</v>
      </c>
      <c r="I94" s="19" t="s">
        <v>401</v>
      </c>
      <c r="K94" s="19" t="s">
        <v>184</v>
      </c>
    </row>
    <row r="95" spans="2:24" s="19" customFormat="1">
      <c r="B95" s="19" t="s">
        <v>1603</v>
      </c>
      <c r="C95" s="19" t="s">
        <v>419</v>
      </c>
      <c r="E95" s="19" t="s">
        <v>422</v>
      </c>
      <c r="I95" s="19" t="s">
        <v>401</v>
      </c>
      <c r="K95" s="19" t="s">
        <v>184</v>
      </c>
    </row>
    <row r="96" spans="2:24" s="19" customFormat="1">
      <c r="B96" s="19" t="s">
        <v>428</v>
      </c>
      <c r="C96" s="19" t="s">
        <v>419</v>
      </c>
      <c r="E96" s="19" t="s">
        <v>430</v>
      </c>
      <c r="I96" s="19" t="s">
        <v>401</v>
      </c>
      <c r="K96" s="19" t="s">
        <v>184</v>
      </c>
    </row>
    <row r="97" spans="1:21" s="19" customFormat="1">
      <c r="B97" s="19" t="s">
        <v>429</v>
      </c>
      <c r="C97" s="19" t="s">
        <v>419</v>
      </c>
      <c r="E97" s="19" t="s">
        <v>431</v>
      </c>
      <c r="I97" s="19" t="s">
        <v>401</v>
      </c>
      <c r="K97" s="19" t="s">
        <v>184</v>
      </c>
    </row>
    <row r="98" spans="1:21" s="19" customFormat="1" ht="27">
      <c r="B98" s="19" t="s">
        <v>1604</v>
      </c>
      <c r="C98" s="19" t="s">
        <v>1605</v>
      </c>
      <c r="E98" s="19" t="s">
        <v>420</v>
      </c>
      <c r="I98" s="19" t="s">
        <v>809</v>
      </c>
      <c r="K98" s="19" t="s">
        <v>186</v>
      </c>
      <c r="L98" s="19" t="s">
        <v>397</v>
      </c>
      <c r="M98" s="19">
        <v>0</v>
      </c>
      <c r="O98" s="19" t="s">
        <v>189</v>
      </c>
      <c r="P98" s="19" t="s">
        <v>1653</v>
      </c>
      <c r="Q98" s="19" t="s">
        <v>1499</v>
      </c>
      <c r="R98" s="19" t="s">
        <v>1498</v>
      </c>
      <c r="S98" s="19" t="s">
        <v>1497</v>
      </c>
      <c r="T98" s="19" t="s">
        <v>1496</v>
      </c>
      <c r="U98" s="19" t="s">
        <v>1495</v>
      </c>
    </row>
    <row r="99" spans="1:21" s="19" customFormat="1" ht="27">
      <c r="B99" s="19" t="s">
        <v>1606</v>
      </c>
      <c r="C99" s="19" t="s">
        <v>1605</v>
      </c>
      <c r="E99" s="19" t="s">
        <v>421</v>
      </c>
      <c r="I99" s="19" t="s">
        <v>809</v>
      </c>
      <c r="K99" s="19" t="s">
        <v>186</v>
      </c>
      <c r="L99" s="19" t="s">
        <v>397</v>
      </c>
      <c r="M99" s="19">
        <v>0</v>
      </c>
      <c r="O99" s="19" t="s">
        <v>189</v>
      </c>
      <c r="P99" s="19" t="s">
        <v>1653</v>
      </c>
      <c r="Q99" s="19" t="s">
        <v>1499</v>
      </c>
      <c r="R99" s="19" t="s">
        <v>1498</v>
      </c>
      <c r="S99" s="19" t="s">
        <v>1497</v>
      </c>
      <c r="T99" s="19" t="s">
        <v>1496</v>
      </c>
      <c r="U99" s="19" t="s">
        <v>1495</v>
      </c>
    </row>
    <row r="100" spans="1:21" s="19" customFormat="1" ht="27">
      <c r="B100" s="19" t="s">
        <v>1607</v>
      </c>
      <c r="C100" s="19" t="s">
        <v>1605</v>
      </c>
      <c r="E100" s="19" t="s">
        <v>422</v>
      </c>
      <c r="I100" s="19" t="s">
        <v>809</v>
      </c>
      <c r="K100" s="19" t="s">
        <v>186</v>
      </c>
      <c r="L100" s="19" t="s">
        <v>397</v>
      </c>
      <c r="M100" s="19">
        <v>0</v>
      </c>
      <c r="O100" s="19" t="s">
        <v>189</v>
      </c>
      <c r="P100" s="19" t="s">
        <v>1653</v>
      </c>
      <c r="Q100" s="19" t="s">
        <v>1499</v>
      </c>
      <c r="R100" s="19" t="s">
        <v>1498</v>
      </c>
      <c r="S100" s="19" t="s">
        <v>1497</v>
      </c>
      <c r="T100" s="19" t="s">
        <v>1496</v>
      </c>
      <c r="U100" s="19" t="s">
        <v>1495</v>
      </c>
    </row>
    <row r="101" spans="1:21" s="19" customFormat="1" ht="27">
      <c r="B101" s="19" t="s">
        <v>432</v>
      </c>
      <c r="C101" s="19" t="s">
        <v>1605</v>
      </c>
      <c r="E101" s="19" t="s">
        <v>430</v>
      </c>
      <c r="I101" s="19" t="s">
        <v>809</v>
      </c>
      <c r="K101" s="19" t="s">
        <v>186</v>
      </c>
      <c r="L101" s="19" t="s">
        <v>397</v>
      </c>
      <c r="M101" s="19">
        <v>0</v>
      </c>
      <c r="O101" s="19" t="s">
        <v>189</v>
      </c>
      <c r="P101" s="19" t="s">
        <v>1653</v>
      </c>
      <c r="Q101" s="19" t="s">
        <v>1499</v>
      </c>
      <c r="R101" s="19" t="s">
        <v>1498</v>
      </c>
      <c r="S101" s="19" t="s">
        <v>1497</v>
      </c>
      <c r="T101" s="19" t="s">
        <v>1496</v>
      </c>
      <c r="U101" s="19" t="s">
        <v>1495</v>
      </c>
    </row>
    <row r="102" spans="1:21" s="19" customFormat="1" ht="27">
      <c r="B102" s="19" t="s">
        <v>433</v>
      </c>
      <c r="C102" s="19" t="s">
        <v>1605</v>
      </c>
      <c r="E102" s="19" t="s">
        <v>431</v>
      </c>
      <c r="I102" s="19" t="s">
        <v>809</v>
      </c>
      <c r="K102" s="19" t="s">
        <v>186</v>
      </c>
      <c r="L102" s="19" t="s">
        <v>397</v>
      </c>
      <c r="M102" s="19">
        <v>0</v>
      </c>
      <c r="O102" s="19" t="s">
        <v>189</v>
      </c>
      <c r="P102" s="19" t="s">
        <v>1653</v>
      </c>
      <c r="Q102" s="19" t="s">
        <v>1499</v>
      </c>
      <c r="R102" s="19" t="s">
        <v>1498</v>
      </c>
      <c r="S102" s="19" t="s">
        <v>1497</v>
      </c>
      <c r="T102" s="19" t="s">
        <v>1496</v>
      </c>
      <c r="U102" s="19" t="s">
        <v>1495</v>
      </c>
    </row>
    <row r="103" spans="1:21" s="19" customFormat="1" ht="27">
      <c r="B103" s="19" t="s">
        <v>1614</v>
      </c>
      <c r="C103" s="19" t="s">
        <v>996</v>
      </c>
      <c r="I103" s="19" t="s">
        <v>401</v>
      </c>
      <c r="K103" s="19" t="s">
        <v>184</v>
      </c>
    </row>
    <row r="104" spans="1:21" s="19" customFormat="1">
      <c r="B104" s="19" t="s">
        <v>423</v>
      </c>
      <c r="C104" s="19" t="s">
        <v>434</v>
      </c>
      <c r="E104" s="19" t="s">
        <v>420</v>
      </c>
      <c r="F104" s="19" t="s">
        <v>435</v>
      </c>
      <c r="I104" s="19" t="s">
        <v>1225</v>
      </c>
      <c r="J104" s="19" t="s">
        <v>173</v>
      </c>
      <c r="K104" s="19" t="s">
        <v>186</v>
      </c>
    </row>
    <row r="105" spans="1:21" s="19" customFormat="1">
      <c r="B105" s="19" t="s">
        <v>424</v>
      </c>
      <c r="C105" s="19" t="s">
        <v>434</v>
      </c>
      <c r="E105" s="19" t="s">
        <v>421</v>
      </c>
      <c r="F105" s="19" t="s">
        <v>435</v>
      </c>
      <c r="I105" s="19" t="s">
        <v>1225</v>
      </c>
      <c r="J105" s="19" t="s">
        <v>173</v>
      </c>
      <c r="K105" s="19" t="s">
        <v>186</v>
      </c>
    </row>
    <row r="106" spans="1:21" s="19" customFormat="1">
      <c r="B106" s="19" t="s">
        <v>425</v>
      </c>
      <c r="C106" s="19" t="s">
        <v>434</v>
      </c>
      <c r="E106" s="19" t="s">
        <v>422</v>
      </c>
      <c r="F106" s="19" t="s">
        <v>435</v>
      </c>
      <c r="I106" s="19" t="s">
        <v>1225</v>
      </c>
      <c r="J106" s="19" t="s">
        <v>173</v>
      </c>
      <c r="K106" s="19" t="s">
        <v>186</v>
      </c>
    </row>
    <row r="107" spans="1:21" s="19" customFormat="1">
      <c r="B107" s="19" t="s">
        <v>426</v>
      </c>
      <c r="C107" s="19" t="s">
        <v>434</v>
      </c>
      <c r="E107" s="19" t="s">
        <v>430</v>
      </c>
      <c r="F107" s="19" t="s">
        <v>435</v>
      </c>
      <c r="I107" s="19" t="s">
        <v>1225</v>
      </c>
      <c r="J107" s="19" t="s">
        <v>173</v>
      </c>
      <c r="K107" s="19" t="s">
        <v>186</v>
      </c>
    </row>
    <row r="108" spans="1:21" s="19" customFormat="1">
      <c r="B108" s="19" t="s">
        <v>427</v>
      </c>
      <c r="C108" s="19" t="s">
        <v>434</v>
      </c>
      <c r="E108" s="19" t="s">
        <v>431</v>
      </c>
      <c r="F108" s="19" t="s">
        <v>435</v>
      </c>
      <c r="I108" s="19" t="s">
        <v>1225</v>
      </c>
      <c r="J108" s="19" t="s">
        <v>173</v>
      </c>
      <c r="K108" s="19" t="s">
        <v>186</v>
      </c>
    </row>
    <row r="109" spans="1:21" s="35" customFormat="1" ht="54.75" thickBot="1">
      <c r="B109" s="35" t="s">
        <v>726</v>
      </c>
      <c r="C109" s="35" t="s">
        <v>1677</v>
      </c>
      <c r="E109" s="35" t="s">
        <v>436</v>
      </c>
      <c r="I109" s="35" t="s">
        <v>809</v>
      </c>
      <c r="K109" s="35" t="s">
        <v>186</v>
      </c>
      <c r="L109" s="35" t="s">
        <v>397</v>
      </c>
      <c r="M109" s="35">
        <v>0</v>
      </c>
      <c r="O109" s="35" t="s">
        <v>189</v>
      </c>
      <c r="P109" s="35" t="s">
        <v>1608</v>
      </c>
      <c r="Q109" s="35" t="s">
        <v>1609</v>
      </c>
      <c r="R109" s="35" t="s">
        <v>1610</v>
      </c>
      <c r="S109" s="35" t="s">
        <v>1611</v>
      </c>
      <c r="T109" s="35" t="s">
        <v>1612</v>
      </c>
      <c r="U109" s="35" t="s">
        <v>1613</v>
      </c>
    </row>
    <row r="110" spans="1:21" s="19" customFormat="1" ht="54.75" thickTop="1">
      <c r="A110" s="19" t="s">
        <v>1583</v>
      </c>
      <c r="B110" s="19" t="s">
        <v>1568</v>
      </c>
      <c r="C110" s="19" t="s">
        <v>1572</v>
      </c>
      <c r="E110" s="19" t="s">
        <v>1573</v>
      </c>
      <c r="I110" s="19" t="s">
        <v>1584</v>
      </c>
      <c r="K110" s="19" t="s">
        <v>1569</v>
      </c>
      <c r="L110" s="19" t="s">
        <v>177</v>
      </c>
      <c r="M110" s="19" t="b">
        <v>1</v>
      </c>
      <c r="P110" s="19" t="s">
        <v>1571</v>
      </c>
      <c r="Q110" s="19" t="s">
        <v>1570</v>
      </c>
    </row>
    <row r="111" spans="1:21" s="19" customFormat="1">
      <c r="B111" s="22" t="s">
        <v>1722</v>
      </c>
      <c r="C111" s="22" t="s">
        <v>1723</v>
      </c>
      <c r="D111" s="22"/>
      <c r="E111" s="19" t="s">
        <v>170</v>
      </c>
      <c r="I111" s="19" t="s">
        <v>1320</v>
      </c>
      <c r="K111" s="19" t="s">
        <v>184</v>
      </c>
    </row>
    <row r="112" spans="1:21" s="19" customFormat="1">
      <c r="B112" s="19" t="s">
        <v>1574</v>
      </c>
      <c r="C112" s="19" t="s">
        <v>1576</v>
      </c>
      <c r="E112" s="19" t="s">
        <v>1588</v>
      </c>
      <c r="I112" s="19" t="s">
        <v>1320</v>
      </c>
      <c r="K112" s="19" t="s">
        <v>186</v>
      </c>
      <c r="M112" s="19">
        <v>-1</v>
      </c>
    </row>
    <row r="113" spans="1:25" s="19" customFormat="1">
      <c r="B113" s="19" t="s">
        <v>1575</v>
      </c>
      <c r="C113" s="19" t="s">
        <v>1577</v>
      </c>
      <c r="I113" s="19" t="s">
        <v>1320</v>
      </c>
      <c r="K113" s="19" t="s">
        <v>184</v>
      </c>
    </row>
    <row r="114" spans="1:25" s="19" customFormat="1">
      <c r="B114" s="19" t="s">
        <v>1578</v>
      </c>
      <c r="C114" s="19" t="s">
        <v>1582</v>
      </c>
      <c r="I114" s="19" t="s">
        <v>1320</v>
      </c>
      <c r="K114" s="19" t="s">
        <v>184</v>
      </c>
    </row>
    <row r="115" spans="1:25" s="19" customFormat="1">
      <c r="B115" s="19" t="s">
        <v>1579</v>
      </c>
      <c r="C115" s="19" t="s">
        <v>1580</v>
      </c>
      <c r="E115" s="19" t="s">
        <v>1581</v>
      </c>
      <c r="I115" s="19" t="s">
        <v>1584</v>
      </c>
      <c r="K115" s="19" t="s">
        <v>186</v>
      </c>
      <c r="M115" s="19">
        <v>3</v>
      </c>
      <c r="P115" s="19" t="s">
        <v>1585</v>
      </c>
      <c r="Q115" s="19" t="s">
        <v>1587</v>
      </c>
      <c r="R115" s="19" t="s">
        <v>1586</v>
      </c>
    </row>
    <row r="116" spans="1:25" s="19" customFormat="1" ht="27">
      <c r="A116" s="19" t="s">
        <v>997</v>
      </c>
      <c r="B116" s="19" t="s">
        <v>1095</v>
      </c>
      <c r="C116" s="19" t="s">
        <v>806</v>
      </c>
      <c r="E116" s="19" t="s">
        <v>439</v>
      </c>
      <c r="I116" s="19" t="s">
        <v>544</v>
      </c>
      <c r="K116" s="19" t="s">
        <v>184</v>
      </c>
    </row>
    <row r="117" spans="1:25" s="35" customFormat="1" ht="27.75" thickBot="1">
      <c r="B117" s="35" t="s">
        <v>500</v>
      </c>
      <c r="C117" s="35" t="s">
        <v>501</v>
      </c>
      <c r="E117" s="35" t="s">
        <v>440</v>
      </c>
      <c r="I117" s="35" t="s">
        <v>544</v>
      </c>
      <c r="J117" s="35">
        <f>4.5*0.9*0.9</f>
        <v>3.645</v>
      </c>
      <c r="K117" s="35" t="s">
        <v>184</v>
      </c>
    </row>
    <row r="118" spans="1:25" s="19" customFormat="1" ht="27.75" thickTop="1">
      <c r="A118" s="19" t="s">
        <v>825</v>
      </c>
      <c r="B118" s="19" t="s">
        <v>1096</v>
      </c>
      <c r="C118" s="19" t="s">
        <v>807</v>
      </c>
      <c r="E118" s="19" t="s">
        <v>449</v>
      </c>
      <c r="F118" s="19" t="s">
        <v>808</v>
      </c>
      <c r="I118" s="19" t="s">
        <v>809</v>
      </c>
      <c r="K118" s="19" t="s">
        <v>186</v>
      </c>
      <c r="L118" s="19" t="s">
        <v>444</v>
      </c>
      <c r="M118" s="19">
        <v>0</v>
      </c>
      <c r="O118" s="19" t="s">
        <v>189</v>
      </c>
      <c r="P118" s="19" t="s">
        <v>504</v>
      </c>
      <c r="Q118" s="19" t="s">
        <v>505</v>
      </c>
      <c r="R118" s="19" t="s">
        <v>506</v>
      </c>
      <c r="S118" s="19" t="s">
        <v>507</v>
      </c>
      <c r="T118" s="19" t="s">
        <v>508</v>
      </c>
      <c r="U118" s="19" t="s">
        <v>509</v>
      </c>
      <c r="V118" s="19" t="s">
        <v>510</v>
      </c>
      <c r="W118" s="19" t="s">
        <v>511</v>
      </c>
      <c r="X118" s="19" t="s">
        <v>512</v>
      </c>
      <c r="Y118" s="19" t="s">
        <v>443</v>
      </c>
    </row>
    <row r="119" spans="1:25" s="19" customFormat="1" ht="27">
      <c r="B119" s="19" t="s">
        <v>1097</v>
      </c>
      <c r="C119" s="19" t="s">
        <v>807</v>
      </c>
      <c r="E119" s="19" t="s">
        <v>464</v>
      </c>
      <c r="F119" s="19" t="s">
        <v>808</v>
      </c>
      <c r="I119" s="19" t="s">
        <v>809</v>
      </c>
      <c r="K119" s="19" t="s">
        <v>186</v>
      </c>
      <c r="L119" s="19" t="s">
        <v>442</v>
      </c>
      <c r="M119" s="19">
        <v>0</v>
      </c>
      <c r="O119" s="19" t="s">
        <v>189</v>
      </c>
      <c r="P119" s="19" t="s">
        <v>504</v>
      </c>
      <c r="Q119" s="19" t="s">
        <v>505</v>
      </c>
      <c r="R119" s="19" t="s">
        <v>506</v>
      </c>
      <c r="S119" s="19" t="s">
        <v>507</v>
      </c>
      <c r="T119" s="19" t="s">
        <v>508</v>
      </c>
      <c r="U119" s="19" t="s">
        <v>509</v>
      </c>
      <c r="V119" s="19" t="s">
        <v>510</v>
      </c>
      <c r="W119" s="19" t="s">
        <v>511</v>
      </c>
      <c r="X119" s="19" t="s">
        <v>512</v>
      </c>
    </row>
    <row r="120" spans="1:25" s="19" customFormat="1" ht="27">
      <c r="B120" s="19" t="s">
        <v>1098</v>
      </c>
      <c r="C120" s="19" t="s">
        <v>807</v>
      </c>
      <c r="E120" s="19" t="s">
        <v>465</v>
      </c>
      <c r="F120" s="19" t="s">
        <v>808</v>
      </c>
      <c r="I120" s="19" t="s">
        <v>809</v>
      </c>
      <c r="K120" s="19" t="s">
        <v>186</v>
      </c>
      <c r="L120" s="19" t="s">
        <v>442</v>
      </c>
      <c r="M120" s="19">
        <v>0</v>
      </c>
      <c r="O120" s="19" t="s">
        <v>189</v>
      </c>
      <c r="P120" s="19" t="s">
        <v>504</v>
      </c>
      <c r="Q120" s="19" t="s">
        <v>505</v>
      </c>
      <c r="R120" s="19" t="s">
        <v>506</v>
      </c>
      <c r="S120" s="19" t="s">
        <v>507</v>
      </c>
      <c r="T120" s="19" t="s">
        <v>508</v>
      </c>
      <c r="U120" s="19" t="s">
        <v>509</v>
      </c>
      <c r="V120" s="19" t="s">
        <v>510</v>
      </c>
      <c r="W120" s="19" t="s">
        <v>511</v>
      </c>
      <c r="X120" s="19" t="s">
        <v>512</v>
      </c>
    </row>
    <row r="121" spans="1:25" s="19" customFormat="1" ht="27">
      <c r="B121" s="19" t="s">
        <v>534</v>
      </c>
      <c r="C121" s="19" t="s">
        <v>533</v>
      </c>
      <c r="I121" s="19" t="s">
        <v>810</v>
      </c>
      <c r="K121" s="19" t="s">
        <v>192</v>
      </c>
      <c r="L121" s="19" t="s">
        <v>1301</v>
      </c>
      <c r="M121" s="19" t="b">
        <v>0</v>
      </c>
      <c r="P121" s="19" t="s">
        <v>445</v>
      </c>
      <c r="Q121" s="19" t="s">
        <v>446</v>
      </c>
    </row>
    <row r="122" spans="1:25" s="19" customFormat="1">
      <c r="B122" s="19" t="s">
        <v>535</v>
      </c>
      <c r="C122" s="19" t="s">
        <v>533</v>
      </c>
      <c r="I122" s="19" t="s">
        <v>810</v>
      </c>
      <c r="K122" s="19" t="s">
        <v>192</v>
      </c>
      <c r="L122" s="19" t="s">
        <v>1301</v>
      </c>
      <c r="M122" s="19" t="b">
        <v>0</v>
      </c>
    </row>
    <row r="123" spans="1:25" s="19" customFormat="1">
      <c r="B123" s="19" t="s">
        <v>536</v>
      </c>
      <c r="C123" s="19" t="s">
        <v>533</v>
      </c>
      <c r="I123" s="19" t="s">
        <v>810</v>
      </c>
      <c r="K123" s="19" t="s">
        <v>192</v>
      </c>
      <c r="L123" s="19" t="s">
        <v>1301</v>
      </c>
      <c r="M123" s="19" t="b">
        <v>0</v>
      </c>
    </row>
    <row r="124" spans="1:25" s="19" customFormat="1" ht="27">
      <c r="B124" s="19" t="s">
        <v>539</v>
      </c>
      <c r="C124" s="19" t="s">
        <v>542</v>
      </c>
      <c r="E124" s="19" t="s">
        <v>450</v>
      </c>
      <c r="I124" s="19" t="s">
        <v>809</v>
      </c>
      <c r="K124" s="19" t="s">
        <v>186</v>
      </c>
      <c r="L124" s="19" t="s">
        <v>397</v>
      </c>
      <c r="M124" s="19">
        <v>0</v>
      </c>
      <c r="P124" s="27" t="s">
        <v>537</v>
      </c>
      <c r="Q124" s="19" t="s">
        <v>538</v>
      </c>
      <c r="R124" s="19" t="s">
        <v>231</v>
      </c>
      <c r="S124" s="19" t="s">
        <v>230</v>
      </c>
      <c r="T124" s="19" t="s">
        <v>232</v>
      </c>
      <c r="U124" s="19" t="s">
        <v>233</v>
      </c>
      <c r="V124" s="19" t="s">
        <v>911</v>
      </c>
    </row>
    <row r="125" spans="1:25" s="19" customFormat="1" ht="27">
      <c r="B125" s="19" t="s">
        <v>540</v>
      </c>
      <c r="C125" s="19" t="s">
        <v>542</v>
      </c>
      <c r="E125" s="19" t="s">
        <v>450</v>
      </c>
      <c r="I125" s="19" t="s">
        <v>809</v>
      </c>
      <c r="K125" s="19" t="s">
        <v>186</v>
      </c>
      <c r="L125" s="19" t="s">
        <v>397</v>
      </c>
      <c r="M125" s="19">
        <v>0</v>
      </c>
      <c r="P125" s="27" t="s">
        <v>537</v>
      </c>
      <c r="Q125" s="19" t="s">
        <v>538</v>
      </c>
      <c r="R125" s="19" t="s">
        <v>231</v>
      </c>
      <c r="S125" s="19" t="s">
        <v>230</v>
      </c>
      <c r="T125" s="19" t="s">
        <v>232</v>
      </c>
      <c r="U125" s="19" t="s">
        <v>233</v>
      </c>
      <c r="V125" s="19" t="s">
        <v>911</v>
      </c>
    </row>
    <row r="126" spans="1:25" s="19" customFormat="1" ht="27">
      <c r="B126" s="19" t="s">
        <v>541</v>
      </c>
      <c r="C126" s="19" t="s">
        <v>542</v>
      </c>
      <c r="E126" s="19" t="s">
        <v>450</v>
      </c>
      <c r="I126" s="19" t="s">
        <v>809</v>
      </c>
      <c r="K126" s="19" t="s">
        <v>186</v>
      </c>
      <c r="L126" s="19" t="s">
        <v>397</v>
      </c>
      <c r="M126" s="19">
        <v>0</v>
      </c>
      <c r="P126" s="27" t="s">
        <v>537</v>
      </c>
      <c r="Q126" s="19" t="s">
        <v>538</v>
      </c>
      <c r="R126" s="19" t="s">
        <v>231</v>
      </c>
      <c r="S126" s="19" t="s">
        <v>230</v>
      </c>
      <c r="T126" s="19" t="s">
        <v>232</v>
      </c>
      <c r="U126" s="19" t="s">
        <v>233</v>
      </c>
      <c r="V126" s="19" t="s">
        <v>911</v>
      </c>
    </row>
    <row r="127" spans="1:25" s="28" customFormat="1" ht="27">
      <c r="B127" s="28" t="s">
        <v>1099</v>
      </c>
      <c r="C127" s="28" t="s">
        <v>811</v>
      </c>
      <c r="E127" s="28" t="s">
        <v>447</v>
      </c>
      <c r="F127" s="28" t="s">
        <v>812</v>
      </c>
      <c r="I127" s="28" t="s">
        <v>809</v>
      </c>
      <c r="K127" s="19" t="s">
        <v>186</v>
      </c>
      <c r="L127" s="33" t="s">
        <v>451</v>
      </c>
      <c r="M127" s="28">
        <v>-1</v>
      </c>
      <c r="N127" s="19" t="s">
        <v>189</v>
      </c>
      <c r="P127" s="28" t="s">
        <v>991</v>
      </c>
      <c r="Q127" s="28" t="s">
        <v>1730</v>
      </c>
      <c r="R127" s="28" t="s">
        <v>1731</v>
      </c>
      <c r="S127" s="28" t="s">
        <v>1732</v>
      </c>
      <c r="T127" s="28" t="s">
        <v>1733</v>
      </c>
      <c r="U127" s="28" t="s">
        <v>1072</v>
      </c>
      <c r="V127" s="28" t="s">
        <v>1734</v>
      </c>
      <c r="W127" s="28" t="s">
        <v>1735</v>
      </c>
    </row>
    <row r="128" spans="1:25" s="28" customFormat="1" ht="27">
      <c r="B128" s="28" t="s">
        <v>276</v>
      </c>
      <c r="C128" s="28" t="s">
        <v>811</v>
      </c>
      <c r="E128" s="28" t="s">
        <v>447</v>
      </c>
      <c r="F128" s="28" t="s">
        <v>812</v>
      </c>
      <c r="I128" s="28" t="s">
        <v>809</v>
      </c>
      <c r="K128" s="19" t="s">
        <v>186</v>
      </c>
      <c r="L128" s="33" t="s">
        <v>451</v>
      </c>
      <c r="M128" s="28">
        <v>-1</v>
      </c>
      <c r="N128" s="19" t="s">
        <v>189</v>
      </c>
      <c r="P128" s="28" t="s">
        <v>991</v>
      </c>
      <c r="Q128" s="28" t="s">
        <v>1730</v>
      </c>
      <c r="R128" s="28" t="s">
        <v>1731</v>
      </c>
      <c r="S128" s="28" t="s">
        <v>1732</v>
      </c>
      <c r="T128" s="28" t="s">
        <v>1733</v>
      </c>
      <c r="U128" s="28" t="s">
        <v>1072</v>
      </c>
      <c r="V128" s="28" t="s">
        <v>1734</v>
      </c>
      <c r="W128" s="28" t="s">
        <v>1735</v>
      </c>
    </row>
    <row r="129" spans="2:25" s="28" customFormat="1" ht="27">
      <c r="B129" s="28" t="s">
        <v>277</v>
      </c>
      <c r="C129" s="28" t="s">
        <v>811</v>
      </c>
      <c r="E129" s="28" t="s">
        <v>447</v>
      </c>
      <c r="F129" s="28" t="s">
        <v>812</v>
      </c>
      <c r="I129" s="28" t="s">
        <v>809</v>
      </c>
      <c r="K129" s="19" t="s">
        <v>186</v>
      </c>
      <c r="L129" s="33" t="s">
        <v>451</v>
      </c>
      <c r="M129" s="28">
        <v>-1</v>
      </c>
      <c r="N129" s="19" t="s">
        <v>189</v>
      </c>
      <c r="P129" s="28" t="s">
        <v>991</v>
      </c>
      <c r="Q129" s="28" t="s">
        <v>1730</v>
      </c>
      <c r="R129" s="28" t="s">
        <v>1731</v>
      </c>
      <c r="S129" s="28" t="s">
        <v>1732</v>
      </c>
      <c r="T129" s="28" t="s">
        <v>1733</v>
      </c>
      <c r="U129" s="28" t="s">
        <v>1072</v>
      </c>
      <c r="V129" s="28" t="s">
        <v>1734</v>
      </c>
      <c r="W129" s="28" t="s">
        <v>1735</v>
      </c>
    </row>
    <row r="130" spans="2:25" s="19" customFormat="1" ht="27">
      <c r="B130" s="19" t="s">
        <v>278</v>
      </c>
      <c r="C130" s="19" t="s">
        <v>1143</v>
      </c>
      <c r="E130" s="19" t="s">
        <v>400</v>
      </c>
      <c r="F130" s="19" t="s">
        <v>813</v>
      </c>
      <c r="I130" s="19" t="s">
        <v>809</v>
      </c>
      <c r="K130" s="19" t="s">
        <v>186</v>
      </c>
      <c r="L130" s="33" t="s">
        <v>416</v>
      </c>
      <c r="M130" s="28">
        <v>-1</v>
      </c>
      <c r="N130" s="19" t="s">
        <v>189</v>
      </c>
      <c r="P130" s="19" t="s">
        <v>991</v>
      </c>
      <c r="Q130" s="19" t="s">
        <v>1736</v>
      </c>
      <c r="R130" s="19" t="s">
        <v>1737</v>
      </c>
      <c r="S130" s="19" t="s">
        <v>1738</v>
      </c>
      <c r="T130" s="19" t="s">
        <v>1739</v>
      </c>
      <c r="U130" s="19" t="s">
        <v>1740</v>
      </c>
      <c r="V130" s="19" t="s">
        <v>1741</v>
      </c>
      <c r="W130" s="19" t="s">
        <v>1742</v>
      </c>
      <c r="X130" s="19" t="s">
        <v>1743</v>
      </c>
      <c r="Y130" s="19" t="s">
        <v>1744</v>
      </c>
    </row>
    <row r="131" spans="2:25" s="19" customFormat="1" ht="27">
      <c r="B131" s="19" t="s">
        <v>279</v>
      </c>
      <c r="C131" s="19" t="s">
        <v>1143</v>
      </c>
      <c r="E131" s="19" t="s">
        <v>400</v>
      </c>
      <c r="F131" s="19" t="s">
        <v>813</v>
      </c>
      <c r="I131" s="19" t="s">
        <v>809</v>
      </c>
      <c r="K131" s="19" t="s">
        <v>186</v>
      </c>
      <c r="L131" s="33" t="s">
        <v>416</v>
      </c>
      <c r="M131" s="28">
        <v>-1</v>
      </c>
      <c r="N131" s="19" t="s">
        <v>189</v>
      </c>
      <c r="P131" s="19" t="s">
        <v>991</v>
      </c>
      <c r="Q131" s="19" t="s">
        <v>1736</v>
      </c>
      <c r="R131" s="19" t="s">
        <v>1737</v>
      </c>
      <c r="S131" s="19" t="s">
        <v>1738</v>
      </c>
      <c r="T131" s="19" t="s">
        <v>1739</v>
      </c>
      <c r="U131" s="19" t="s">
        <v>1740</v>
      </c>
      <c r="V131" s="19" t="s">
        <v>1741</v>
      </c>
      <c r="W131" s="19" t="s">
        <v>1742</v>
      </c>
      <c r="X131" s="19" t="s">
        <v>1743</v>
      </c>
      <c r="Y131" s="19" t="s">
        <v>1744</v>
      </c>
    </row>
    <row r="132" spans="2:25" s="19" customFormat="1" ht="27">
      <c r="B132" s="19" t="s">
        <v>280</v>
      </c>
      <c r="C132" s="19" t="s">
        <v>1143</v>
      </c>
      <c r="E132" s="19" t="s">
        <v>400</v>
      </c>
      <c r="F132" s="19" t="s">
        <v>813</v>
      </c>
      <c r="I132" s="19" t="s">
        <v>809</v>
      </c>
      <c r="K132" s="19" t="s">
        <v>186</v>
      </c>
      <c r="L132" s="33" t="s">
        <v>416</v>
      </c>
      <c r="M132" s="28">
        <v>-1</v>
      </c>
      <c r="N132" s="19" t="s">
        <v>189</v>
      </c>
      <c r="P132" s="19" t="s">
        <v>991</v>
      </c>
      <c r="Q132" s="19" t="s">
        <v>1736</v>
      </c>
      <c r="R132" s="19" t="s">
        <v>1737</v>
      </c>
      <c r="S132" s="19" t="s">
        <v>1738</v>
      </c>
      <c r="T132" s="19" t="s">
        <v>1739</v>
      </c>
      <c r="U132" s="19" t="s">
        <v>1740</v>
      </c>
      <c r="V132" s="19" t="s">
        <v>1741</v>
      </c>
      <c r="W132" s="19" t="s">
        <v>1742</v>
      </c>
      <c r="X132" s="19" t="s">
        <v>1743</v>
      </c>
      <c r="Y132" s="19" t="s">
        <v>1744</v>
      </c>
    </row>
    <row r="133" spans="2:25" s="19" customFormat="1" ht="27">
      <c r="B133" s="19" t="s">
        <v>1144</v>
      </c>
      <c r="C133" s="19" t="s">
        <v>1147</v>
      </c>
      <c r="E133" s="19" t="s">
        <v>448</v>
      </c>
      <c r="F133" s="19" t="s">
        <v>812</v>
      </c>
      <c r="I133" s="19" t="s">
        <v>809</v>
      </c>
      <c r="K133" s="19" t="s">
        <v>186</v>
      </c>
      <c r="L133" s="33" t="s">
        <v>418</v>
      </c>
      <c r="M133" s="28">
        <v>-1</v>
      </c>
      <c r="N133" s="19" t="s">
        <v>189</v>
      </c>
      <c r="P133" s="19" t="s">
        <v>991</v>
      </c>
      <c r="Q133" s="19" t="s">
        <v>2</v>
      </c>
      <c r="R133" s="19" t="s">
        <v>1730</v>
      </c>
      <c r="S133" s="19" t="s">
        <v>1731</v>
      </c>
      <c r="T133" s="19" t="s">
        <v>1732</v>
      </c>
      <c r="U133" s="19" t="s">
        <v>1733</v>
      </c>
      <c r="V133" s="19" t="s">
        <v>1734</v>
      </c>
    </row>
    <row r="134" spans="2:25" s="19" customFormat="1" ht="27">
      <c r="B134" s="19" t="s">
        <v>1145</v>
      </c>
      <c r="C134" s="19" t="s">
        <v>1147</v>
      </c>
      <c r="E134" s="19" t="s">
        <v>448</v>
      </c>
      <c r="F134" s="19" t="s">
        <v>812</v>
      </c>
      <c r="I134" s="19" t="s">
        <v>809</v>
      </c>
      <c r="K134" s="19" t="s">
        <v>186</v>
      </c>
      <c r="L134" s="33" t="s">
        <v>418</v>
      </c>
      <c r="M134" s="28">
        <v>-1</v>
      </c>
      <c r="N134" s="19" t="s">
        <v>189</v>
      </c>
      <c r="P134" s="19" t="s">
        <v>991</v>
      </c>
      <c r="Q134" s="19" t="s">
        <v>2</v>
      </c>
      <c r="R134" s="19" t="s">
        <v>1730</v>
      </c>
      <c r="S134" s="19" t="s">
        <v>1731</v>
      </c>
      <c r="T134" s="19" t="s">
        <v>1732</v>
      </c>
      <c r="U134" s="19" t="s">
        <v>1733</v>
      </c>
      <c r="V134" s="19" t="s">
        <v>1734</v>
      </c>
    </row>
    <row r="135" spans="2:25" s="19" customFormat="1" ht="27">
      <c r="B135" s="19" t="s">
        <v>1146</v>
      </c>
      <c r="C135" s="19" t="s">
        <v>1147</v>
      </c>
      <c r="E135" s="19" t="s">
        <v>448</v>
      </c>
      <c r="F135" s="19" t="s">
        <v>812</v>
      </c>
      <c r="I135" s="19" t="s">
        <v>809</v>
      </c>
      <c r="K135" s="19" t="s">
        <v>186</v>
      </c>
      <c r="L135" s="33" t="s">
        <v>418</v>
      </c>
      <c r="M135" s="28">
        <v>-1</v>
      </c>
      <c r="N135" s="19" t="s">
        <v>189</v>
      </c>
      <c r="P135" s="19" t="s">
        <v>991</v>
      </c>
      <c r="Q135" s="19" t="s">
        <v>2</v>
      </c>
      <c r="R135" s="19" t="s">
        <v>1730</v>
      </c>
      <c r="S135" s="19" t="s">
        <v>1731</v>
      </c>
      <c r="T135" s="19" t="s">
        <v>1732</v>
      </c>
      <c r="U135" s="19" t="s">
        <v>1733</v>
      </c>
      <c r="V135" s="19" t="s">
        <v>1734</v>
      </c>
    </row>
    <row r="136" spans="2:25" s="19" customFormat="1" ht="27">
      <c r="B136" s="19" t="s">
        <v>1203</v>
      </c>
      <c r="C136" s="19" t="s">
        <v>1204</v>
      </c>
      <c r="E136" s="19" t="s">
        <v>400</v>
      </c>
      <c r="F136" s="19" t="s">
        <v>813</v>
      </c>
      <c r="I136" s="19" t="s">
        <v>809</v>
      </c>
      <c r="K136" s="19" t="s">
        <v>186</v>
      </c>
      <c r="L136" s="33" t="s">
        <v>416</v>
      </c>
      <c r="M136" s="28">
        <v>-1</v>
      </c>
      <c r="N136" s="19" t="s">
        <v>189</v>
      </c>
      <c r="P136" s="19" t="s">
        <v>991</v>
      </c>
      <c r="Q136" s="19" t="s">
        <v>1736</v>
      </c>
      <c r="R136" s="19" t="s">
        <v>1737</v>
      </c>
      <c r="S136" s="19" t="s">
        <v>1738</v>
      </c>
      <c r="T136" s="19" t="s">
        <v>1739</v>
      </c>
      <c r="U136" s="19" t="s">
        <v>1740</v>
      </c>
      <c r="V136" s="19" t="s">
        <v>1741</v>
      </c>
      <c r="W136" s="19" t="s">
        <v>1742</v>
      </c>
      <c r="X136" s="19" t="s">
        <v>1743</v>
      </c>
      <c r="Y136" s="19" t="s">
        <v>1744</v>
      </c>
    </row>
    <row r="137" spans="2:25" s="19" customFormat="1" ht="27">
      <c r="B137" s="19" t="s">
        <v>1205</v>
      </c>
      <c r="C137" s="19" t="s">
        <v>1204</v>
      </c>
      <c r="E137" s="19" t="s">
        <v>400</v>
      </c>
      <c r="F137" s="19" t="s">
        <v>813</v>
      </c>
      <c r="I137" s="19" t="s">
        <v>809</v>
      </c>
      <c r="K137" s="19" t="s">
        <v>186</v>
      </c>
      <c r="L137" s="33" t="s">
        <v>416</v>
      </c>
      <c r="M137" s="28">
        <v>-1</v>
      </c>
      <c r="N137" s="19" t="s">
        <v>189</v>
      </c>
      <c r="P137" s="19" t="s">
        <v>991</v>
      </c>
      <c r="Q137" s="19" t="s">
        <v>1736</v>
      </c>
      <c r="R137" s="19" t="s">
        <v>1737</v>
      </c>
      <c r="S137" s="19" t="s">
        <v>1738</v>
      </c>
      <c r="T137" s="19" t="s">
        <v>1739</v>
      </c>
      <c r="U137" s="19" t="s">
        <v>1740</v>
      </c>
      <c r="V137" s="19" t="s">
        <v>1741</v>
      </c>
      <c r="W137" s="19" t="s">
        <v>1742</v>
      </c>
      <c r="X137" s="19" t="s">
        <v>1743</v>
      </c>
      <c r="Y137" s="19" t="s">
        <v>1744</v>
      </c>
    </row>
    <row r="138" spans="2:25" s="19" customFormat="1" ht="27">
      <c r="B138" s="19" t="s">
        <v>1206</v>
      </c>
      <c r="C138" s="19" t="s">
        <v>1204</v>
      </c>
      <c r="E138" s="19" t="s">
        <v>400</v>
      </c>
      <c r="F138" s="19" t="s">
        <v>813</v>
      </c>
      <c r="I138" s="19" t="s">
        <v>809</v>
      </c>
      <c r="K138" s="19" t="s">
        <v>186</v>
      </c>
      <c r="L138" s="33" t="s">
        <v>416</v>
      </c>
      <c r="M138" s="28">
        <v>-1</v>
      </c>
      <c r="N138" s="19" t="s">
        <v>189</v>
      </c>
      <c r="P138" s="19" t="s">
        <v>991</v>
      </c>
      <c r="Q138" s="19" t="s">
        <v>1736</v>
      </c>
      <c r="R138" s="19" t="s">
        <v>1737</v>
      </c>
      <c r="S138" s="19" t="s">
        <v>1738</v>
      </c>
      <c r="T138" s="19" t="s">
        <v>1739</v>
      </c>
      <c r="U138" s="19" t="s">
        <v>1740</v>
      </c>
      <c r="V138" s="19" t="s">
        <v>1741</v>
      </c>
      <c r="W138" s="19" t="s">
        <v>1742</v>
      </c>
      <c r="X138" s="19" t="s">
        <v>1743</v>
      </c>
      <c r="Y138" s="19" t="s">
        <v>1744</v>
      </c>
    </row>
    <row r="139" spans="2:25" s="19" customFormat="1" ht="27">
      <c r="B139" s="19" t="s">
        <v>699</v>
      </c>
      <c r="C139" s="19" t="s">
        <v>1372</v>
      </c>
      <c r="E139" s="19" t="s">
        <v>452</v>
      </c>
      <c r="F139" s="19" t="s">
        <v>1373</v>
      </c>
      <c r="I139" s="19" t="s">
        <v>809</v>
      </c>
      <c r="K139" s="19" t="s">
        <v>186</v>
      </c>
      <c r="L139" s="19" t="s">
        <v>454</v>
      </c>
      <c r="M139" s="19">
        <v>0</v>
      </c>
      <c r="O139" s="19" t="s">
        <v>189</v>
      </c>
      <c r="P139" s="19" t="s">
        <v>543</v>
      </c>
      <c r="Q139" s="19" t="s">
        <v>583</v>
      </c>
      <c r="R139" s="19" t="s">
        <v>584</v>
      </c>
      <c r="S139" s="19" t="s">
        <v>585</v>
      </c>
      <c r="T139" s="19" t="s">
        <v>586</v>
      </c>
      <c r="U139" s="19" t="s">
        <v>587</v>
      </c>
      <c r="V139" s="19" t="s">
        <v>588</v>
      </c>
      <c r="W139" s="19" t="s">
        <v>589</v>
      </c>
      <c r="X139" s="19" t="s">
        <v>590</v>
      </c>
      <c r="Y139" s="19" t="s">
        <v>453</v>
      </c>
    </row>
    <row r="140" spans="2:25" s="19" customFormat="1" ht="27">
      <c r="B140" s="19" t="s">
        <v>700</v>
      </c>
      <c r="C140" s="19" t="s">
        <v>1372</v>
      </c>
      <c r="E140" s="19" t="s">
        <v>452</v>
      </c>
      <c r="F140" s="19" t="s">
        <v>1373</v>
      </c>
      <c r="I140" s="19" t="s">
        <v>809</v>
      </c>
      <c r="K140" s="19" t="s">
        <v>186</v>
      </c>
      <c r="L140" s="19" t="s">
        <v>454</v>
      </c>
      <c r="M140" s="19">
        <v>0</v>
      </c>
      <c r="O140" s="19" t="s">
        <v>189</v>
      </c>
      <c r="P140" s="19" t="s">
        <v>543</v>
      </c>
      <c r="Q140" s="19" t="s">
        <v>583</v>
      </c>
      <c r="R140" s="19" t="s">
        <v>584</v>
      </c>
      <c r="S140" s="19" t="s">
        <v>585</v>
      </c>
      <c r="T140" s="19" t="s">
        <v>586</v>
      </c>
      <c r="U140" s="19" t="s">
        <v>587</v>
      </c>
      <c r="V140" s="19" t="s">
        <v>588</v>
      </c>
      <c r="W140" s="19" t="s">
        <v>589</v>
      </c>
      <c r="X140" s="19" t="s">
        <v>590</v>
      </c>
      <c r="Y140" s="19" t="s">
        <v>453</v>
      </c>
    </row>
    <row r="141" spans="2:25" s="19" customFormat="1" ht="27">
      <c r="B141" s="19" t="s">
        <v>701</v>
      </c>
      <c r="C141" s="19" t="s">
        <v>1372</v>
      </c>
      <c r="E141" s="19" t="s">
        <v>452</v>
      </c>
      <c r="F141" s="19" t="s">
        <v>1373</v>
      </c>
      <c r="I141" s="19" t="s">
        <v>809</v>
      </c>
      <c r="K141" s="19" t="s">
        <v>186</v>
      </c>
      <c r="L141" s="19" t="s">
        <v>454</v>
      </c>
      <c r="M141" s="19">
        <v>0</v>
      </c>
      <c r="O141" s="19" t="s">
        <v>189</v>
      </c>
      <c r="P141" s="19" t="s">
        <v>543</v>
      </c>
      <c r="Q141" s="19" t="s">
        <v>583</v>
      </c>
      <c r="R141" s="19" t="s">
        <v>584</v>
      </c>
      <c r="S141" s="19" t="s">
        <v>585</v>
      </c>
      <c r="T141" s="19" t="s">
        <v>586</v>
      </c>
      <c r="U141" s="19" t="s">
        <v>587</v>
      </c>
      <c r="V141" s="19" t="s">
        <v>588</v>
      </c>
      <c r="W141" s="19" t="s">
        <v>589</v>
      </c>
      <c r="X141" s="19" t="s">
        <v>590</v>
      </c>
      <c r="Y141" s="19" t="s">
        <v>453</v>
      </c>
    </row>
    <row r="142" spans="2:25" s="19" customFormat="1">
      <c r="B142" s="19" t="s">
        <v>1207</v>
      </c>
      <c r="C142" s="19" t="s">
        <v>827</v>
      </c>
      <c r="F142" s="19" t="s">
        <v>828</v>
      </c>
      <c r="I142" s="19" t="s">
        <v>1225</v>
      </c>
      <c r="J142" s="19" t="s">
        <v>173</v>
      </c>
      <c r="K142" s="19" t="s">
        <v>186</v>
      </c>
      <c r="M142" s="19">
        <v>-1</v>
      </c>
    </row>
    <row r="143" spans="2:25" s="19" customFormat="1">
      <c r="B143" s="19" t="s">
        <v>1208</v>
      </c>
      <c r="C143" s="19" t="s">
        <v>827</v>
      </c>
      <c r="F143" s="19" t="s">
        <v>828</v>
      </c>
      <c r="I143" s="19" t="s">
        <v>1225</v>
      </c>
      <c r="J143" s="19" t="s">
        <v>173</v>
      </c>
      <c r="K143" s="19" t="s">
        <v>186</v>
      </c>
      <c r="M143" s="19">
        <v>-1</v>
      </c>
    </row>
    <row r="144" spans="2:25" s="19" customFormat="1">
      <c r="B144" s="19" t="s">
        <v>1209</v>
      </c>
      <c r="C144" s="19" t="s">
        <v>827</v>
      </c>
      <c r="F144" s="19" t="s">
        <v>828</v>
      </c>
      <c r="I144" s="19" t="s">
        <v>1225</v>
      </c>
      <c r="J144" s="19" t="s">
        <v>173</v>
      </c>
      <c r="K144" s="19" t="s">
        <v>186</v>
      </c>
      <c r="M144" s="19">
        <v>-1</v>
      </c>
    </row>
    <row r="145" spans="1:24" s="23" customFormat="1">
      <c r="A145" s="19"/>
      <c r="B145" s="23" t="s">
        <v>1210</v>
      </c>
      <c r="C145" s="23" t="s">
        <v>1211</v>
      </c>
      <c r="E145" s="23" t="s">
        <v>441</v>
      </c>
      <c r="I145" s="23" t="s">
        <v>1225</v>
      </c>
      <c r="K145" s="23" t="s">
        <v>186</v>
      </c>
      <c r="M145" s="23">
        <v>0</v>
      </c>
    </row>
    <row r="146" spans="1:24" s="23" customFormat="1">
      <c r="A146" s="19"/>
      <c r="B146" s="23" t="s">
        <v>1212</v>
      </c>
      <c r="C146" s="23" t="s">
        <v>1211</v>
      </c>
      <c r="I146" s="23" t="s">
        <v>1225</v>
      </c>
      <c r="K146" s="23" t="s">
        <v>186</v>
      </c>
      <c r="M146" s="23">
        <v>0</v>
      </c>
    </row>
    <row r="147" spans="1:24" s="23" customFormat="1">
      <c r="A147" s="19"/>
      <c r="B147" s="23" t="s">
        <v>1213</v>
      </c>
      <c r="C147" s="23" t="s">
        <v>1211</v>
      </c>
      <c r="I147" s="23" t="s">
        <v>1225</v>
      </c>
      <c r="K147" s="23" t="s">
        <v>186</v>
      </c>
      <c r="M147" s="23">
        <v>0</v>
      </c>
    </row>
    <row r="148" spans="1:24" s="23" customFormat="1">
      <c r="A148" s="19"/>
      <c r="B148" s="23" t="s">
        <v>1214</v>
      </c>
      <c r="C148" s="23" t="s">
        <v>1215</v>
      </c>
      <c r="I148" s="23" t="s">
        <v>1225</v>
      </c>
      <c r="K148" s="23" t="s">
        <v>186</v>
      </c>
      <c r="M148" s="23">
        <v>0</v>
      </c>
    </row>
    <row r="149" spans="1:24" s="23" customFormat="1">
      <c r="A149" s="19"/>
      <c r="B149" s="23" t="s">
        <v>1216</v>
      </c>
      <c r="C149" s="23" t="s">
        <v>1215</v>
      </c>
      <c r="I149" s="23" t="s">
        <v>1225</v>
      </c>
      <c r="K149" s="23" t="s">
        <v>186</v>
      </c>
      <c r="M149" s="23">
        <v>0</v>
      </c>
    </row>
    <row r="150" spans="1:24" s="23" customFormat="1">
      <c r="A150" s="19"/>
      <c r="B150" s="23" t="s">
        <v>1217</v>
      </c>
      <c r="C150" s="23" t="s">
        <v>1215</v>
      </c>
      <c r="I150" s="23" t="s">
        <v>1225</v>
      </c>
      <c r="K150" s="23" t="s">
        <v>186</v>
      </c>
      <c r="M150" s="23">
        <v>0</v>
      </c>
    </row>
    <row r="151" spans="1:24" s="19" customFormat="1" ht="27">
      <c r="B151" s="19" t="s">
        <v>819</v>
      </c>
      <c r="C151" s="19" t="s">
        <v>1218</v>
      </c>
      <c r="F151" s="19" t="s">
        <v>826</v>
      </c>
      <c r="I151" s="19" t="s">
        <v>809</v>
      </c>
      <c r="K151" s="19" t="s">
        <v>186</v>
      </c>
      <c r="L151" s="19" t="s">
        <v>455</v>
      </c>
      <c r="M151" s="19">
        <v>0</v>
      </c>
      <c r="O151" s="19" t="s">
        <v>189</v>
      </c>
      <c r="P151" s="19" t="s">
        <v>593</v>
      </c>
      <c r="Q151" s="19" t="s">
        <v>594</v>
      </c>
      <c r="R151" s="19" t="s">
        <v>1022</v>
      </c>
      <c r="S151" s="19" t="s">
        <v>1023</v>
      </c>
      <c r="T151" s="19" t="s">
        <v>1024</v>
      </c>
      <c r="U151" s="19" t="s">
        <v>1025</v>
      </c>
      <c r="V151" s="19" t="s">
        <v>1026</v>
      </c>
      <c r="W151" s="19" t="s">
        <v>1027</v>
      </c>
      <c r="X151" s="19" t="s">
        <v>1028</v>
      </c>
    </row>
    <row r="152" spans="1:24" s="19" customFormat="1" ht="27">
      <c r="B152" s="19" t="s">
        <v>820</v>
      </c>
      <c r="C152" s="19" t="s">
        <v>1218</v>
      </c>
      <c r="F152" s="19" t="s">
        <v>826</v>
      </c>
      <c r="I152" s="19" t="s">
        <v>809</v>
      </c>
      <c r="K152" s="19" t="s">
        <v>186</v>
      </c>
      <c r="L152" s="19" t="s">
        <v>455</v>
      </c>
      <c r="M152" s="19">
        <v>0</v>
      </c>
      <c r="O152" s="19" t="s">
        <v>189</v>
      </c>
      <c r="P152" s="19" t="s">
        <v>593</v>
      </c>
      <c r="Q152" s="19" t="s">
        <v>594</v>
      </c>
      <c r="R152" s="19" t="s">
        <v>1022</v>
      </c>
      <c r="S152" s="19" t="s">
        <v>1023</v>
      </c>
      <c r="T152" s="19" t="s">
        <v>1024</v>
      </c>
      <c r="U152" s="19" t="s">
        <v>1025</v>
      </c>
      <c r="V152" s="19" t="s">
        <v>1026</v>
      </c>
      <c r="W152" s="19" t="s">
        <v>1027</v>
      </c>
      <c r="X152" s="19" t="s">
        <v>1028</v>
      </c>
    </row>
    <row r="153" spans="1:24" s="19" customFormat="1" ht="27">
      <c r="B153" s="19" t="s">
        <v>821</v>
      </c>
      <c r="C153" s="19" t="s">
        <v>1218</v>
      </c>
      <c r="F153" s="19" t="s">
        <v>826</v>
      </c>
      <c r="I153" s="19" t="s">
        <v>809</v>
      </c>
      <c r="K153" s="19" t="s">
        <v>186</v>
      </c>
      <c r="L153" s="19" t="s">
        <v>455</v>
      </c>
      <c r="M153" s="19">
        <v>0</v>
      </c>
      <c r="O153" s="19" t="s">
        <v>189</v>
      </c>
      <c r="P153" s="19" t="s">
        <v>593</v>
      </c>
      <c r="Q153" s="19" t="s">
        <v>594</v>
      </c>
      <c r="R153" s="19" t="s">
        <v>1022</v>
      </c>
      <c r="S153" s="19" t="s">
        <v>1023</v>
      </c>
      <c r="T153" s="19" t="s">
        <v>1024</v>
      </c>
      <c r="U153" s="19" t="s">
        <v>1025</v>
      </c>
      <c r="V153" s="19" t="s">
        <v>1026</v>
      </c>
      <c r="W153" s="19" t="s">
        <v>1027</v>
      </c>
      <c r="X153" s="19" t="s">
        <v>1028</v>
      </c>
    </row>
    <row r="154" spans="1:24" s="19" customFormat="1" ht="27">
      <c r="B154" s="19" t="s">
        <v>822</v>
      </c>
      <c r="C154" s="19" t="s">
        <v>1219</v>
      </c>
      <c r="F154" s="19" t="s">
        <v>826</v>
      </c>
      <c r="I154" s="19" t="s">
        <v>809</v>
      </c>
      <c r="K154" s="19" t="s">
        <v>186</v>
      </c>
      <c r="L154" s="19" t="s">
        <v>456</v>
      </c>
      <c r="M154" s="19">
        <v>0</v>
      </c>
      <c r="O154" s="19" t="s">
        <v>189</v>
      </c>
      <c r="P154" s="19" t="s">
        <v>1026</v>
      </c>
      <c r="Q154" s="19" t="s">
        <v>1027</v>
      </c>
      <c r="R154" s="19" t="s">
        <v>1028</v>
      </c>
      <c r="S154" s="19" t="s">
        <v>1029</v>
      </c>
      <c r="T154" s="19" t="s">
        <v>1030</v>
      </c>
      <c r="U154" s="19" t="s">
        <v>1031</v>
      </c>
      <c r="V154" s="19" t="s">
        <v>1032</v>
      </c>
    </row>
    <row r="155" spans="1:24" s="19" customFormat="1" ht="27">
      <c r="B155" s="19" t="s">
        <v>823</v>
      </c>
      <c r="C155" s="19" t="s">
        <v>1219</v>
      </c>
      <c r="F155" s="19" t="s">
        <v>826</v>
      </c>
      <c r="I155" s="19" t="s">
        <v>809</v>
      </c>
      <c r="K155" s="19" t="s">
        <v>186</v>
      </c>
      <c r="L155" s="19" t="s">
        <v>456</v>
      </c>
      <c r="M155" s="19">
        <v>0</v>
      </c>
      <c r="O155" s="19" t="s">
        <v>189</v>
      </c>
      <c r="P155" s="19" t="s">
        <v>1026</v>
      </c>
      <c r="Q155" s="19" t="s">
        <v>1027</v>
      </c>
      <c r="R155" s="19" t="s">
        <v>1028</v>
      </c>
      <c r="S155" s="19" t="s">
        <v>1029</v>
      </c>
      <c r="T155" s="19" t="s">
        <v>1030</v>
      </c>
      <c r="U155" s="19" t="s">
        <v>1031</v>
      </c>
      <c r="V155" s="19" t="s">
        <v>1032</v>
      </c>
    </row>
    <row r="156" spans="1:24" s="19" customFormat="1" ht="27">
      <c r="B156" s="19" t="s">
        <v>824</v>
      </c>
      <c r="C156" s="19" t="s">
        <v>1219</v>
      </c>
      <c r="F156" s="19" t="s">
        <v>826</v>
      </c>
      <c r="I156" s="19" t="s">
        <v>809</v>
      </c>
      <c r="K156" s="19" t="s">
        <v>186</v>
      </c>
      <c r="L156" s="19" t="s">
        <v>456</v>
      </c>
      <c r="M156" s="19">
        <v>0</v>
      </c>
      <c r="O156" s="19" t="s">
        <v>189</v>
      </c>
      <c r="P156" s="19" t="s">
        <v>1026</v>
      </c>
      <c r="Q156" s="19" t="s">
        <v>1027</v>
      </c>
      <c r="R156" s="19" t="s">
        <v>1028</v>
      </c>
      <c r="S156" s="19" t="s">
        <v>1029</v>
      </c>
      <c r="T156" s="19" t="s">
        <v>1030</v>
      </c>
      <c r="U156" s="19" t="s">
        <v>1031</v>
      </c>
      <c r="V156" s="19" t="s">
        <v>1032</v>
      </c>
    </row>
    <row r="157" spans="1:24" s="19" customFormat="1" ht="27">
      <c r="B157" s="19" t="s">
        <v>592</v>
      </c>
      <c r="C157" s="19" t="s">
        <v>1371</v>
      </c>
      <c r="I157" s="19" t="s">
        <v>810</v>
      </c>
      <c r="K157" s="19" t="s">
        <v>192</v>
      </c>
      <c r="L157" s="19" t="s">
        <v>1301</v>
      </c>
      <c r="M157" s="19" t="b">
        <v>0</v>
      </c>
      <c r="P157" s="19" t="s">
        <v>193</v>
      </c>
      <c r="Q157" s="19" t="s">
        <v>194</v>
      </c>
    </row>
    <row r="158" spans="1:24" s="19" customFormat="1" ht="27">
      <c r="B158" s="19" t="s">
        <v>1033</v>
      </c>
      <c r="C158" s="19" t="s">
        <v>1371</v>
      </c>
      <c r="I158" s="19" t="s">
        <v>810</v>
      </c>
      <c r="K158" s="19" t="s">
        <v>192</v>
      </c>
      <c r="L158" s="19" t="s">
        <v>1301</v>
      </c>
      <c r="M158" s="19" t="b">
        <v>0</v>
      </c>
      <c r="P158" s="19" t="s">
        <v>193</v>
      </c>
      <c r="Q158" s="19" t="s">
        <v>194</v>
      </c>
    </row>
    <row r="159" spans="1:24" s="19" customFormat="1" ht="27">
      <c r="B159" s="19" t="s">
        <v>1034</v>
      </c>
      <c r="C159" s="19" t="s">
        <v>1371</v>
      </c>
      <c r="I159" s="19" t="s">
        <v>810</v>
      </c>
      <c r="K159" s="19" t="s">
        <v>192</v>
      </c>
      <c r="L159" s="19" t="s">
        <v>1301</v>
      </c>
      <c r="M159" s="19" t="b">
        <v>0</v>
      </c>
      <c r="P159" s="19" t="s">
        <v>193</v>
      </c>
      <c r="Q159" s="19" t="s">
        <v>194</v>
      </c>
    </row>
    <row r="160" spans="1:24" s="19" customFormat="1" ht="27">
      <c r="B160" s="19" t="s">
        <v>591</v>
      </c>
      <c r="C160" s="19" t="s">
        <v>1370</v>
      </c>
      <c r="I160" s="19" t="s">
        <v>810</v>
      </c>
      <c r="K160" s="19" t="s">
        <v>192</v>
      </c>
      <c r="L160" s="19" t="s">
        <v>1301</v>
      </c>
      <c r="M160" s="19" t="b">
        <v>0</v>
      </c>
      <c r="P160" s="19" t="s">
        <v>193</v>
      </c>
      <c r="Q160" s="19" t="s">
        <v>194</v>
      </c>
    </row>
    <row r="161" spans="2:20" s="19" customFormat="1" ht="27">
      <c r="B161" s="19" t="s">
        <v>1035</v>
      </c>
      <c r="C161" s="19" t="s">
        <v>1370</v>
      </c>
      <c r="I161" s="19" t="s">
        <v>810</v>
      </c>
      <c r="K161" s="19" t="s">
        <v>192</v>
      </c>
      <c r="L161" s="19" t="s">
        <v>1301</v>
      </c>
      <c r="M161" s="19" t="b">
        <v>0</v>
      </c>
      <c r="P161" s="19" t="s">
        <v>193</v>
      </c>
      <c r="Q161" s="19" t="s">
        <v>194</v>
      </c>
    </row>
    <row r="162" spans="2:20" s="19" customFormat="1" ht="27">
      <c r="B162" s="19" t="s">
        <v>1036</v>
      </c>
      <c r="C162" s="19" t="s">
        <v>1370</v>
      </c>
      <c r="I162" s="19" t="s">
        <v>810</v>
      </c>
      <c r="K162" s="19" t="s">
        <v>192</v>
      </c>
      <c r="L162" s="19" t="s">
        <v>1301</v>
      </c>
      <c r="M162" s="19" t="b">
        <v>0</v>
      </c>
      <c r="P162" s="19" t="s">
        <v>193</v>
      </c>
      <c r="Q162" s="19" t="s">
        <v>194</v>
      </c>
    </row>
    <row r="163" spans="2:20" s="19" customFormat="1" ht="54">
      <c r="B163" s="19" t="s">
        <v>680</v>
      </c>
      <c r="C163" s="19" t="s">
        <v>513</v>
      </c>
      <c r="E163" s="19" t="s">
        <v>457</v>
      </c>
      <c r="F163" s="19" t="s">
        <v>514</v>
      </c>
      <c r="I163" s="19" t="s">
        <v>809</v>
      </c>
      <c r="K163" s="19" t="s">
        <v>186</v>
      </c>
      <c r="L163" s="19" t="s">
        <v>454</v>
      </c>
      <c r="M163" s="19">
        <v>0</v>
      </c>
      <c r="O163" s="19" t="s">
        <v>189</v>
      </c>
      <c r="P163" s="19" t="s">
        <v>521</v>
      </c>
      <c r="Q163" s="19" t="s">
        <v>520</v>
      </c>
      <c r="R163" s="27" t="s">
        <v>519</v>
      </c>
      <c r="S163" s="27" t="s">
        <v>522</v>
      </c>
      <c r="T163" s="27" t="s">
        <v>523</v>
      </c>
    </row>
    <row r="164" spans="2:20" s="19" customFormat="1" ht="54">
      <c r="B164" s="19" t="s">
        <v>1374</v>
      </c>
      <c r="C164" s="19" t="s">
        <v>513</v>
      </c>
      <c r="E164" s="19" t="s">
        <v>457</v>
      </c>
      <c r="F164" s="19" t="s">
        <v>514</v>
      </c>
      <c r="I164" s="19" t="s">
        <v>809</v>
      </c>
      <c r="K164" s="19" t="s">
        <v>186</v>
      </c>
      <c r="L164" s="19" t="s">
        <v>454</v>
      </c>
      <c r="M164" s="19">
        <v>0</v>
      </c>
      <c r="O164" s="19" t="s">
        <v>189</v>
      </c>
      <c r="P164" s="19" t="s">
        <v>521</v>
      </c>
      <c r="Q164" s="19" t="s">
        <v>520</v>
      </c>
      <c r="R164" s="27" t="s">
        <v>519</v>
      </c>
      <c r="S164" s="27" t="s">
        <v>522</v>
      </c>
      <c r="T164" s="27" t="s">
        <v>523</v>
      </c>
    </row>
    <row r="165" spans="2:20" s="19" customFormat="1" ht="54">
      <c r="B165" s="19" t="s">
        <v>1375</v>
      </c>
      <c r="C165" s="19" t="s">
        <v>513</v>
      </c>
      <c r="E165" s="19" t="s">
        <v>457</v>
      </c>
      <c r="F165" s="19" t="s">
        <v>514</v>
      </c>
      <c r="I165" s="19" t="s">
        <v>809</v>
      </c>
      <c r="K165" s="19" t="s">
        <v>186</v>
      </c>
      <c r="L165" s="19" t="s">
        <v>454</v>
      </c>
      <c r="M165" s="19">
        <v>0</v>
      </c>
      <c r="O165" s="19" t="s">
        <v>189</v>
      </c>
      <c r="P165" s="19" t="s">
        <v>521</v>
      </c>
      <c r="Q165" s="19" t="s">
        <v>520</v>
      </c>
      <c r="R165" s="27" t="s">
        <v>519</v>
      </c>
      <c r="S165" s="27" t="s">
        <v>522</v>
      </c>
      <c r="T165" s="27" t="s">
        <v>523</v>
      </c>
    </row>
    <row r="166" spans="2:20" s="19" customFormat="1" ht="27">
      <c r="B166" s="19" t="s">
        <v>682</v>
      </c>
      <c r="C166" s="19" t="s">
        <v>685</v>
      </c>
      <c r="I166" s="19" t="s">
        <v>810</v>
      </c>
      <c r="K166" s="19" t="s">
        <v>192</v>
      </c>
      <c r="L166" s="19" t="s">
        <v>1301</v>
      </c>
      <c r="M166" s="19" t="b">
        <v>0</v>
      </c>
      <c r="P166" s="19" t="s">
        <v>193</v>
      </c>
      <c r="Q166" s="19" t="s">
        <v>194</v>
      </c>
      <c r="R166" s="27"/>
      <c r="S166" s="27"/>
      <c r="T166" s="27"/>
    </row>
    <row r="167" spans="2:20" s="19" customFormat="1" ht="27">
      <c r="B167" s="19" t="s">
        <v>683</v>
      </c>
      <c r="C167" s="19" t="s">
        <v>685</v>
      </c>
      <c r="I167" s="19" t="s">
        <v>810</v>
      </c>
      <c r="K167" s="19" t="s">
        <v>192</v>
      </c>
      <c r="L167" s="19" t="s">
        <v>1301</v>
      </c>
      <c r="M167" s="19" t="b">
        <v>0</v>
      </c>
      <c r="P167" s="19" t="s">
        <v>193</v>
      </c>
      <c r="Q167" s="19" t="s">
        <v>194</v>
      </c>
      <c r="R167" s="27"/>
      <c r="S167" s="27"/>
      <c r="T167" s="27"/>
    </row>
    <row r="168" spans="2:20" s="19" customFormat="1" ht="27">
      <c r="B168" s="19" t="s">
        <v>684</v>
      </c>
      <c r="C168" s="19" t="s">
        <v>685</v>
      </c>
      <c r="I168" s="19" t="s">
        <v>810</v>
      </c>
      <c r="K168" s="19" t="s">
        <v>192</v>
      </c>
      <c r="L168" s="19" t="s">
        <v>1301</v>
      </c>
      <c r="M168" s="19" t="b">
        <v>0</v>
      </c>
      <c r="P168" s="19" t="s">
        <v>193</v>
      </c>
      <c r="Q168" s="19" t="s">
        <v>194</v>
      </c>
      <c r="R168" s="27"/>
      <c r="S168" s="27"/>
      <c r="T168" s="27"/>
    </row>
    <row r="169" spans="2:20" s="19" customFormat="1" ht="27">
      <c r="B169" s="19" t="s">
        <v>686</v>
      </c>
      <c r="C169" s="19" t="s">
        <v>687</v>
      </c>
      <c r="I169" s="19" t="s">
        <v>810</v>
      </c>
      <c r="K169" s="19" t="s">
        <v>192</v>
      </c>
      <c r="L169" s="19" t="s">
        <v>1301</v>
      </c>
      <c r="M169" s="19" t="b">
        <v>0</v>
      </c>
      <c r="P169" s="19" t="s">
        <v>193</v>
      </c>
      <c r="Q169" s="19" t="s">
        <v>194</v>
      </c>
      <c r="R169" s="27"/>
      <c r="S169" s="27"/>
      <c r="T169" s="27"/>
    </row>
    <row r="170" spans="2:20" s="19" customFormat="1" ht="27">
      <c r="B170" s="19" t="s">
        <v>530</v>
      </c>
      <c r="C170" s="19" t="s">
        <v>687</v>
      </c>
      <c r="I170" s="19" t="s">
        <v>810</v>
      </c>
      <c r="K170" s="19" t="s">
        <v>192</v>
      </c>
      <c r="L170" s="19" t="s">
        <v>1301</v>
      </c>
      <c r="M170" s="19" t="b">
        <v>0</v>
      </c>
      <c r="P170" s="19" t="s">
        <v>193</v>
      </c>
      <c r="Q170" s="19" t="s">
        <v>194</v>
      </c>
      <c r="R170" s="27"/>
      <c r="S170" s="27"/>
      <c r="T170" s="27"/>
    </row>
    <row r="171" spans="2:20" s="19" customFormat="1" ht="27">
      <c r="B171" s="19" t="s">
        <v>679</v>
      </c>
      <c r="C171" s="19" t="s">
        <v>687</v>
      </c>
      <c r="I171" s="19" t="s">
        <v>810</v>
      </c>
      <c r="K171" s="19" t="s">
        <v>192</v>
      </c>
      <c r="L171" s="19" t="s">
        <v>1301</v>
      </c>
      <c r="M171" s="19" t="b">
        <v>0</v>
      </c>
      <c r="P171" s="19" t="s">
        <v>193</v>
      </c>
      <c r="Q171" s="19" t="s">
        <v>194</v>
      </c>
      <c r="R171" s="27"/>
      <c r="S171" s="27"/>
      <c r="T171" s="27"/>
    </row>
    <row r="172" spans="2:20" s="19" customFormat="1" ht="27">
      <c r="B172" s="19" t="s">
        <v>681</v>
      </c>
      <c r="C172" s="19" t="s">
        <v>515</v>
      </c>
      <c r="E172" s="19" t="s">
        <v>458</v>
      </c>
      <c r="I172" s="19" t="s">
        <v>809</v>
      </c>
      <c r="K172" s="19" t="s">
        <v>186</v>
      </c>
      <c r="L172" s="19" t="s">
        <v>201</v>
      </c>
      <c r="M172" s="19">
        <v>0</v>
      </c>
      <c r="O172" s="19" t="s">
        <v>189</v>
      </c>
      <c r="P172" s="19" t="s">
        <v>516</v>
      </c>
      <c r="Q172" s="19" t="s">
        <v>517</v>
      </c>
      <c r="R172" s="19" t="s">
        <v>518</v>
      </c>
      <c r="S172" s="19" t="s">
        <v>620</v>
      </c>
      <c r="T172" s="19" t="s">
        <v>459</v>
      </c>
    </row>
    <row r="173" spans="2:20" s="19" customFormat="1" ht="27">
      <c r="B173" s="19" t="s">
        <v>688</v>
      </c>
      <c r="C173" s="19" t="s">
        <v>524</v>
      </c>
      <c r="I173" s="19" t="s">
        <v>809</v>
      </c>
      <c r="K173" s="19" t="s">
        <v>186</v>
      </c>
      <c r="L173" s="19" t="s">
        <v>201</v>
      </c>
      <c r="M173" s="19">
        <v>0</v>
      </c>
      <c r="O173" s="19" t="s">
        <v>189</v>
      </c>
      <c r="P173" s="19" t="s">
        <v>525</v>
      </c>
      <c r="Q173" s="19" t="s">
        <v>526</v>
      </c>
      <c r="R173" s="27" t="s">
        <v>527</v>
      </c>
      <c r="S173" s="27" t="s">
        <v>528</v>
      </c>
      <c r="T173" s="27" t="s">
        <v>529</v>
      </c>
    </row>
    <row r="174" spans="2:20" s="19" customFormat="1" ht="27">
      <c r="B174" s="19" t="s">
        <v>689</v>
      </c>
      <c r="C174" s="19" t="s">
        <v>524</v>
      </c>
      <c r="I174" s="19" t="s">
        <v>809</v>
      </c>
      <c r="K174" s="19" t="s">
        <v>186</v>
      </c>
      <c r="L174" s="19" t="s">
        <v>201</v>
      </c>
      <c r="M174" s="19">
        <v>0</v>
      </c>
      <c r="O174" s="19" t="s">
        <v>189</v>
      </c>
      <c r="P174" s="19" t="s">
        <v>525</v>
      </c>
      <c r="Q174" s="19" t="s">
        <v>526</v>
      </c>
      <c r="R174" s="27" t="s">
        <v>527</v>
      </c>
      <c r="S174" s="27" t="s">
        <v>528</v>
      </c>
      <c r="T174" s="27" t="s">
        <v>529</v>
      </c>
    </row>
    <row r="175" spans="2:20" s="19" customFormat="1" ht="27">
      <c r="B175" s="19" t="s">
        <v>690</v>
      </c>
      <c r="C175" s="19" t="s">
        <v>524</v>
      </c>
      <c r="I175" s="19" t="s">
        <v>809</v>
      </c>
      <c r="K175" s="19" t="s">
        <v>186</v>
      </c>
      <c r="L175" s="19" t="s">
        <v>201</v>
      </c>
      <c r="M175" s="19">
        <v>0</v>
      </c>
      <c r="O175" s="19" t="s">
        <v>189</v>
      </c>
      <c r="P175" s="19" t="s">
        <v>525</v>
      </c>
      <c r="Q175" s="19" t="s">
        <v>526</v>
      </c>
      <c r="R175" s="27" t="s">
        <v>527</v>
      </c>
      <c r="S175" s="27" t="s">
        <v>528</v>
      </c>
      <c r="T175" s="27" t="s">
        <v>529</v>
      </c>
    </row>
    <row r="176" spans="2:20" s="19" customFormat="1" ht="27">
      <c r="B176" s="19" t="s">
        <v>750</v>
      </c>
      <c r="C176" s="19" t="s">
        <v>1600</v>
      </c>
      <c r="I176" s="19" t="s">
        <v>810</v>
      </c>
      <c r="K176" s="19" t="s">
        <v>192</v>
      </c>
      <c r="L176" s="19" t="s">
        <v>1301</v>
      </c>
      <c r="M176" s="19" t="b">
        <v>0</v>
      </c>
      <c r="P176" s="19" t="s">
        <v>193</v>
      </c>
      <c r="Q176" s="19" t="s">
        <v>194</v>
      </c>
      <c r="R176" s="27"/>
      <c r="S176" s="27"/>
      <c r="T176" s="27"/>
    </row>
    <row r="177" spans="1:20" s="19" customFormat="1" ht="27">
      <c r="B177" s="19" t="s">
        <v>751</v>
      </c>
      <c r="C177" s="19" t="s">
        <v>1600</v>
      </c>
      <c r="I177" s="19" t="s">
        <v>810</v>
      </c>
      <c r="K177" s="19" t="s">
        <v>192</v>
      </c>
      <c r="L177" s="19" t="s">
        <v>1301</v>
      </c>
      <c r="M177" s="19" t="b">
        <v>0</v>
      </c>
      <c r="P177" s="19" t="s">
        <v>193</v>
      </c>
      <c r="Q177" s="19" t="s">
        <v>194</v>
      </c>
      <c r="R177" s="27"/>
      <c r="S177" s="27"/>
      <c r="T177" s="27"/>
    </row>
    <row r="178" spans="1:20" s="19" customFormat="1" ht="27">
      <c r="B178" s="19" t="s">
        <v>752</v>
      </c>
      <c r="C178" s="19" t="s">
        <v>1600</v>
      </c>
      <c r="I178" s="19" t="s">
        <v>810</v>
      </c>
      <c r="K178" s="19" t="s">
        <v>192</v>
      </c>
      <c r="L178" s="19" t="s">
        <v>1301</v>
      </c>
      <c r="M178" s="19" t="b">
        <v>0</v>
      </c>
      <c r="P178" s="19" t="s">
        <v>193</v>
      </c>
      <c r="Q178" s="19" t="s">
        <v>194</v>
      </c>
      <c r="R178" s="27"/>
      <c r="S178" s="27"/>
      <c r="T178" s="27"/>
    </row>
    <row r="179" spans="1:20" s="19" customFormat="1" ht="27">
      <c r="B179" s="19" t="s">
        <v>850</v>
      </c>
      <c r="C179" s="19" t="s">
        <v>856</v>
      </c>
      <c r="E179" s="19" t="s">
        <v>460</v>
      </c>
      <c r="I179" s="19" t="s">
        <v>809</v>
      </c>
      <c r="K179" s="19" t="s">
        <v>186</v>
      </c>
      <c r="L179" s="19" t="s">
        <v>206</v>
      </c>
      <c r="M179" s="19">
        <v>0</v>
      </c>
      <c r="O179" s="19" t="s">
        <v>189</v>
      </c>
      <c r="P179" s="19" t="s">
        <v>855</v>
      </c>
      <c r="Q179" s="19" t="s">
        <v>853</v>
      </c>
      <c r="R179" s="19" t="s">
        <v>854</v>
      </c>
    </row>
    <row r="180" spans="1:20" s="19" customFormat="1" ht="27">
      <c r="B180" s="19" t="s">
        <v>851</v>
      </c>
      <c r="C180" s="19" t="s">
        <v>856</v>
      </c>
      <c r="I180" s="19" t="s">
        <v>809</v>
      </c>
      <c r="K180" s="19" t="s">
        <v>186</v>
      </c>
      <c r="L180" s="19" t="s">
        <v>206</v>
      </c>
      <c r="M180" s="19">
        <v>0</v>
      </c>
      <c r="O180" s="19" t="s">
        <v>189</v>
      </c>
      <c r="P180" s="19" t="s">
        <v>855</v>
      </c>
      <c r="Q180" s="19" t="s">
        <v>853</v>
      </c>
      <c r="R180" s="19" t="s">
        <v>854</v>
      </c>
    </row>
    <row r="181" spans="1:20" s="35" customFormat="1" ht="27.75" thickBot="1">
      <c r="B181" s="35" t="s">
        <v>852</v>
      </c>
      <c r="C181" s="35" t="s">
        <v>856</v>
      </c>
      <c r="I181" s="35" t="s">
        <v>809</v>
      </c>
      <c r="K181" s="35" t="s">
        <v>186</v>
      </c>
      <c r="L181" s="35" t="s">
        <v>206</v>
      </c>
      <c r="M181" s="35">
        <v>0</v>
      </c>
      <c r="O181" s="35" t="s">
        <v>189</v>
      </c>
      <c r="P181" s="35" t="s">
        <v>855</v>
      </c>
      <c r="Q181" s="35" t="s">
        <v>853</v>
      </c>
      <c r="R181" s="35" t="s">
        <v>854</v>
      </c>
    </row>
    <row r="182" spans="1:20" s="19" customFormat="1" ht="27.75" thickTop="1">
      <c r="A182" s="19" t="s">
        <v>1624</v>
      </c>
      <c r="B182" s="19" t="s">
        <v>1222</v>
      </c>
      <c r="C182" s="19" t="s">
        <v>1038</v>
      </c>
      <c r="E182" s="19" t="s">
        <v>839</v>
      </c>
      <c r="F182" s="19" t="s">
        <v>463</v>
      </c>
      <c r="I182" s="19" t="s">
        <v>1225</v>
      </c>
      <c r="J182" s="19" t="s">
        <v>173</v>
      </c>
      <c r="K182" s="19" t="s">
        <v>186</v>
      </c>
      <c r="M182" s="19">
        <v>-1</v>
      </c>
    </row>
    <row r="183" spans="1:20" s="19" customFormat="1" ht="27">
      <c r="B183" s="19" t="s">
        <v>1223</v>
      </c>
      <c r="C183" s="19" t="s">
        <v>1038</v>
      </c>
      <c r="E183" s="19" t="s">
        <v>840</v>
      </c>
      <c r="F183" s="19" t="s">
        <v>463</v>
      </c>
      <c r="I183" s="19" t="s">
        <v>1225</v>
      </c>
      <c r="J183" s="19" t="s">
        <v>173</v>
      </c>
      <c r="K183" s="19" t="s">
        <v>186</v>
      </c>
      <c r="M183" s="19">
        <v>-1</v>
      </c>
    </row>
    <row r="184" spans="1:20" s="19" customFormat="1" ht="27">
      <c r="B184" s="19" t="s">
        <v>1039</v>
      </c>
      <c r="C184" s="19" t="s">
        <v>545</v>
      </c>
      <c r="E184" s="19" t="s">
        <v>839</v>
      </c>
      <c r="I184" s="19" t="s">
        <v>810</v>
      </c>
      <c r="K184" s="19" t="s">
        <v>1569</v>
      </c>
      <c r="L184" s="19" t="s">
        <v>1301</v>
      </c>
      <c r="M184" s="19" t="b">
        <v>0</v>
      </c>
      <c r="P184" s="19" t="s">
        <v>461</v>
      </c>
      <c r="Q184" s="19" t="s">
        <v>462</v>
      </c>
    </row>
    <row r="185" spans="1:20" s="19" customFormat="1" ht="27">
      <c r="B185" s="19" t="s">
        <v>1657</v>
      </c>
      <c r="C185" s="19" t="s">
        <v>545</v>
      </c>
      <c r="E185" s="19" t="s">
        <v>840</v>
      </c>
      <c r="I185" s="19" t="s">
        <v>810</v>
      </c>
      <c r="K185" s="19" t="s">
        <v>1569</v>
      </c>
      <c r="L185" s="19" t="s">
        <v>1301</v>
      </c>
      <c r="M185" s="19" t="b">
        <v>0</v>
      </c>
      <c r="P185" s="19" t="s">
        <v>461</v>
      </c>
      <c r="Q185" s="19" t="s">
        <v>462</v>
      </c>
    </row>
    <row r="186" spans="1:20" s="19" customFormat="1" ht="27">
      <c r="B186" s="19" t="s">
        <v>1658</v>
      </c>
      <c r="C186" s="19" t="s">
        <v>1660</v>
      </c>
      <c r="E186" s="19" t="s">
        <v>839</v>
      </c>
      <c r="I186" s="19" t="s">
        <v>809</v>
      </c>
      <c r="K186" s="19" t="s">
        <v>186</v>
      </c>
      <c r="L186" s="19" t="s">
        <v>201</v>
      </c>
      <c r="M186" s="19">
        <v>0</v>
      </c>
      <c r="O186" s="19" t="s">
        <v>189</v>
      </c>
      <c r="P186" s="19" t="s">
        <v>1661</v>
      </c>
      <c r="Q186" s="19" t="s">
        <v>1662</v>
      </c>
      <c r="R186" s="19" t="s">
        <v>1663</v>
      </c>
      <c r="S186" s="19" t="s">
        <v>1664</v>
      </c>
      <c r="T186" s="19" t="s">
        <v>1665</v>
      </c>
    </row>
    <row r="187" spans="1:20" s="19" customFormat="1" ht="27">
      <c r="B187" s="19" t="s">
        <v>1659</v>
      </c>
      <c r="C187" s="19" t="s">
        <v>1660</v>
      </c>
      <c r="E187" s="19" t="s">
        <v>840</v>
      </c>
      <c r="I187" s="19" t="s">
        <v>809</v>
      </c>
      <c r="K187" s="19" t="s">
        <v>186</v>
      </c>
      <c r="L187" s="19" t="s">
        <v>201</v>
      </c>
      <c r="M187" s="19">
        <v>0</v>
      </c>
      <c r="O187" s="19" t="s">
        <v>189</v>
      </c>
      <c r="P187" s="19" t="s">
        <v>1661</v>
      </c>
      <c r="Q187" s="19" t="s">
        <v>1662</v>
      </c>
      <c r="R187" s="19" t="s">
        <v>1663</v>
      </c>
      <c r="S187" s="19" t="s">
        <v>1664</v>
      </c>
      <c r="T187" s="19" t="s">
        <v>1665</v>
      </c>
    </row>
    <row r="188" spans="1:20" s="19" customFormat="1" ht="27">
      <c r="B188" s="19" t="s">
        <v>1668</v>
      </c>
      <c r="C188" s="19" t="s">
        <v>1670</v>
      </c>
      <c r="E188" s="19" t="s">
        <v>839</v>
      </c>
      <c r="I188" s="19" t="s">
        <v>810</v>
      </c>
      <c r="K188" s="19" t="s">
        <v>1569</v>
      </c>
      <c r="L188" s="19" t="s">
        <v>1301</v>
      </c>
      <c r="M188" s="19" t="b">
        <v>0</v>
      </c>
      <c r="P188" s="19" t="s">
        <v>193</v>
      </c>
      <c r="Q188" s="19" t="s">
        <v>194</v>
      </c>
    </row>
    <row r="189" spans="1:20" s="19" customFormat="1" ht="27">
      <c r="B189" s="19" t="s">
        <v>1669</v>
      </c>
      <c r="C189" s="19" t="s">
        <v>1670</v>
      </c>
      <c r="E189" s="19" t="s">
        <v>840</v>
      </c>
      <c r="I189" s="19" t="s">
        <v>810</v>
      </c>
      <c r="K189" s="19" t="s">
        <v>1569</v>
      </c>
      <c r="L189" s="19" t="s">
        <v>1301</v>
      </c>
      <c r="M189" s="19" t="b">
        <v>0</v>
      </c>
      <c r="P189" s="19" t="s">
        <v>193</v>
      </c>
      <c r="Q189" s="19" t="s">
        <v>194</v>
      </c>
    </row>
    <row r="190" spans="1:20" s="19" customFormat="1" ht="27">
      <c r="B190" s="19" t="s">
        <v>1671</v>
      </c>
      <c r="C190" s="19" t="s">
        <v>1673</v>
      </c>
      <c r="E190" s="19" t="s">
        <v>839</v>
      </c>
      <c r="I190" s="19" t="s">
        <v>809</v>
      </c>
      <c r="K190" s="19" t="s">
        <v>186</v>
      </c>
      <c r="L190" s="19" t="s">
        <v>188</v>
      </c>
      <c r="M190" s="19">
        <v>0</v>
      </c>
      <c r="O190" s="19" t="s">
        <v>189</v>
      </c>
      <c r="P190" s="19" t="s">
        <v>1675</v>
      </c>
      <c r="Q190" s="19" t="s">
        <v>1674</v>
      </c>
      <c r="R190" s="19" t="s">
        <v>619</v>
      </c>
      <c r="S190" s="19" t="s">
        <v>620</v>
      </c>
    </row>
    <row r="191" spans="1:20" s="19" customFormat="1" ht="27">
      <c r="B191" s="19" t="s">
        <v>1672</v>
      </c>
      <c r="C191" s="19" t="s">
        <v>1673</v>
      </c>
      <c r="E191" s="19" t="s">
        <v>840</v>
      </c>
      <c r="I191" s="19" t="s">
        <v>809</v>
      </c>
      <c r="J191" s="19" t="s">
        <v>621</v>
      </c>
      <c r="K191" s="19" t="s">
        <v>186</v>
      </c>
      <c r="L191" s="19" t="s">
        <v>188</v>
      </c>
      <c r="M191" s="19">
        <v>0</v>
      </c>
      <c r="O191" s="19" t="s">
        <v>189</v>
      </c>
      <c r="P191" s="19" t="s">
        <v>1675</v>
      </c>
      <c r="Q191" s="19" t="s">
        <v>1674</v>
      </c>
      <c r="R191" s="19" t="s">
        <v>619</v>
      </c>
      <c r="S191" s="19" t="s">
        <v>620</v>
      </c>
    </row>
    <row r="192" spans="1:20" s="29" customFormat="1">
      <c r="A192" s="19"/>
      <c r="B192" s="29" t="s">
        <v>1220</v>
      </c>
      <c r="C192" s="29" t="s">
        <v>720</v>
      </c>
    </row>
    <row r="193" spans="1:22" s="29" customFormat="1">
      <c r="A193" s="19"/>
      <c r="B193" s="29" t="s">
        <v>1221</v>
      </c>
      <c r="C193" s="29" t="s">
        <v>720</v>
      </c>
    </row>
    <row r="194" spans="1:22" s="29" customFormat="1">
      <c r="A194" s="19"/>
      <c r="B194" s="29" t="s">
        <v>1009</v>
      </c>
      <c r="C194" s="29" t="s">
        <v>721</v>
      </c>
    </row>
    <row r="195" spans="1:22" s="36" customFormat="1" ht="14.25" thickBot="1">
      <c r="A195" s="35"/>
      <c r="B195" s="36" t="s">
        <v>1010</v>
      </c>
      <c r="C195" s="36" t="s">
        <v>721</v>
      </c>
    </row>
    <row r="196" spans="1:22" s="19" customFormat="1" ht="14.25" thickTop="1">
      <c r="A196" s="19" t="s">
        <v>1625</v>
      </c>
      <c r="B196" s="19" t="s">
        <v>1011</v>
      </c>
      <c r="C196" s="19" t="s">
        <v>622</v>
      </c>
      <c r="E196" s="19" t="s">
        <v>466</v>
      </c>
      <c r="I196" s="19" t="s">
        <v>401</v>
      </c>
      <c r="K196" s="19" t="s">
        <v>184</v>
      </c>
    </row>
    <row r="197" spans="1:22" s="19" customFormat="1">
      <c r="B197" s="19" t="s">
        <v>1012</v>
      </c>
      <c r="C197" s="19" t="s">
        <v>622</v>
      </c>
      <c r="E197" s="19" t="s">
        <v>467</v>
      </c>
      <c r="I197" s="19" t="s">
        <v>401</v>
      </c>
      <c r="K197" s="19" t="s">
        <v>184</v>
      </c>
    </row>
    <row r="198" spans="1:22" s="19" customFormat="1">
      <c r="B198" s="19" t="s">
        <v>1013</v>
      </c>
      <c r="C198" s="19" t="s">
        <v>622</v>
      </c>
      <c r="E198" s="19" t="s">
        <v>468</v>
      </c>
      <c r="I198" s="19" t="s">
        <v>401</v>
      </c>
      <c r="K198" s="19" t="s">
        <v>184</v>
      </c>
    </row>
    <row r="199" spans="1:22" s="19" customFormat="1">
      <c r="B199" s="19" t="s">
        <v>549</v>
      </c>
      <c r="C199" s="19" t="s">
        <v>622</v>
      </c>
      <c r="E199" s="19" t="s">
        <v>469</v>
      </c>
      <c r="I199" s="19" t="s">
        <v>401</v>
      </c>
      <c r="K199" s="19" t="s">
        <v>184</v>
      </c>
    </row>
    <row r="200" spans="1:22" s="19" customFormat="1">
      <c r="B200" s="19" t="s">
        <v>550</v>
      </c>
      <c r="C200" s="19" t="s">
        <v>622</v>
      </c>
      <c r="E200" s="19" t="s">
        <v>470</v>
      </c>
      <c r="I200" s="19" t="s">
        <v>401</v>
      </c>
      <c r="K200" s="19" t="s">
        <v>184</v>
      </c>
    </row>
    <row r="201" spans="1:22" s="19" customFormat="1">
      <c r="B201" s="19" t="s">
        <v>551</v>
      </c>
      <c r="C201" s="19" t="s">
        <v>622</v>
      </c>
      <c r="E201" s="19" t="s">
        <v>471</v>
      </c>
      <c r="I201" s="19" t="s">
        <v>401</v>
      </c>
      <c r="K201" s="19" t="s">
        <v>184</v>
      </c>
    </row>
    <row r="202" spans="1:22" s="19" customFormat="1" ht="40.5">
      <c r="B202" s="19" t="s">
        <v>628</v>
      </c>
      <c r="C202" s="19" t="s">
        <v>623</v>
      </c>
      <c r="I202" s="19" t="s">
        <v>809</v>
      </c>
      <c r="K202" s="19" t="s">
        <v>186</v>
      </c>
      <c r="L202" s="19" t="s">
        <v>386</v>
      </c>
      <c r="M202" s="19">
        <v>0</v>
      </c>
      <c r="O202" s="19" t="s">
        <v>189</v>
      </c>
      <c r="P202" s="19" t="s">
        <v>624</v>
      </c>
      <c r="Q202" s="19" t="s">
        <v>625</v>
      </c>
      <c r="R202" s="19" t="s">
        <v>626</v>
      </c>
      <c r="S202" s="19" t="s">
        <v>580</v>
      </c>
      <c r="T202" s="19" t="s">
        <v>581</v>
      </c>
      <c r="U202" s="19" t="s">
        <v>582</v>
      </c>
      <c r="V202" s="19" t="s">
        <v>773</v>
      </c>
    </row>
    <row r="203" spans="1:22" s="19" customFormat="1" ht="40.5">
      <c r="B203" s="19" t="s">
        <v>629</v>
      </c>
      <c r="C203" s="19" t="s">
        <v>623</v>
      </c>
      <c r="I203" s="19" t="s">
        <v>809</v>
      </c>
      <c r="K203" s="19" t="s">
        <v>186</v>
      </c>
      <c r="L203" s="19" t="s">
        <v>386</v>
      </c>
      <c r="M203" s="19">
        <v>0</v>
      </c>
      <c r="O203" s="19" t="s">
        <v>189</v>
      </c>
      <c r="P203" s="19" t="s">
        <v>624</v>
      </c>
      <c r="Q203" s="19" t="s">
        <v>625</v>
      </c>
      <c r="R203" s="19" t="s">
        <v>626</v>
      </c>
      <c r="S203" s="19" t="s">
        <v>580</v>
      </c>
      <c r="T203" s="19" t="s">
        <v>581</v>
      </c>
      <c r="U203" s="19" t="s">
        <v>582</v>
      </c>
      <c r="V203" s="19" t="s">
        <v>773</v>
      </c>
    </row>
    <row r="204" spans="1:22" s="19" customFormat="1" ht="40.5">
      <c r="B204" s="19" t="s">
        <v>630</v>
      </c>
      <c r="C204" s="19" t="s">
        <v>623</v>
      </c>
      <c r="I204" s="19" t="s">
        <v>809</v>
      </c>
      <c r="K204" s="19" t="s">
        <v>186</v>
      </c>
      <c r="L204" s="19" t="s">
        <v>386</v>
      </c>
      <c r="M204" s="19">
        <v>0</v>
      </c>
      <c r="O204" s="19" t="s">
        <v>189</v>
      </c>
      <c r="P204" s="19" t="s">
        <v>624</v>
      </c>
      <c r="Q204" s="19" t="s">
        <v>625</v>
      </c>
      <c r="R204" s="19" t="s">
        <v>626</v>
      </c>
      <c r="S204" s="19" t="s">
        <v>580</v>
      </c>
      <c r="T204" s="19" t="s">
        <v>581</v>
      </c>
      <c r="U204" s="19" t="s">
        <v>582</v>
      </c>
      <c r="V204" s="19" t="s">
        <v>773</v>
      </c>
    </row>
    <row r="205" spans="1:22" s="19" customFormat="1" ht="40.5">
      <c r="B205" s="19" t="s">
        <v>631</v>
      </c>
      <c r="C205" s="19" t="s">
        <v>623</v>
      </c>
      <c r="I205" s="19" t="s">
        <v>809</v>
      </c>
      <c r="K205" s="19" t="s">
        <v>186</v>
      </c>
      <c r="L205" s="19" t="s">
        <v>386</v>
      </c>
      <c r="M205" s="19">
        <v>0</v>
      </c>
      <c r="O205" s="19" t="s">
        <v>189</v>
      </c>
      <c r="P205" s="19" t="s">
        <v>624</v>
      </c>
      <c r="Q205" s="19" t="s">
        <v>625</v>
      </c>
      <c r="R205" s="19" t="s">
        <v>626</v>
      </c>
      <c r="S205" s="19" t="s">
        <v>580</v>
      </c>
      <c r="T205" s="19" t="s">
        <v>581</v>
      </c>
      <c r="U205" s="19" t="s">
        <v>582</v>
      </c>
      <c r="V205" s="19" t="s">
        <v>773</v>
      </c>
    </row>
    <row r="206" spans="1:22" s="19" customFormat="1" ht="40.5">
      <c r="B206" s="19" t="s">
        <v>632</v>
      </c>
      <c r="C206" s="19" t="s">
        <v>623</v>
      </c>
      <c r="I206" s="19" t="s">
        <v>809</v>
      </c>
      <c r="K206" s="19" t="s">
        <v>186</v>
      </c>
      <c r="L206" s="19" t="s">
        <v>386</v>
      </c>
      <c r="M206" s="19">
        <v>0</v>
      </c>
      <c r="O206" s="19" t="s">
        <v>189</v>
      </c>
      <c r="P206" s="19" t="s">
        <v>624</v>
      </c>
      <c r="Q206" s="19" t="s">
        <v>625</v>
      </c>
      <c r="R206" s="19" t="s">
        <v>626</v>
      </c>
      <c r="S206" s="19" t="s">
        <v>580</v>
      </c>
      <c r="T206" s="19" t="s">
        <v>581</v>
      </c>
      <c r="U206" s="19" t="s">
        <v>582</v>
      </c>
      <c r="V206" s="19" t="s">
        <v>773</v>
      </c>
    </row>
    <row r="207" spans="1:22" s="19" customFormat="1" ht="40.5">
      <c r="B207" s="19" t="s">
        <v>633</v>
      </c>
      <c r="C207" s="19" t="s">
        <v>623</v>
      </c>
      <c r="I207" s="19" t="s">
        <v>809</v>
      </c>
      <c r="K207" s="19" t="s">
        <v>186</v>
      </c>
      <c r="L207" s="19" t="s">
        <v>386</v>
      </c>
      <c r="M207" s="19">
        <v>0</v>
      </c>
      <c r="O207" s="19" t="s">
        <v>189</v>
      </c>
      <c r="P207" s="19" t="s">
        <v>624</v>
      </c>
      <c r="Q207" s="19" t="s">
        <v>625</v>
      </c>
      <c r="R207" s="19" t="s">
        <v>626</v>
      </c>
      <c r="S207" s="19" t="s">
        <v>580</v>
      </c>
      <c r="T207" s="19" t="s">
        <v>581</v>
      </c>
      <c r="U207" s="19" t="s">
        <v>582</v>
      </c>
      <c r="V207" s="19" t="s">
        <v>773</v>
      </c>
    </row>
    <row r="208" spans="1:22" s="19" customFormat="1">
      <c r="B208" s="19" t="s">
        <v>1014</v>
      </c>
      <c r="C208" s="19" t="s">
        <v>552</v>
      </c>
      <c r="F208" s="19" t="s">
        <v>548</v>
      </c>
      <c r="I208" s="19" t="s">
        <v>1225</v>
      </c>
      <c r="J208" s="19" t="s">
        <v>173</v>
      </c>
      <c r="K208" s="19" t="s">
        <v>186</v>
      </c>
      <c r="M208" s="19">
        <v>0</v>
      </c>
    </row>
    <row r="209" spans="1:22" s="19" customFormat="1">
      <c r="B209" s="19" t="s">
        <v>1016</v>
      </c>
      <c r="C209" s="19" t="s">
        <v>1015</v>
      </c>
      <c r="F209" s="19" t="s">
        <v>548</v>
      </c>
      <c r="I209" s="19" t="s">
        <v>1225</v>
      </c>
      <c r="J209" s="19" t="s">
        <v>173</v>
      </c>
      <c r="K209" s="19" t="s">
        <v>186</v>
      </c>
      <c r="M209" s="19">
        <v>0</v>
      </c>
    </row>
    <row r="210" spans="1:22" s="19" customFormat="1">
      <c r="B210" s="19" t="s">
        <v>1017</v>
      </c>
      <c r="C210" s="19" t="s">
        <v>1015</v>
      </c>
      <c r="F210" s="19" t="s">
        <v>548</v>
      </c>
      <c r="I210" s="19" t="s">
        <v>1225</v>
      </c>
      <c r="J210" s="19" t="s">
        <v>173</v>
      </c>
      <c r="K210" s="19" t="s">
        <v>186</v>
      </c>
      <c r="M210" s="19">
        <v>0</v>
      </c>
    </row>
    <row r="211" spans="1:22" s="19" customFormat="1">
      <c r="B211" s="19" t="s">
        <v>553</v>
      </c>
      <c r="C211" s="19" t="s">
        <v>1015</v>
      </c>
      <c r="F211" s="19" t="s">
        <v>548</v>
      </c>
      <c r="I211" s="19" t="s">
        <v>1225</v>
      </c>
      <c r="J211" s="19" t="s">
        <v>173</v>
      </c>
      <c r="K211" s="19" t="s">
        <v>186</v>
      </c>
      <c r="M211" s="19">
        <v>0</v>
      </c>
    </row>
    <row r="212" spans="1:22" s="19" customFormat="1">
      <c r="B212" s="19" t="s">
        <v>554</v>
      </c>
      <c r="C212" s="19" t="s">
        <v>1015</v>
      </c>
      <c r="F212" s="19" t="s">
        <v>548</v>
      </c>
      <c r="I212" s="19" t="s">
        <v>1225</v>
      </c>
      <c r="J212" s="19" t="s">
        <v>173</v>
      </c>
      <c r="K212" s="19" t="s">
        <v>186</v>
      </c>
      <c r="M212" s="19">
        <v>0</v>
      </c>
    </row>
    <row r="213" spans="1:22" s="19" customFormat="1">
      <c r="B213" s="19" t="s">
        <v>555</v>
      </c>
      <c r="C213" s="19" t="s">
        <v>1015</v>
      </c>
      <c r="F213" s="19" t="s">
        <v>548</v>
      </c>
      <c r="I213" s="19" t="s">
        <v>1225</v>
      </c>
      <c r="J213" s="19" t="s">
        <v>173</v>
      </c>
      <c r="K213" s="19" t="s">
        <v>186</v>
      </c>
      <c r="M213" s="19">
        <v>0</v>
      </c>
    </row>
    <row r="214" spans="1:22" s="19" customFormat="1" ht="27">
      <c r="B214" s="19" t="s">
        <v>1018</v>
      </c>
      <c r="C214" s="19" t="s">
        <v>1021</v>
      </c>
      <c r="E214" s="19" t="s">
        <v>477</v>
      </c>
      <c r="F214" s="19" t="s">
        <v>813</v>
      </c>
      <c r="I214" s="19" t="s">
        <v>809</v>
      </c>
      <c r="K214" s="19" t="s">
        <v>186</v>
      </c>
      <c r="L214" s="19" t="s">
        <v>399</v>
      </c>
      <c r="M214" s="19">
        <v>0</v>
      </c>
      <c r="O214" s="19" t="s">
        <v>189</v>
      </c>
      <c r="P214" s="19" t="s">
        <v>472</v>
      </c>
      <c r="Q214" s="19" t="s">
        <v>473</v>
      </c>
      <c r="R214" s="19" t="s">
        <v>474</v>
      </c>
      <c r="S214" s="19" t="s">
        <v>475</v>
      </c>
      <c r="T214" s="19" t="s">
        <v>476</v>
      </c>
      <c r="U214" s="19" t="s">
        <v>693</v>
      </c>
    </row>
    <row r="215" spans="1:22" s="19" customFormat="1" ht="27">
      <c r="B215" s="19" t="s">
        <v>1019</v>
      </c>
      <c r="C215" s="19" t="s">
        <v>1021</v>
      </c>
      <c r="F215" s="19" t="s">
        <v>813</v>
      </c>
      <c r="I215" s="19" t="s">
        <v>809</v>
      </c>
      <c r="K215" s="19" t="s">
        <v>186</v>
      </c>
      <c r="L215" s="19" t="s">
        <v>399</v>
      </c>
      <c r="M215" s="19">
        <v>0</v>
      </c>
      <c r="O215" s="19" t="s">
        <v>189</v>
      </c>
      <c r="P215" s="19" t="s">
        <v>472</v>
      </c>
      <c r="Q215" s="19" t="s">
        <v>473</v>
      </c>
      <c r="R215" s="19" t="s">
        <v>474</v>
      </c>
      <c r="S215" s="19" t="s">
        <v>475</v>
      </c>
      <c r="T215" s="19" t="s">
        <v>476</v>
      </c>
      <c r="U215" s="19" t="s">
        <v>693</v>
      </c>
    </row>
    <row r="216" spans="1:22" s="19" customFormat="1" ht="27">
      <c r="B216" s="19" t="s">
        <v>1020</v>
      </c>
      <c r="C216" s="19" t="s">
        <v>1021</v>
      </c>
      <c r="F216" s="19" t="s">
        <v>813</v>
      </c>
      <c r="I216" s="19" t="s">
        <v>809</v>
      </c>
      <c r="K216" s="19" t="s">
        <v>186</v>
      </c>
      <c r="L216" s="19" t="s">
        <v>399</v>
      </c>
      <c r="M216" s="19">
        <v>0</v>
      </c>
      <c r="O216" s="19" t="s">
        <v>189</v>
      </c>
      <c r="P216" s="19" t="s">
        <v>472</v>
      </c>
      <c r="Q216" s="19" t="s">
        <v>473</v>
      </c>
      <c r="R216" s="19" t="s">
        <v>474</v>
      </c>
      <c r="S216" s="19" t="s">
        <v>475</v>
      </c>
      <c r="T216" s="19" t="s">
        <v>476</v>
      </c>
      <c r="U216" s="19" t="s">
        <v>693</v>
      </c>
    </row>
    <row r="217" spans="1:22" s="19" customFormat="1" ht="27">
      <c r="B217" s="19" t="s">
        <v>556</v>
      </c>
      <c r="C217" s="19" t="s">
        <v>1021</v>
      </c>
      <c r="F217" s="19" t="s">
        <v>813</v>
      </c>
      <c r="I217" s="19" t="s">
        <v>809</v>
      </c>
      <c r="K217" s="19" t="s">
        <v>186</v>
      </c>
      <c r="L217" s="19" t="s">
        <v>399</v>
      </c>
      <c r="M217" s="19">
        <v>0</v>
      </c>
      <c r="O217" s="19" t="s">
        <v>189</v>
      </c>
      <c r="P217" s="19" t="s">
        <v>472</v>
      </c>
      <c r="Q217" s="19" t="s">
        <v>473</v>
      </c>
      <c r="R217" s="19" t="s">
        <v>474</v>
      </c>
      <c r="S217" s="19" t="s">
        <v>475</v>
      </c>
      <c r="T217" s="19" t="s">
        <v>476</v>
      </c>
      <c r="U217" s="19" t="s">
        <v>693</v>
      </c>
    </row>
    <row r="218" spans="1:22" s="19" customFormat="1" ht="27">
      <c r="B218" s="19" t="s">
        <v>557</v>
      </c>
      <c r="C218" s="19" t="s">
        <v>1021</v>
      </c>
      <c r="F218" s="19" t="s">
        <v>813</v>
      </c>
      <c r="I218" s="19" t="s">
        <v>809</v>
      </c>
      <c r="K218" s="19" t="s">
        <v>186</v>
      </c>
      <c r="L218" s="19" t="s">
        <v>399</v>
      </c>
      <c r="M218" s="19">
        <v>0</v>
      </c>
      <c r="O218" s="19" t="s">
        <v>189</v>
      </c>
      <c r="P218" s="19" t="s">
        <v>472</v>
      </c>
      <c r="Q218" s="19" t="s">
        <v>473</v>
      </c>
      <c r="R218" s="19" t="s">
        <v>474</v>
      </c>
      <c r="S218" s="19" t="s">
        <v>475</v>
      </c>
      <c r="T218" s="19" t="s">
        <v>476</v>
      </c>
      <c r="U218" s="19" t="s">
        <v>693</v>
      </c>
    </row>
    <row r="219" spans="1:22" s="35" customFormat="1" ht="27.75" thickBot="1">
      <c r="B219" s="35" t="s">
        <v>558</v>
      </c>
      <c r="C219" s="35" t="s">
        <v>1021</v>
      </c>
      <c r="F219" s="35" t="s">
        <v>813</v>
      </c>
      <c r="I219" s="35" t="s">
        <v>809</v>
      </c>
      <c r="K219" s="35" t="s">
        <v>186</v>
      </c>
      <c r="L219" s="35" t="s">
        <v>399</v>
      </c>
      <c r="M219" s="35">
        <v>0</v>
      </c>
      <c r="O219" s="35" t="s">
        <v>189</v>
      </c>
      <c r="P219" s="35" t="s">
        <v>472</v>
      </c>
      <c r="Q219" s="35" t="s">
        <v>473</v>
      </c>
      <c r="R219" s="35" t="s">
        <v>474</v>
      </c>
      <c r="S219" s="35" t="s">
        <v>475</v>
      </c>
      <c r="T219" s="35" t="s">
        <v>476</v>
      </c>
      <c r="U219" s="35" t="s">
        <v>693</v>
      </c>
    </row>
    <row r="220" spans="1:22" s="19" customFormat="1" ht="27.75" thickTop="1">
      <c r="A220" s="19" t="s">
        <v>1626</v>
      </c>
      <c r="B220" s="19" t="s">
        <v>634</v>
      </c>
      <c r="C220" s="19" t="s">
        <v>698</v>
      </c>
      <c r="F220" s="19" t="s">
        <v>813</v>
      </c>
      <c r="I220" s="19" t="s">
        <v>809</v>
      </c>
      <c r="K220" s="19" t="s">
        <v>184</v>
      </c>
      <c r="L220" s="33" t="s">
        <v>416</v>
      </c>
      <c r="M220" s="19">
        <v>-1</v>
      </c>
      <c r="N220" s="19" t="s">
        <v>189</v>
      </c>
      <c r="P220" s="19" t="s">
        <v>693</v>
      </c>
      <c r="Q220" s="19" t="s">
        <v>1311</v>
      </c>
      <c r="R220" s="19" t="s">
        <v>694</v>
      </c>
      <c r="S220" s="19" t="s">
        <v>695</v>
      </c>
      <c r="T220" s="19" t="s">
        <v>1739</v>
      </c>
      <c r="U220" s="19" t="s">
        <v>696</v>
      </c>
      <c r="V220" s="19" t="s">
        <v>697</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809</v>
      </c>
      <c r="K221" s="19" t="s">
        <v>184</v>
      </c>
      <c r="L221" s="19" t="s">
        <v>397</v>
      </c>
      <c r="M221" s="19">
        <v>0</v>
      </c>
      <c r="O221" s="19" t="s">
        <v>189</v>
      </c>
      <c r="P221" s="19" t="s">
        <v>13</v>
      </c>
      <c r="Q221" s="19" t="s">
        <v>14</v>
      </c>
      <c r="R221" s="19" t="s">
        <v>15</v>
      </c>
      <c r="S221" s="19" t="s">
        <v>16</v>
      </c>
      <c r="T221" s="19" t="s">
        <v>17</v>
      </c>
      <c r="U221" s="19" t="s">
        <v>18</v>
      </c>
    </row>
    <row r="222" spans="1:22" s="19" customFormat="1" ht="27">
      <c r="B222" s="19" t="s">
        <v>1638</v>
      </c>
      <c r="C222" s="19" t="s">
        <v>1639</v>
      </c>
      <c r="I222" s="19" t="s">
        <v>810</v>
      </c>
      <c r="K222" s="19" t="s">
        <v>192</v>
      </c>
      <c r="L222" s="19" t="s">
        <v>1301</v>
      </c>
      <c r="M222" s="19" t="b">
        <v>0</v>
      </c>
      <c r="P222" s="19" t="s">
        <v>193</v>
      </c>
      <c r="Q222" s="19" t="s">
        <v>194</v>
      </c>
    </row>
    <row r="223" spans="1:22" s="19" customFormat="1" ht="27">
      <c r="B223" s="19" t="s">
        <v>1652</v>
      </c>
      <c r="C223" s="19" t="s">
        <v>1640</v>
      </c>
      <c r="I223" s="19" t="s">
        <v>810</v>
      </c>
      <c r="K223" s="19" t="s">
        <v>192</v>
      </c>
      <c r="L223" s="19" t="s">
        <v>1301</v>
      </c>
      <c r="M223" s="19" t="b">
        <v>0</v>
      </c>
      <c r="P223" s="19" t="s">
        <v>193</v>
      </c>
      <c r="Q223" s="19" t="s">
        <v>194</v>
      </c>
    </row>
    <row r="224" spans="1:22" s="19" customFormat="1" ht="27">
      <c r="B224" s="19" t="s">
        <v>691</v>
      </c>
      <c r="C224" s="19" t="s">
        <v>1641</v>
      </c>
      <c r="I224" s="19" t="s">
        <v>810</v>
      </c>
      <c r="K224" s="19" t="s">
        <v>192</v>
      </c>
      <c r="L224" s="19" t="s">
        <v>1301</v>
      </c>
      <c r="M224" s="19" t="b">
        <v>0</v>
      </c>
      <c r="P224" s="19" t="s">
        <v>193</v>
      </c>
      <c r="Q224" s="19" t="s">
        <v>194</v>
      </c>
    </row>
    <row r="225" spans="1:22" s="35" customFormat="1" ht="27.75" thickBot="1">
      <c r="B225" s="35" t="s">
        <v>1651</v>
      </c>
      <c r="C225" s="35" t="s">
        <v>1642</v>
      </c>
      <c r="I225" s="35" t="s">
        <v>810</v>
      </c>
      <c r="K225" s="35" t="s">
        <v>192</v>
      </c>
      <c r="L225" s="35" t="s">
        <v>1301</v>
      </c>
      <c r="M225" s="35" t="b">
        <v>0</v>
      </c>
      <c r="P225" s="35" t="s">
        <v>193</v>
      </c>
      <c r="Q225" s="35" t="s">
        <v>194</v>
      </c>
    </row>
    <row r="226" spans="1:22" s="19" customFormat="1" ht="27.75" thickTop="1">
      <c r="A226" s="19" t="s">
        <v>1430</v>
      </c>
      <c r="B226" s="19" t="s">
        <v>692</v>
      </c>
      <c r="C226" s="19" t="s">
        <v>1643</v>
      </c>
      <c r="I226" s="19" t="s">
        <v>810</v>
      </c>
      <c r="K226" s="19" t="s">
        <v>192</v>
      </c>
      <c r="L226" s="19" t="s">
        <v>1301</v>
      </c>
      <c r="M226" s="19" t="b">
        <v>0</v>
      </c>
      <c r="P226" s="19" t="s">
        <v>193</v>
      </c>
      <c r="Q226" s="19" t="s">
        <v>194</v>
      </c>
    </row>
    <row r="227" spans="1:22" s="19" customFormat="1" ht="27">
      <c r="B227" s="19" t="s">
        <v>1644</v>
      </c>
      <c r="C227" s="19" t="s">
        <v>1645</v>
      </c>
      <c r="I227" s="19" t="s">
        <v>810</v>
      </c>
      <c r="K227" s="19" t="s">
        <v>192</v>
      </c>
      <c r="L227" s="19" t="s">
        <v>1301</v>
      </c>
      <c r="M227" s="19" t="b">
        <v>0</v>
      </c>
      <c r="P227" s="19" t="s">
        <v>193</v>
      </c>
      <c r="Q227" s="19" t="s">
        <v>194</v>
      </c>
    </row>
    <row r="228" spans="1:22" s="19" customFormat="1" ht="27">
      <c r="B228" s="19" t="s">
        <v>1646</v>
      </c>
      <c r="C228" s="19" t="s">
        <v>1647</v>
      </c>
      <c r="I228" s="19" t="s">
        <v>810</v>
      </c>
      <c r="K228" s="19" t="s">
        <v>192</v>
      </c>
      <c r="L228" s="19" t="s">
        <v>1301</v>
      </c>
      <c r="M228" s="19" t="b">
        <v>0</v>
      </c>
      <c r="P228" s="19" t="s">
        <v>193</v>
      </c>
      <c r="Q228" s="19" t="s">
        <v>194</v>
      </c>
    </row>
    <row r="229" spans="1:22" s="35" customFormat="1" ht="27.75" thickBot="1">
      <c r="B229" s="35" t="s">
        <v>1648</v>
      </c>
      <c r="C229" s="35" t="s">
        <v>1649</v>
      </c>
      <c r="F229" s="35" t="s">
        <v>1650</v>
      </c>
      <c r="I229" s="35" t="s">
        <v>1225</v>
      </c>
      <c r="J229" s="35" t="s">
        <v>173</v>
      </c>
      <c r="K229" s="35" t="s">
        <v>186</v>
      </c>
      <c r="M229" s="35">
        <v>0</v>
      </c>
    </row>
    <row r="230" spans="1:22" s="19" customFormat="1" ht="27.75" thickTop="1">
      <c r="A230" s="19" t="s">
        <v>1431</v>
      </c>
      <c r="B230" s="19" t="s">
        <v>1307</v>
      </c>
      <c r="C230" s="19" t="s">
        <v>1309</v>
      </c>
      <c r="I230" s="19" t="s">
        <v>810</v>
      </c>
      <c r="K230" s="19" t="s">
        <v>192</v>
      </c>
      <c r="L230" s="19" t="s">
        <v>1301</v>
      </c>
      <c r="M230" s="19" t="b">
        <v>0</v>
      </c>
      <c r="P230" s="19" t="s">
        <v>193</v>
      </c>
      <c r="Q230" s="19" t="s">
        <v>194</v>
      </c>
    </row>
    <row r="231" spans="1:22" s="19" customFormat="1" ht="27">
      <c r="B231" s="19" t="s">
        <v>1308</v>
      </c>
      <c r="C231" s="19" t="s">
        <v>1310</v>
      </c>
      <c r="I231" s="19" t="s">
        <v>810</v>
      </c>
      <c r="K231" s="19" t="s">
        <v>192</v>
      </c>
      <c r="L231" s="19" t="s">
        <v>1301</v>
      </c>
      <c r="M231" s="19" t="b">
        <v>0</v>
      </c>
      <c r="P231" s="19" t="s">
        <v>193</v>
      </c>
      <c r="Q231" s="19" t="s">
        <v>194</v>
      </c>
    </row>
    <row r="232" spans="1:22" s="35" customFormat="1" ht="27.75" thickBot="1">
      <c r="B232" s="35" t="s">
        <v>1319</v>
      </c>
      <c r="C232" s="35" t="s">
        <v>1543</v>
      </c>
      <c r="I232" s="35" t="s">
        <v>809</v>
      </c>
      <c r="K232" s="35" t="s">
        <v>479</v>
      </c>
      <c r="L232" s="35" t="s">
        <v>478</v>
      </c>
      <c r="M232" s="35">
        <v>0</v>
      </c>
      <c r="O232" s="35" t="s">
        <v>189</v>
      </c>
      <c r="P232" s="35" t="s">
        <v>1544</v>
      </c>
      <c r="Q232" s="35" t="s">
        <v>1545</v>
      </c>
      <c r="R232" s="35" t="s">
        <v>1546</v>
      </c>
      <c r="S232" s="35" t="s">
        <v>1547</v>
      </c>
    </row>
    <row r="233" spans="1:22" s="23" customFormat="1" ht="27.75" thickTop="1">
      <c r="A233" s="23" t="s">
        <v>1628</v>
      </c>
      <c r="B233" s="23" t="s">
        <v>1312</v>
      </c>
      <c r="C233" s="23" t="s">
        <v>1313</v>
      </c>
      <c r="E233" s="23" t="s">
        <v>480</v>
      </c>
      <c r="I233" s="23" t="s">
        <v>809</v>
      </c>
      <c r="K233" s="23" t="s">
        <v>186</v>
      </c>
      <c r="L233" s="37" t="s">
        <v>416</v>
      </c>
      <c r="M233" s="23">
        <v>-1</v>
      </c>
      <c r="O233" s="23" t="s">
        <v>189</v>
      </c>
      <c r="P233" s="23" t="s">
        <v>1315</v>
      </c>
      <c r="Q233" s="23" t="s">
        <v>1736</v>
      </c>
      <c r="R233" s="23" t="s">
        <v>1737</v>
      </c>
      <c r="S233" s="23" t="s">
        <v>1739</v>
      </c>
      <c r="T233" s="23" t="s">
        <v>1741</v>
      </c>
      <c r="U233" s="23" t="s">
        <v>1311</v>
      </c>
      <c r="V233" s="23" t="s">
        <v>1744</v>
      </c>
    </row>
    <row r="234" spans="1:22" s="23" customFormat="1" ht="27">
      <c r="B234" s="23" t="s">
        <v>1317</v>
      </c>
      <c r="C234" s="23" t="s">
        <v>1314</v>
      </c>
      <c r="E234" s="23" t="s">
        <v>480</v>
      </c>
      <c r="I234" s="23" t="s">
        <v>809</v>
      </c>
      <c r="K234" s="23" t="s">
        <v>186</v>
      </c>
      <c r="L234" s="37" t="s">
        <v>416</v>
      </c>
      <c r="M234" s="23">
        <v>-1</v>
      </c>
      <c r="O234" s="23" t="s">
        <v>189</v>
      </c>
      <c r="P234" s="23" t="s">
        <v>1315</v>
      </c>
      <c r="Q234" s="23" t="s">
        <v>1736</v>
      </c>
      <c r="R234" s="23" t="s">
        <v>1737</v>
      </c>
      <c r="S234" s="23" t="s">
        <v>1739</v>
      </c>
      <c r="T234" s="23" t="s">
        <v>1741</v>
      </c>
      <c r="U234" s="23" t="s">
        <v>1311</v>
      </c>
      <c r="V234" s="23" t="s">
        <v>1744</v>
      </c>
    </row>
    <row r="235" spans="1:22" s="38" customFormat="1" ht="27.75" thickBot="1">
      <c r="B235" s="38" t="s">
        <v>1318</v>
      </c>
      <c r="C235" s="38" t="s">
        <v>1316</v>
      </c>
      <c r="E235" s="38" t="s">
        <v>480</v>
      </c>
      <c r="I235" s="38" t="s">
        <v>809</v>
      </c>
      <c r="K235" s="38" t="s">
        <v>186</v>
      </c>
      <c r="L235" s="39" t="s">
        <v>416</v>
      </c>
      <c r="M235" s="38">
        <v>-1</v>
      </c>
      <c r="O235" s="38" t="s">
        <v>189</v>
      </c>
      <c r="P235" s="38" t="s">
        <v>1315</v>
      </c>
      <c r="Q235" s="38" t="s">
        <v>1736</v>
      </c>
      <c r="R235" s="38" t="s">
        <v>1737</v>
      </c>
      <c r="S235" s="38" t="s">
        <v>1739</v>
      </c>
      <c r="T235" s="38" t="s">
        <v>1741</v>
      </c>
      <c r="U235" s="38" t="s">
        <v>1311</v>
      </c>
      <c r="V235" s="38" t="s">
        <v>1744</v>
      </c>
    </row>
    <row r="236" spans="1:22" s="19" customFormat="1" ht="14.25" thickTop="1">
      <c r="A236" s="19" t="s">
        <v>1629</v>
      </c>
      <c r="B236" s="19" t="s">
        <v>559</v>
      </c>
      <c r="C236" s="19" t="s">
        <v>1270</v>
      </c>
      <c r="E236" s="19" t="s">
        <v>466</v>
      </c>
      <c r="I236" s="19" t="s">
        <v>401</v>
      </c>
      <c r="K236" s="19" t="s">
        <v>184</v>
      </c>
    </row>
    <row r="237" spans="1:22" s="19" customFormat="1">
      <c r="B237" s="19" t="s">
        <v>1414</v>
      </c>
      <c r="C237" s="19" t="s">
        <v>1270</v>
      </c>
      <c r="E237" s="19" t="s">
        <v>467</v>
      </c>
      <c r="I237" s="19" t="s">
        <v>401</v>
      </c>
      <c r="K237" s="19" t="s">
        <v>184</v>
      </c>
    </row>
    <row r="238" spans="1:22" s="19" customFormat="1">
      <c r="B238" s="19" t="s">
        <v>1415</v>
      </c>
      <c r="C238" s="19" t="s">
        <v>1270</v>
      </c>
      <c r="E238" s="19" t="s">
        <v>468</v>
      </c>
      <c r="I238" s="19" t="s">
        <v>401</v>
      </c>
      <c r="K238" s="19" t="s">
        <v>184</v>
      </c>
    </row>
    <row r="239" spans="1:22" s="19" customFormat="1" ht="40.5">
      <c r="B239" s="19" t="s">
        <v>1334</v>
      </c>
      <c r="C239" s="19" t="s">
        <v>1433</v>
      </c>
      <c r="E239" s="19" t="str">
        <f>P239&amp;","&amp;Q239&amp;","&amp;R239&amp;","&amp;S239&amp;","&amp;T239</f>
        <v>1：デジタル液晶,2：デジタルプラズマ,3：アナログ液晶,4：アナログブラウン管,</v>
      </c>
      <c r="I239" s="19" t="s">
        <v>809</v>
      </c>
      <c r="K239" s="19" t="s">
        <v>186</v>
      </c>
      <c r="L239" s="19" t="s">
        <v>481</v>
      </c>
      <c r="M239" s="19">
        <v>0</v>
      </c>
      <c r="O239" s="19" t="s">
        <v>189</v>
      </c>
      <c r="P239" s="19" t="s">
        <v>1321</v>
      </c>
      <c r="Q239" s="19" t="s">
        <v>1322</v>
      </c>
      <c r="R239" s="19" t="s">
        <v>1323</v>
      </c>
      <c r="S239" s="19" t="s">
        <v>1324</v>
      </c>
    </row>
    <row r="240" spans="1:22" s="19" customFormat="1" ht="40.5">
      <c r="B240" s="19" t="s">
        <v>1335</v>
      </c>
      <c r="C240" s="19" t="s">
        <v>1433</v>
      </c>
      <c r="E240" s="19" t="str">
        <f>P240&amp;","&amp;Q240&amp;","&amp;R240&amp;","&amp;S240&amp;","&amp;T240</f>
        <v>1：デジタル液晶,2：デジタルプラズマ,3：アナログ液晶,4：アナログブラウン管,</v>
      </c>
      <c r="I240" s="19" t="s">
        <v>809</v>
      </c>
      <c r="K240" s="19" t="s">
        <v>186</v>
      </c>
      <c r="L240" s="19" t="s">
        <v>481</v>
      </c>
      <c r="M240" s="19">
        <v>0</v>
      </c>
      <c r="O240" s="19" t="s">
        <v>189</v>
      </c>
      <c r="P240" s="19" t="s">
        <v>1321</v>
      </c>
      <c r="Q240" s="19" t="s">
        <v>1322</v>
      </c>
      <c r="R240" s="19" t="s">
        <v>1323</v>
      </c>
      <c r="S240" s="19" t="s">
        <v>1324</v>
      </c>
    </row>
    <row r="241" spans="1:21" s="19" customFormat="1" ht="40.5">
      <c r="B241" s="19" t="s">
        <v>1336</v>
      </c>
      <c r="C241" s="19" t="s">
        <v>1433</v>
      </c>
      <c r="E241" s="19" t="str">
        <f>P241&amp;","&amp;Q241&amp;","&amp;R241&amp;","&amp;S241&amp;","&amp;T241</f>
        <v>1：デジタル液晶,2：デジタルプラズマ,3：アナログ液晶,4：アナログブラウン管,</v>
      </c>
      <c r="I241" s="19" t="s">
        <v>809</v>
      </c>
      <c r="K241" s="19" t="s">
        <v>186</v>
      </c>
      <c r="L241" s="19" t="s">
        <v>481</v>
      </c>
      <c r="M241" s="19">
        <v>0</v>
      </c>
      <c r="O241" s="19" t="s">
        <v>189</v>
      </c>
      <c r="P241" s="19" t="s">
        <v>1321</v>
      </c>
      <c r="Q241" s="19" t="s">
        <v>1322</v>
      </c>
      <c r="R241" s="19" t="s">
        <v>1323</v>
      </c>
      <c r="S241" s="19" t="s">
        <v>1324</v>
      </c>
    </row>
    <row r="242" spans="1:21" s="19" customFormat="1" ht="27">
      <c r="B242" s="19" t="s">
        <v>1417</v>
      </c>
      <c r="C242" s="19" t="s">
        <v>1416</v>
      </c>
      <c r="E242" s="19" t="s">
        <v>483</v>
      </c>
      <c r="F242" s="19" t="s">
        <v>1428</v>
      </c>
      <c r="I242" s="19" t="s">
        <v>809</v>
      </c>
      <c r="K242" s="19" t="s">
        <v>186</v>
      </c>
      <c r="L242" s="19" t="s">
        <v>482</v>
      </c>
      <c r="M242" s="19">
        <v>0</v>
      </c>
      <c r="O242" s="19" t="s">
        <v>189</v>
      </c>
      <c r="P242" s="19" t="s">
        <v>283</v>
      </c>
      <c r="Q242" s="19" t="s">
        <v>284</v>
      </c>
      <c r="R242" s="19" t="s">
        <v>285</v>
      </c>
      <c r="S242" s="30" t="s">
        <v>286</v>
      </c>
      <c r="T242" s="19" t="s">
        <v>1064</v>
      </c>
    </row>
    <row r="243" spans="1:21" s="19" customFormat="1" ht="27">
      <c r="B243" s="19" t="s">
        <v>1418</v>
      </c>
      <c r="C243" s="19" t="s">
        <v>1416</v>
      </c>
      <c r="F243" s="19" t="s">
        <v>1428</v>
      </c>
      <c r="I243" s="19" t="s">
        <v>809</v>
      </c>
      <c r="K243" s="19" t="s">
        <v>186</v>
      </c>
      <c r="L243" s="19" t="s">
        <v>482</v>
      </c>
      <c r="M243" s="19">
        <v>0</v>
      </c>
      <c r="O243" s="19" t="s">
        <v>189</v>
      </c>
      <c r="P243" s="19" t="s">
        <v>283</v>
      </c>
      <c r="Q243" s="19" t="s">
        <v>284</v>
      </c>
      <c r="R243" s="19" t="s">
        <v>285</v>
      </c>
      <c r="S243" s="30" t="s">
        <v>286</v>
      </c>
      <c r="T243" s="19" t="s">
        <v>1064</v>
      </c>
    </row>
    <row r="244" spans="1:21" s="19" customFormat="1" ht="27">
      <c r="B244" s="19" t="s">
        <v>1419</v>
      </c>
      <c r="C244" s="19" t="s">
        <v>1416</v>
      </c>
      <c r="F244" s="19" t="s">
        <v>1428</v>
      </c>
      <c r="I244" s="19" t="s">
        <v>809</v>
      </c>
      <c r="K244" s="19" t="s">
        <v>186</v>
      </c>
      <c r="L244" s="19" t="s">
        <v>482</v>
      </c>
      <c r="M244" s="19">
        <v>0</v>
      </c>
      <c r="O244" s="19" t="s">
        <v>189</v>
      </c>
      <c r="P244" s="19" t="s">
        <v>283</v>
      </c>
      <c r="Q244" s="19" t="s">
        <v>284</v>
      </c>
      <c r="R244" s="19" t="s">
        <v>285</v>
      </c>
      <c r="S244" s="30" t="s">
        <v>286</v>
      </c>
      <c r="T244" s="19" t="s">
        <v>1064</v>
      </c>
    </row>
    <row r="245" spans="1:21" s="19" customFormat="1">
      <c r="B245" s="19" t="s">
        <v>1420</v>
      </c>
      <c r="C245" s="19" t="s">
        <v>552</v>
      </c>
      <c r="F245" s="19" t="s">
        <v>548</v>
      </c>
      <c r="I245" s="19" t="s">
        <v>1225</v>
      </c>
      <c r="J245" s="19" t="s">
        <v>173</v>
      </c>
      <c r="K245" s="19" t="s">
        <v>186</v>
      </c>
    </row>
    <row r="246" spans="1:21" s="19" customFormat="1">
      <c r="B246" s="19" t="s">
        <v>1422</v>
      </c>
      <c r="C246" s="19" t="s">
        <v>552</v>
      </c>
      <c r="F246" s="19" t="s">
        <v>548</v>
      </c>
      <c r="I246" s="19" t="s">
        <v>1225</v>
      </c>
      <c r="J246" s="19" t="s">
        <v>173</v>
      </c>
      <c r="K246" s="19" t="s">
        <v>186</v>
      </c>
    </row>
    <row r="247" spans="1:21" s="19" customFormat="1">
      <c r="B247" s="19" t="s">
        <v>1423</v>
      </c>
      <c r="C247" s="19" t="s">
        <v>552</v>
      </c>
      <c r="F247" s="19" t="s">
        <v>548</v>
      </c>
      <c r="I247" s="19" t="s">
        <v>1225</v>
      </c>
      <c r="J247" s="19" t="s">
        <v>173</v>
      </c>
      <c r="K247" s="19" t="s">
        <v>186</v>
      </c>
    </row>
    <row r="248" spans="1:21" s="19" customFormat="1" ht="27">
      <c r="B248" s="19" t="s">
        <v>1424</v>
      </c>
      <c r="C248" s="19" t="s">
        <v>1421</v>
      </c>
      <c r="E248" s="19" t="s">
        <v>477</v>
      </c>
      <c r="F248" s="19" t="s">
        <v>1427</v>
      </c>
      <c r="I248" s="19" t="s">
        <v>809</v>
      </c>
      <c r="K248" s="19" t="s">
        <v>186</v>
      </c>
      <c r="L248" s="19" t="s">
        <v>399</v>
      </c>
      <c r="M248" s="19">
        <v>0</v>
      </c>
      <c r="O248" s="19" t="s">
        <v>189</v>
      </c>
      <c r="P248" s="19" t="s">
        <v>472</v>
      </c>
      <c r="Q248" s="19" t="s">
        <v>473</v>
      </c>
      <c r="R248" s="19" t="s">
        <v>474</v>
      </c>
      <c r="S248" s="19" t="s">
        <v>475</v>
      </c>
      <c r="T248" s="19" t="s">
        <v>476</v>
      </c>
      <c r="U248" s="19" t="s">
        <v>693</v>
      </c>
    </row>
    <row r="249" spans="1:21" s="19" customFormat="1" ht="27">
      <c r="B249" s="19" t="s">
        <v>1425</v>
      </c>
      <c r="C249" s="19" t="s">
        <v>1421</v>
      </c>
      <c r="F249" s="19" t="s">
        <v>1427</v>
      </c>
      <c r="I249" s="19" t="s">
        <v>809</v>
      </c>
      <c r="K249" s="19" t="s">
        <v>186</v>
      </c>
      <c r="L249" s="19" t="s">
        <v>399</v>
      </c>
      <c r="M249" s="19">
        <v>0</v>
      </c>
      <c r="O249" s="19" t="s">
        <v>189</v>
      </c>
      <c r="P249" s="19" t="s">
        <v>472</v>
      </c>
      <c r="Q249" s="19" t="s">
        <v>473</v>
      </c>
      <c r="R249" s="19" t="s">
        <v>474</v>
      </c>
      <c r="S249" s="19" t="s">
        <v>475</v>
      </c>
      <c r="T249" s="19" t="s">
        <v>476</v>
      </c>
      <c r="U249" s="19" t="s">
        <v>693</v>
      </c>
    </row>
    <row r="250" spans="1:21" s="19" customFormat="1" ht="27">
      <c r="B250" s="19" t="s">
        <v>1426</v>
      </c>
      <c r="C250" s="19" t="s">
        <v>1421</v>
      </c>
      <c r="F250" s="19" t="s">
        <v>1427</v>
      </c>
      <c r="I250" s="19" t="s">
        <v>809</v>
      </c>
      <c r="K250" s="19" t="s">
        <v>186</v>
      </c>
      <c r="L250" s="19" t="s">
        <v>399</v>
      </c>
      <c r="M250" s="19">
        <v>0</v>
      </c>
      <c r="O250" s="19" t="s">
        <v>189</v>
      </c>
      <c r="P250" s="19" t="s">
        <v>472</v>
      </c>
      <c r="Q250" s="19" t="s">
        <v>473</v>
      </c>
      <c r="R250" s="19" t="s">
        <v>474</v>
      </c>
      <c r="S250" s="19" t="s">
        <v>475</v>
      </c>
      <c r="T250" s="19" t="s">
        <v>476</v>
      </c>
      <c r="U250" s="19" t="s">
        <v>693</v>
      </c>
    </row>
    <row r="251" spans="1:21" s="19" customFormat="1" ht="40.5">
      <c r="B251" s="19" t="s">
        <v>1325</v>
      </c>
      <c r="C251" s="19" t="s">
        <v>1328</v>
      </c>
      <c r="I251" s="19" t="s">
        <v>809</v>
      </c>
      <c r="K251" s="19" t="s">
        <v>186</v>
      </c>
      <c r="L251" s="19" t="s">
        <v>201</v>
      </c>
      <c r="M251" s="19">
        <v>0</v>
      </c>
      <c r="O251" s="19" t="s">
        <v>189</v>
      </c>
      <c r="P251" s="19" t="s">
        <v>1329</v>
      </c>
      <c r="Q251" s="19" t="s">
        <v>1330</v>
      </c>
      <c r="R251" s="19" t="s">
        <v>1331</v>
      </c>
      <c r="S251" s="19" t="s">
        <v>1332</v>
      </c>
      <c r="T251" s="19" t="s">
        <v>1333</v>
      </c>
    </row>
    <row r="252" spans="1:21" s="19" customFormat="1" ht="40.5">
      <c r="B252" s="19" t="s">
        <v>1326</v>
      </c>
      <c r="C252" s="19" t="s">
        <v>1328</v>
      </c>
      <c r="I252" s="19" t="s">
        <v>809</v>
      </c>
      <c r="K252" s="19" t="s">
        <v>186</v>
      </c>
      <c r="L252" s="19" t="s">
        <v>201</v>
      </c>
      <c r="M252" s="19">
        <v>0</v>
      </c>
      <c r="O252" s="19" t="s">
        <v>189</v>
      </c>
      <c r="P252" s="19" t="s">
        <v>1329</v>
      </c>
      <c r="Q252" s="19" t="s">
        <v>1330</v>
      </c>
      <c r="R252" s="19" t="s">
        <v>1331</v>
      </c>
      <c r="S252" s="19" t="s">
        <v>1332</v>
      </c>
      <c r="T252" s="19" t="s">
        <v>1333</v>
      </c>
    </row>
    <row r="253" spans="1:21" s="35" customFormat="1" ht="41.25" thickBot="1">
      <c r="B253" s="35" t="s">
        <v>1327</v>
      </c>
      <c r="C253" s="35" t="s">
        <v>1328</v>
      </c>
      <c r="I253" s="35" t="s">
        <v>809</v>
      </c>
      <c r="K253" s="35" t="s">
        <v>186</v>
      </c>
      <c r="L253" s="35" t="s">
        <v>201</v>
      </c>
      <c r="M253" s="35">
        <v>0</v>
      </c>
      <c r="O253" s="35" t="s">
        <v>189</v>
      </c>
      <c r="P253" s="35" t="s">
        <v>1329</v>
      </c>
      <c r="Q253" s="35" t="s">
        <v>1330</v>
      </c>
      <c r="R253" s="35" t="s">
        <v>1331</v>
      </c>
      <c r="S253" s="35" t="s">
        <v>1332</v>
      </c>
      <c r="T253" s="35" t="s">
        <v>1333</v>
      </c>
    </row>
    <row r="254" spans="1:21" s="19" customFormat="1" ht="27.75" thickTop="1">
      <c r="A254" s="19" t="s">
        <v>1088</v>
      </c>
      <c r="B254" s="19" t="s">
        <v>1756</v>
      </c>
      <c r="C254" s="19" t="s">
        <v>1434</v>
      </c>
      <c r="F254" s="19" t="s">
        <v>813</v>
      </c>
      <c r="I254" s="19" t="s">
        <v>809</v>
      </c>
      <c r="K254" s="19" t="s">
        <v>186</v>
      </c>
      <c r="L254" s="33" t="s">
        <v>713</v>
      </c>
      <c r="M254" s="19">
        <v>0</v>
      </c>
      <c r="N254" s="19" t="s">
        <v>712</v>
      </c>
      <c r="O254" s="19" t="s">
        <v>1337</v>
      </c>
      <c r="P254" s="19" t="s">
        <v>1338</v>
      </c>
      <c r="Q254" s="19" t="s">
        <v>1745</v>
      </c>
      <c r="R254" s="19" t="s">
        <v>1744</v>
      </c>
    </row>
    <row r="255" spans="1:21" s="19" customFormat="1" ht="27">
      <c r="B255" s="19" t="s">
        <v>1757</v>
      </c>
      <c r="C255" s="19" t="s">
        <v>1435</v>
      </c>
      <c r="E255" s="24" t="s">
        <v>484</v>
      </c>
      <c r="F255" s="19" t="s">
        <v>813</v>
      </c>
      <c r="I255" s="19" t="s">
        <v>809</v>
      </c>
      <c r="K255" s="19" t="s">
        <v>186</v>
      </c>
      <c r="L255" s="33" t="s">
        <v>713</v>
      </c>
      <c r="M255" s="19">
        <v>0</v>
      </c>
      <c r="N255" s="19" t="s">
        <v>712</v>
      </c>
      <c r="O255" s="19" t="s">
        <v>1337</v>
      </c>
      <c r="P255" s="19" t="s">
        <v>1338</v>
      </c>
      <c r="Q255" s="19" t="s">
        <v>1745</v>
      </c>
      <c r="R255" s="19" t="s">
        <v>1744</v>
      </c>
    </row>
    <row r="256" spans="1:21" s="19" customFormat="1" ht="27">
      <c r="B256" s="19" t="s">
        <v>1758</v>
      </c>
      <c r="C256" s="19" t="s">
        <v>1501</v>
      </c>
      <c r="I256" s="19" t="s">
        <v>809</v>
      </c>
      <c r="K256" s="19" t="s">
        <v>186</v>
      </c>
      <c r="L256" s="19" t="s">
        <v>206</v>
      </c>
      <c r="M256" s="19">
        <v>0</v>
      </c>
      <c r="O256" s="19" t="s">
        <v>189</v>
      </c>
      <c r="P256" s="19" t="s">
        <v>1500</v>
      </c>
      <c r="Q256" s="19" t="s">
        <v>1746</v>
      </c>
      <c r="R256" s="19" t="s">
        <v>1747</v>
      </c>
    </row>
    <row r="257" spans="1:25" s="19" customFormat="1" ht="27">
      <c r="B257" s="19" t="s">
        <v>1759</v>
      </c>
      <c r="C257" s="19" t="s">
        <v>1436</v>
      </c>
      <c r="I257" s="19" t="s">
        <v>809</v>
      </c>
      <c r="K257" s="19" t="s">
        <v>186</v>
      </c>
      <c r="L257" s="19" t="s">
        <v>188</v>
      </c>
      <c r="M257" s="19">
        <v>0</v>
      </c>
      <c r="O257" s="19" t="s">
        <v>189</v>
      </c>
      <c r="P257" s="19" t="s">
        <v>1748</v>
      </c>
      <c r="Q257" s="19" t="s">
        <v>1749</v>
      </c>
      <c r="R257" s="19" t="s">
        <v>1750</v>
      </c>
      <c r="S257" s="19" t="s">
        <v>1751</v>
      </c>
    </row>
    <row r="258" spans="1:25" s="19" customFormat="1" ht="27">
      <c r="B258" s="19" t="s">
        <v>1076</v>
      </c>
      <c r="C258" s="19" t="s">
        <v>1075</v>
      </c>
      <c r="I258" s="19" t="s">
        <v>809</v>
      </c>
      <c r="K258" s="19" t="s">
        <v>186</v>
      </c>
      <c r="L258" s="19" t="s">
        <v>188</v>
      </c>
      <c r="M258" s="19">
        <v>0</v>
      </c>
      <c r="O258" s="19" t="s">
        <v>189</v>
      </c>
      <c r="P258" s="19" t="s">
        <v>1752</v>
      </c>
      <c r="Q258" s="19" t="s">
        <v>1753</v>
      </c>
      <c r="R258" s="19" t="s">
        <v>1754</v>
      </c>
      <c r="S258" s="19" t="s">
        <v>1755</v>
      </c>
    </row>
    <row r="259" spans="1:25" s="19" customFormat="1" ht="27">
      <c r="B259" s="19" t="s">
        <v>100</v>
      </c>
      <c r="C259" s="19" t="s">
        <v>101</v>
      </c>
      <c r="I259" s="19" t="s">
        <v>810</v>
      </c>
      <c r="K259" s="19" t="s">
        <v>192</v>
      </c>
      <c r="L259" s="19" t="s">
        <v>1301</v>
      </c>
      <c r="M259" s="19" t="b">
        <v>0</v>
      </c>
      <c r="P259" s="19" t="s">
        <v>193</v>
      </c>
      <c r="Q259" s="19" t="s">
        <v>194</v>
      </c>
    </row>
    <row r="260" spans="1:25" s="19" customFormat="1" ht="27">
      <c r="B260" s="19" t="s">
        <v>102</v>
      </c>
      <c r="C260" s="19" t="s">
        <v>103</v>
      </c>
      <c r="I260" s="19" t="s">
        <v>810</v>
      </c>
      <c r="K260" s="19" t="s">
        <v>192</v>
      </c>
      <c r="L260" s="19" t="s">
        <v>1301</v>
      </c>
      <c r="M260" s="19" t="b">
        <v>0</v>
      </c>
      <c r="P260" s="19" t="s">
        <v>193</v>
      </c>
      <c r="Q260" s="19" t="s">
        <v>194</v>
      </c>
    </row>
    <row r="261" spans="1:25" s="35" customFormat="1" ht="27.75" thickBot="1">
      <c r="B261" s="35" t="s">
        <v>1138</v>
      </c>
      <c r="C261" s="35" t="s">
        <v>1139</v>
      </c>
      <c r="I261" s="35" t="s">
        <v>810</v>
      </c>
      <c r="K261" s="35" t="s">
        <v>192</v>
      </c>
      <c r="L261" s="35" t="s">
        <v>1301</v>
      </c>
      <c r="M261" s="35" t="b">
        <v>0</v>
      </c>
      <c r="P261" s="35" t="s">
        <v>193</v>
      </c>
      <c r="Q261" s="35" t="s">
        <v>194</v>
      </c>
    </row>
    <row r="262" spans="1:25" s="19" customFormat="1" ht="27.75" thickTop="1">
      <c r="A262" s="19" t="s">
        <v>1631</v>
      </c>
      <c r="B262" s="19" t="s">
        <v>1141</v>
      </c>
      <c r="C262" s="19" t="s">
        <v>372</v>
      </c>
      <c r="I262" s="19" t="s">
        <v>809</v>
      </c>
      <c r="K262" s="19" t="s">
        <v>186</v>
      </c>
      <c r="L262" s="19" t="s">
        <v>206</v>
      </c>
      <c r="M262" s="19">
        <v>0</v>
      </c>
      <c r="O262" s="19" t="s">
        <v>189</v>
      </c>
      <c r="P262" s="19" t="s">
        <v>704</v>
      </c>
      <c r="Q262" s="19" t="s">
        <v>1598</v>
      </c>
      <c r="R262" s="19" t="s">
        <v>1599</v>
      </c>
    </row>
    <row r="263" spans="1:25" s="19" customFormat="1" ht="27">
      <c r="B263" s="19" t="s">
        <v>966</v>
      </c>
      <c r="C263" s="19" t="s">
        <v>1142</v>
      </c>
      <c r="I263" s="19" t="s">
        <v>809</v>
      </c>
      <c r="K263" s="19" t="s">
        <v>186</v>
      </c>
      <c r="L263" s="19" t="s">
        <v>206</v>
      </c>
      <c r="M263" s="19">
        <v>0</v>
      </c>
      <c r="O263" s="19" t="s">
        <v>189</v>
      </c>
      <c r="P263" s="19" t="s">
        <v>704</v>
      </c>
      <c r="Q263" s="19" t="s">
        <v>1598</v>
      </c>
      <c r="R263" s="19" t="s">
        <v>1599</v>
      </c>
    </row>
    <row r="264" spans="1:25" s="19" customFormat="1">
      <c r="B264" s="19" t="s">
        <v>919</v>
      </c>
      <c r="C264" s="19" t="s">
        <v>922</v>
      </c>
      <c r="E264" s="19" t="s">
        <v>485</v>
      </c>
      <c r="I264" s="19" t="s">
        <v>401</v>
      </c>
      <c r="K264" s="19" t="s">
        <v>184</v>
      </c>
    </row>
    <row r="265" spans="1:25" s="19" customFormat="1">
      <c r="B265" s="19" t="s">
        <v>920</v>
      </c>
      <c r="C265" s="19" t="s">
        <v>922</v>
      </c>
      <c r="E265" s="19" t="s">
        <v>486</v>
      </c>
      <c r="I265" s="19" t="s">
        <v>401</v>
      </c>
      <c r="K265" s="19" t="s">
        <v>184</v>
      </c>
    </row>
    <row r="266" spans="1:25" s="19" customFormat="1">
      <c r="B266" s="19" t="s">
        <v>921</v>
      </c>
      <c r="C266" s="19" t="s">
        <v>922</v>
      </c>
      <c r="E266" s="19" t="s">
        <v>487</v>
      </c>
      <c r="I266" s="19" t="s">
        <v>401</v>
      </c>
      <c r="K266" s="19" t="s">
        <v>184</v>
      </c>
    </row>
    <row r="267" spans="1:25" s="19" customFormat="1">
      <c r="B267" s="19" t="s">
        <v>916</v>
      </c>
      <c r="C267" s="19" t="s">
        <v>917</v>
      </c>
      <c r="E267" s="19" t="s">
        <v>485</v>
      </c>
      <c r="F267" s="19" t="s">
        <v>437</v>
      </c>
      <c r="I267" s="19" t="s">
        <v>1225</v>
      </c>
      <c r="J267" s="19" t="s">
        <v>173</v>
      </c>
      <c r="K267" s="19" t="s">
        <v>186</v>
      </c>
    </row>
    <row r="268" spans="1:25" s="19" customFormat="1">
      <c r="B268" s="19" t="s">
        <v>918</v>
      </c>
      <c r="C268" s="19" t="s">
        <v>917</v>
      </c>
      <c r="E268" s="19" t="s">
        <v>486</v>
      </c>
      <c r="F268" s="19" t="s">
        <v>437</v>
      </c>
      <c r="I268" s="19" t="s">
        <v>1225</v>
      </c>
      <c r="J268" s="19" t="s">
        <v>173</v>
      </c>
      <c r="K268" s="19" t="s">
        <v>186</v>
      </c>
    </row>
    <row r="269" spans="1:25" s="19" customFormat="1">
      <c r="B269" s="19" t="s">
        <v>1356</v>
      </c>
      <c r="C269" s="19" t="s">
        <v>917</v>
      </c>
      <c r="E269" s="19" t="s">
        <v>487</v>
      </c>
      <c r="F269" s="19" t="s">
        <v>437</v>
      </c>
      <c r="I269" s="19" t="s">
        <v>1225</v>
      </c>
      <c r="J269" s="19" t="s">
        <v>173</v>
      </c>
      <c r="K269" s="19" t="s">
        <v>186</v>
      </c>
    </row>
    <row r="270" spans="1:25" s="19" customFormat="1" ht="27">
      <c r="B270" s="23" t="s">
        <v>1685</v>
      </c>
      <c r="C270" s="23" t="s">
        <v>1676</v>
      </c>
      <c r="D270" s="23"/>
      <c r="E270" s="23" t="s">
        <v>1684</v>
      </c>
      <c r="F270" s="23"/>
      <c r="G270" s="23"/>
      <c r="H270" s="23"/>
      <c r="I270" s="23" t="s">
        <v>401</v>
      </c>
      <c r="J270" s="23"/>
      <c r="K270" s="23" t="s">
        <v>184</v>
      </c>
      <c r="L270" s="23"/>
      <c r="M270" s="23"/>
      <c r="N270" s="23"/>
      <c r="O270" s="23"/>
      <c r="P270" s="23"/>
      <c r="Q270" s="23"/>
      <c r="R270" s="23"/>
      <c r="S270" s="23"/>
      <c r="T270" s="23"/>
      <c r="U270" s="23"/>
      <c r="V270" s="23"/>
      <c r="W270" s="23"/>
      <c r="X270" s="23"/>
      <c r="Y270" s="23"/>
    </row>
    <row r="271" spans="1:25" s="19" customFormat="1" ht="27">
      <c r="B271" s="23" t="s">
        <v>1683</v>
      </c>
      <c r="C271" s="23" t="s">
        <v>1605</v>
      </c>
      <c r="D271" s="23"/>
      <c r="E271" s="23" t="s">
        <v>1684</v>
      </c>
      <c r="F271" s="23"/>
      <c r="G271" s="23"/>
      <c r="H271" s="23"/>
      <c r="I271" s="23" t="s">
        <v>809</v>
      </c>
      <c r="J271" s="23" t="s">
        <v>716</v>
      </c>
      <c r="K271" s="23" t="s">
        <v>186</v>
      </c>
      <c r="L271" s="23" t="s">
        <v>397</v>
      </c>
      <c r="M271" s="23">
        <v>0</v>
      </c>
      <c r="N271" s="23"/>
      <c r="O271" s="23" t="s">
        <v>189</v>
      </c>
      <c r="P271" s="23" t="s">
        <v>1653</v>
      </c>
      <c r="Q271" s="23" t="s">
        <v>1499</v>
      </c>
      <c r="R271" s="23" t="s">
        <v>1498</v>
      </c>
      <c r="S271" s="23" t="s">
        <v>1497</v>
      </c>
      <c r="T271" s="23" t="s">
        <v>1496</v>
      </c>
      <c r="U271" s="23" t="s">
        <v>1495</v>
      </c>
      <c r="V271" s="23" t="s">
        <v>715</v>
      </c>
      <c r="W271" s="23"/>
      <c r="X271" s="23"/>
      <c r="Y271" s="23"/>
    </row>
    <row r="272" spans="1:25" s="19" customFormat="1" ht="27">
      <c r="B272" s="19" t="s">
        <v>927</v>
      </c>
      <c r="C272" s="19" t="s">
        <v>928</v>
      </c>
      <c r="E272" s="19" t="s">
        <v>1681</v>
      </c>
      <c r="I272" s="19" t="s">
        <v>809</v>
      </c>
      <c r="K272" s="19" t="s">
        <v>186</v>
      </c>
      <c r="L272" s="19" t="s">
        <v>206</v>
      </c>
      <c r="M272" s="19">
        <v>0</v>
      </c>
      <c r="O272" s="19" t="s">
        <v>189</v>
      </c>
      <c r="P272" s="19" t="s">
        <v>1678</v>
      </c>
      <c r="Q272" s="19" t="s">
        <v>1679</v>
      </c>
      <c r="R272" s="19" t="s">
        <v>1680</v>
      </c>
    </row>
    <row r="273" spans="1:21" s="19" customFormat="1" ht="27">
      <c r="B273" s="19" t="s">
        <v>929</v>
      </c>
      <c r="C273" s="19" t="s">
        <v>928</v>
      </c>
      <c r="I273" s="19" t="s">
        <v>809</v>
      </c>
      <c r="K273" s="19" t="s">
        <v>186</v>
      </c>
      <c r="L273" s="19" t="s">
        <v>206</v>
      </c>
      <c r="M273" s="19">
        <v>0</v>
      </c>
      <c r="O273" s="19" t="s">
        <v>189</v>
      </c>
      <c r="P273" s="19" t="s">
        <v>1678</v>
      </c>
      <c r="Q273" s="19" t="s">
        <v>1679</v>
      </c>
      <c r="R273" s="19" t="s">
        <v>1680</v>
      </c>
    </row>
    <row r="274" spans="1:21" s="19" customFormat="1" ht="27">
      <c r="B274" s="19" t="s">
        <v>930</v>
      </c>
      <c r="C274" s="19" t="s">
        <v>928</v>
      </c>
      <c r="I274" s="19" t="s">
        <v>809</v>
      </c>
      <c r="K274" s="19" t="s">
        <v>186</v>
      </c>
      <c r="L274" s="19" t="s">
        <v>206</v>
      </c>
      <c r="M274" s="19">
        <v>0</v>
      </c>
      <c r="O274" s="19" t="s">
        <v>189</v>
      </c>
      <c r="P274" s="19" t="s">
        <v>1678</v>
      </c>
      <c r="Q274" s="19" t="s">
        <v>1679</v>
      </c>
      <c r="R274" s="19" t="s">
        <v>1680</v>
      </c>
    </row>
    <row r="275" spans="1:21" s="19" customFormat="1" ht="27">
      <c r="B275" s="19" t="s">
        <v>931</v>
      </c>
      <c r="C275" s="19" t="s">
        <v>928</v>
      </c>
      <c r="I275" s="19" t="s">
        <v>809</v>
      </c>
      <c r="K275" s="19" t="s">
        <v>186</v>
      </c>
      <c r="L275" s="19" t="s">
        <v>206</v>
      </c>
      <c r="M275" s="19">
        <v>0</v>
      </c>
      <c r="O275" s="19" t="s">
        <v>189</v>
      </c>
      <c r="P275" s="19" t="s">
        <v>1678</v>
      </c>
      <c r="Q275" s="19" t="s">
        <v>1679</v>
      </c>
      <c r="R275" s="19" t="s">
        <v>1680</v>
      </c>
    </row>
    <row r="276" spans="1:21" s="19" customFormat="1" ht="27">
      <c r="B276" s="19" t="s">
        <v>932</v>
      </c>
      <c r="C276" s="19" t="s">
        <v>928</v>
      </c>
      <c r="I276" s="19" t="s">
        <v>809</v>
      </c>
      <c r="K276" s="19" t="s">
        <v>186</v>
      </c>
      <c r="L276" s="19" t="s">
        <v>206</v>
      </c>
      <c r="M276" s="19">
        <v>0</v>
      </c>
      <c r="O276" s="19" t="s">
        <v>189</v>
      </c>
      <c r="P276" s="19" t="s">
        <v>1678</v>
      </c>
      <c r="Q276" s="19" t="s">
        <v>1679</v>
      </c>
      <c r="R276" s="19" t="s">
        <v>1680</v>
      </c>
    </row>
    <row r="277" spans="1:21" s="19" customFormat="1" ht="27">
      <c r="B277" s="19" t="s">
        <v>934</v>
      </c>
      <c r="C277" s="19" t="s">
        <v>1682</v>
      </c>
      <c r="E277" s="19" t="str">
        <f t="shared" ref="E277:E286" si="0">P277&amp;","&amp;Q277&amp;","&amp;R277&amp;","&amp;S277&amp;","&amp;T277</f>
        <v>鉄道,バス,電動自転車,自転車,徒歩</v>
      </c>
      <c r="I277" s="19" t="s">
        <v>809</v>
      </c>
      <c r="K277" s="19" t="s">
        <v>186</v>
      </c>
      <c r="L277" s="19" t="s">
        <v>201</v>
      </c>
      <c r="M277" s="19">
        <v>0</v>
      </c>
      <c r="O277" s="19" t="s">
        <v>189</v>
      </c>
      <c r="P277" s="19" t="s">
        <v>935</v>
      </c>
      <c r="Q277" s="19" t="s">
        <v>936</v>
      </c>
      <c r="R277" s="19" t="s">
        <v>937</v>
      </c>
      <c r="S277" s="19" t="s">
        <v>938</v>
      </c>
      <c r="T277" s="19" t="s">
        <v>939</v>
      </c>
    </row>
    <row r="278" spans="1:21" s="19" customFormat="1" ht="27">
      <c r="B278" s="19" t="s">
        <v>940</v>
      </c>
      <c r="C278" s="19" t="s">
        <v>1682</v>
      </c>
      <c r="E278" s="19" t="str">
        <f t="shared" si="0"/>
        <v>鉄道,バス,電動自転車,自転車,徒歩</v>
      </c>
      <c r="I278" s="19" t="s">
        <v>809</v>
      </c>
      <c r="K278" s="19" t="s">
        <v>186</v>
      </c>
      <c r="L278" s="19" t="s">
        <v>201</v>
      </c>
      <c r="M278" s="19">
        <v>0</v>
      </c>
      <c r="O278" s="19" t="s">
        <v>189</v>
      </c>
      <c r="P278" s="19" t="s">
        <v>935</v>
      </c>
      <c r="Q278" s="19" t="s">
        <v>936</v>
      </c>
      <c r="R278" s="19" t="s">
        <v>937</v>
      </c>
      <c r="S278" s="19" t="s">
        <v>938</v>
      </c>
      <c r="T278" s="19" t="s">
        <v>939</v>
      </c>
    </row>
    <row r="279" spans="1:21" s="19" customFormat="1" ht="27">
      <c r="B279" s="19" t="s">
        <v>941</v>
      </c>
      <c r="C279" s="19" t="s">
        <v>1682</v>
      </c>
      <c r="E279" s="19" t="str">
        <f t="shared" si="0"/>
        <v>鉄道,バス,電動自転車,自転車,徒歩</v>
      </c>
      <c r="I279" s="19" t="s">
        <v>809</v>
      </c>
      <c r="K279" s="19" t="s">
        <v>186</v>
      </c>
      <c r="L279" s="19" t="s">
        <v>201</v>
      </c>
      <c r="M279" s="19">
        <v>0</v>
      </c>
      <c r="O279" s="19" t="s">
        <v>189</v>
      </c>
      <c r="P279" s="19" t="s">
        <v>935</v>
      </c>
      <c r="Q279" s="19" t="s">
        <v>936</v>
      </c>
      <c r="R279" s="19" t="s">
        <v>937</v>
      </c>
      <c r="S279" s="19" t="s">
        <v>938</v>
      </c>
      <c r="T279" s="19" t="s">
        <v>939</v>
      </c>
    </row>
    <row r="280" spans="1:21" s="19" customFormat="1" ht="27">
      <c r="B280" s="19" t="s">
        <v>942</v>
      </c>
      <c r="C280" s="19" t="s">
        <v>1682</v>
      </c>
      <c r="E280" s="19" t="str">
        <f t="shared" si="0"/>
        <v>鉄道,バス,電動自転車,自転車,徒歩</v>
      </c>
      <c r="I280" s="19" t="s">
        <v>809</v>
      </c>
      <c r="K280" s="19" t="s">
        <v>186</v>
      </c>
      <c r="L280" s="19" t="s">
        <v>201</v>
      </c>
      <c r="M280" s="19">
        <v>0</v>
      </c>
      <c r="O280" s="19" t="s">
        <v>189</v>
      </c>
      <c r="P280" s="19" t="s">
        <v>935</v>
      </c>
      <c r="Q280" s="19" t="s">
        <v>936</v>
      </c>
      <c r="R280" s="19" t="s">
        <v>937</v>
      </c>
      <c r="S280" s="19" t="s">
        <v>938</v>
      </c>
      <c r="T280" s="19" t="s">
        <v>939</v>
      </c>
    </row>
    <row r="281" spans="1:21" s="35" customFormat="1" ht="27.75" thickBot="1">
      <c r="B281" s="35" t="s">
        <v>1556</v>
      </c>
      <c r="C281" s="35" t="s">
        <v>1682</v>
      </c>
      <c r="E281" s="35" t="str">
        <f t="shared" si="0"/>
        <v>鉄道,バス,電動自転車,自転車,徒歩</v>
      </c>
      <c r="I281" s="35" t="s">
        <v>809</v>
      </c>
      <c r="K281" s="35" t="s">
        <v>186</v>
      </c>
      <c r="L281" s="35" t="s">
        <v>201</v>
      </c>
      <c r="M281" s="35">
        <v>0</v>
      </c>
      <c r="O281" s="35" t="s">
        <v>189</v>
      </c>
      <c r="P281" s="35" t="s">
        <v>935</v>
      </c>
      <c r="Q281" s="35" t="s">
        <v>936</v>
      </c>
      <c r="R281" s="35" t="s">
        <v>937</v>
      </c>
      <c r="S281" s="35" t="s">
        <v>938</v>
      </c>
      <c r="T281" s="35" t="s">
        <v>939</v>
      </c>
    </row>
    <row r="282" spans="1:21" s="19" customFormat="1" ht="27.75" thickTop="1">
      <c r="A282" s="19" t="s">
        <v>1630</v>
      </c>
      <c r="B282" s="19" t="s">
        <v>489</v>
      </c>
      <c r="C282" s="19" t="s">
        <v>490</v>
      </c>
      <c r="E282" s="19" t="str">
        <f t="shared" si="0"/>
        <v>True:はい,False:いいえ,,,</v>
      </c>
      <c r="I282" s="19" t="s">
        <v>491</v>
      </c>
      <c r="K282" s="19" t="s">
        <v>192</v>
      </c>
      <c r="L282" s="19" t="s">
        <v>177</v>
      </c>
      <c r="M282" s="19" t="b">
        <v>0</v>
      </c>
      <c r="P282" s="19" t="s">
        <v>193</v>
      </c>
      <c r="Q282" s="19" t="s">
        <v>194</v>
      </c>
    </row>
    <row r="283" spans="1:21" s="19" customFormat="1" ht="40.5">
      <c r="B283" s="19" t="s">
        <v>1339</v>
      </c>
      <c r="C283" s="19" t="s">
        <v>758</v>
      </c>
      <c r="E283" s="19" t="str">
        <f t="shared" si="0"/>
        <v>20度なだらかな傾斜,30度標準的な傾斜,40度やや急な傾斜,,</v>
      </c>
      <c r="I283" s="19" t="s">
        <v>809</v>
      </c>
      <c r="J283" s="19" t="s">
        <v>933</v>
      </c>
      <c r="K283" s="19" t="s">
        <v>184</v>
      </c>
      <c r="L283" s="19" t="s">
        <v>206</v>
      </c>
      <c r="M283" s="19">
        <v>0</v>
      </c>
      <c r="O283" s="19" t="s">
        <v>189</v>
      </c>
      <c r="P283" s="19" t="s">
        <v>761</v>
      </c>
      <c r="Q283" s="19" t="s">
        <v>760</v>
      </c>
      <c r="R283" s="19" t="s">
        <v>759</v>
      </c>
    </row>
    <row r="284" spans="1:21" s="19" customFormat="1" ht="27">
      <c r="B284" s="19" t="s">
        <v>492</v>
      </c>
      <c r="C284" s="19" t="s">
        <v>493</v>
      </c>
      <c r="E284" s="19" t="str">
        <f t="shared" si="0"/>
        <v>1：東,2：南東,3：南,4：南西,5：西</v>
      </c>
      <c r="I284" s="19" t="s">
        <v>809</v>
      </c>
      <c r="J284" s="19" t="s">
        <v>627</v>
      </c>
      <c r="K284" s="19" t="s">
        <v>186</v>
      </c>
      <c r="L284" s="19" t="s">
        <v>397</v>
      </c>
      <c r="M284" s="19">
        <v>0</v>
      </c>
      <c r="O284" s="19" t="s">
        <v>189</v>
      </c>
      <c r="P284" s="19" t="s">
        <v>494</v>
      </c>
      <c r="Q284" s="19" t="s">
        <v>495</v>
      </c>
      <c r="R284" s="19" t="s">
        <v>496</v>
      </c>
      <c r="S284" s="19" t="s">
        <v>497</v>
      </c>
      <c r="T284" s="19" t="s">
        <v>498</v>
      </c>
      <c r="U284" s="19" t="s">
        <v>499</v>
      </c>
    </row>
    <row r="285" spans="1:21" s="19" customFormat="1" ht="27">
      <c r="B285" s="19" t="s">
        <v>1534</v>
      </c>
      <c r="C285" s="19" t="s">
        <v>1535</v>
      </c>
      <c r="E285" s="19" t="str">
        <f t="shared" si="0"/>
        <v>1：3kW（18畳）,2：4kW（24畳）,3：5kW（30畳）,4：6kW（36畳）,5:2kW（12畳）</v>
      </c>
      <c r="I285" s="19" t="s">
        <v>809</v>
      </c>
      <c r="J285" s="19" t="s">
        <v>627</v>
      </c>
      <c r="K285" s="19" t="s">
        <v>186</v>
      </c>
      <c r="L285" s="19" t="s">
        <v>201</v>
      </c>
      <c r="M285" s="19">
        <v>0</v>
      </c>
      <c r="O285" s="19" t="s">
        <v>189</v>
      </c>
      <c r="P285" s="19" t="s">
        <v>1536</v>
      </c>
      <c r="Q285" s="19" t="s">
        <v>1537</v>
      </c>
      <c r="R285" s="19" t="s">
        <v>1538</v>
      </c>
      <c r="S285" s="19" t="s">
        <v>1539</v>
      </c>
      <c r="T285" s="19" t="s">
        <v>1686</v>
      </c>
    </row>
    <row r="286" spans="1:21" s="19" customFormat="1" ht="27">
      <c r="B286" s="19" t="s">
        <v>1340</v>
      </c>
      <c r="C286" s="19" t="s">
        <v>1341</v>
      </c>
      <c r="E286" s="19" t="str">
        <f t="shared" si="0"/>
        <v>1：いつもいる,2：時々いる,3：週1～2日いる,4：いない,</v>
      </c>
      <c r="I286" s="19" t="s">
        <v>809</v>
      </c>
      <c r="J286" s="19" t="s">
        <v>635</v>
      </c>
      <c r="K286" s="19" t="s">
        <v>186</v>
      </c>
      <c r="L286" s="19" t="s">
        <v>188</v>
      </c>
      <c r="M286" s="19">
        <v>0</v>
      </c>
      <c r="O286" s="19" t="s">
        <v>189</v>
      </c>
      <c r="P286" s="19" t="s">
        <v>1342</v>
      </c>
      <c r="Q286" s="19" t="s">
        <v>1343</v>
      </c>
      <c r="R286" s="19" t="s">
        <v>774</v>
      </c>
      <c r="S286" s="19" t="s">
        <v>775</v>
      </c>
    </row>
    <row r="287" spans="1:21" s="35" customFormat="1" ht="27.75" thickBot="1">
      <c r="B287" s="35" t="s">
        <v>369</v>
      </c>
      <c r="C287" s="35" t="s">
        <v>371</v>
      </c>
      <c r="E287" s="35" t="s">
        <v>1687</v>
      </c>
      <c r="F287" s="35" t="s">
        <v>659</v>
      </c>
      <c r="I287" s="35" t="s">
        <v>1225</v>
      </c>
      <c r="J287" s="35" t="s">
        <v>173</v>
      </c>
      <c r="K287" s="35" t="s">
        <v>186</v>
      </c>
    </row>
    <row r="288" spans="1:21" s="19" customFormat="1" ht="27.75" thickTop="1">
      <c r="A288" s="19" t="s">
        <v>1462</v>
      </c>
      <c r="B288" s="40" t="s">
        <v>1688</v>
      </c>
      <c r="C288" s="31" t="s">
        <v>1463</v>
      </c>
      <c r="D288" s="31"/>
      <c r="E288" s="31"/>
      <c r="I288" s="19" t="s">
        <v>401</v>
      </c>
      <c r="K288" s="19" t="s">
        <v>184</v>
      </c>
    </row>
    <row r="289" spans="2:13" s="19" customFormat="1" ht="27">
      <c r="B289" s="19" t="s">
        <v>1464</v>
      </c>
      <c r="C289" s="31" t="s">
        <v>1465</v>
      </c>
      <c r="D289" s="31"/>
      <c r="E289" s="31"/>
      <c r="I289" s="19" t="s">
        <v>401</v>
      </c>
      <c r="K289" s="19" t="s">
        <v>184</v>
      </c>
    </row>
    <row r="290" spans="2:13" s="19" customFormat="1" ht="27">
      <c r="B290" s="19" t="s">
        <v>1466</v>
      </c>
      <c r="C290" s="19" t="s">
        <v>1467</v>
      </c>
      <c r="I290" s="19" t="s">
        <v>401</v>
      </c>
      <c r="K290" s="19" t="s">
        <v>184</v>
      </c>
    </row>
    <row r="291" spans="2:13" s="19" customFormat="1" ht="27">
      <c r="B291" s="19" t="s">
        <v>1531</v>
      </c>
      <c r="C291" s="19" t="s">
        <v>1532</v>
      </c>
      <c r="I291" s="19" t="s">
        <v>401</v>
      </c>
      <c r="K291" s="19" t="s">
        <v>184</v>
      </c>
    </row>
    <row r="292" spans="2:13" s="19" customFormat="1" ht="27">
      <c r="B292" s="19" t="s">
        <v>1533</v>
      </c>
      <c r="C292" s="19" t="s">
        <v>912</v>
      </c>
      <c r="I292" s="19" t="s">
        <v>401</v>
      </c>
      <c r="K292" s="19" t="s">
        <v>184</v>
      </c>
    </row>
    <row r="293" spans="2:13" s="19" customFormat="1" ht="27">
      <c r="B293" s="28" t="s">
        <v>1692</v>
      </c>
      <c r="C293" s="19" t="s">
        <v>913</v>
      </c>
      <c r="I293" s="19" t="s">
        <v>1225</v>
      </c>
      <c r="K293" s="19" t="s">
        <v>99</v>
      </c>
      <c r="L293" s="19" t="s">
        <v>454</v>
      </c>
      <c r="M293" s="19">
        <v>0</v>
      </c>
    </row>
    <row r="294" spans="2:13" s="19" customFormat="1" ht="27">
      <c r="B294" s="28" t="s">
        <v>1693</v>
      </c>
      <c r="C294" s="19" t="s">
        <v>1185</v>
      </c>
      <c r="I294" s="19" t="s">
        <v>1191</v>
      </c>
      <c r="K294" s="19" t="s">
        <v>192</v>
      </c>
      <c r="L294" s="19" t="s">
        <v>98</v>
      </c>
      <c r="M294" s="19" t="b">
        <v>0</v>
      </c>
    </row>
    <row r="295" spans="2:13" s="19" customFormat="1" ht="27">
      <c r="B295" s="28" t="s">
        <v>1694</v>
      </c>
      <c r="C295" s="19" t="s">
        <v>1186</v>
      </c>
      <c r="I295" s="19" t="s">
        <v>1191</v>
      </c>
      <c r="K295" s="19" t="s">
        <v>192</v>
      </c>
      <c r="L295" s="19" t="s">
        <v>98</v>
      </c>
      <c r="M295" s="19" t="b">
        <v>0</v>
      </c>
    </row>
    <row r="296" spans="2:13" s="19" customFormat="1" ht="27">
      <c r="B296" s="28" t="s">
        <v>914</v>
      </c>
      <c r="C296" s="19" t="s">
        <v>1187</v>
      </c>
      <c r="I296" s="19" t="s">
        <v>1191</v>
      </c>
      <c r="K296" s="19" t="s">
        <v>192</v>
      </c>
      <c r="L296" s="19" t="s">
        <v>98</v>
      </c>
      <c r="M296" s="19" t="b">
        <v>0</v>
      </c>
    </row>
    <row r="297" spans="2:13" s="19" customFormat="1" ht="27">
      <c r="B297" s="28" t="s">
        <v>1182</v>
      </c>
      <c r="C297" s="19" t="s">
        <v>1188</v>
      </c>
      <c r="I297" s="19" t="s">
        <v>1191</v>
      </c>
      <c r="K297" s="19" t="s">
        <v>192</v>
      </c>
      <c r="L297" s="19" t="s">
        <v>98</v>
      </c>
      <c r="M297" s="19" t="b">
        <v>0</v>
      </c>
    </row>
    <row r="298" spans="2:13" s="19" customFormat="1" ht="27">
      <c r="B298" s="28" t="s">
        <v>1183</v>
      </c>
      <c r="C298" s="19" t="s">
        <v>1189</v>
      </c>
      <c r="I298" s="19" t="s">
        <v>1191</v>
      </c>
      <c r="K298" s="19" t="s">
        <v>192</v>
      </c>
      <c r="L298" s="19" t="s">
        <v>98</v>
      </c>
      <c r="M298" s="19" t="b">
        <v>0</v>
      </c>
    </row>
    <row r="299" spans="2:13" s="19" customFormat="1" ht="27">
      <c r="B299" s="28" t="s">
        <v>1184</v>
      </c>
      <c r="C299" s="19" t="s">
        <v>1190</v>
      </c>
      <c r="I299" s="19" t="s">
        <v>1191</v>
      </c>
      <c r="K299" s="19" t="s">
        <v>192</v>
      </c>
      <c r="L299" s="19" t="s">
        <v>98</v>
      </c>
      <c r="M299" s="19" t="b">
        <v>0</v>
      </c>
    </row>
    <row r="300" spans="2:13" s="19" customFormat="1" ht="27">
      <c r="B300" s="28" t="s">
        <v>1689</v>
      </c>
      <c r="C300" s="19" t="s">
        <v>1192</v>
      </c>
      <c r="I300" s="19" t="s">
        <v>401</v>
      </c>
      <c r="K300" s="19" t="s">
        <v>184</v>
      </c>
    </row>
    <row r="301" spans="2:13" s="19" customFormat="1" ht="25.5">
      <c r="B301" s="41" t="s">
        <v>1193</v>
      </c>
      <c r="C301" s="19" t="s">
        <v>1194</v>
      </c>
      <c r="I301" s="19" t="s">
        <v>401</v>
      </c>
      <c r="K301" s="19" t="s">
        <v>184</v>
      </c>
    </row>
    <row r="302" spans="2:13" s="19" customFormat="1" ht="40.5">
      <c r="B302" s="42" t="s">
        <v>1690</v>
      </c>
      <c r="C302" s="19" t="s">
        <v>955</v>
      </c>
      <c r="I302" s="19" t="s">
        <v>401</v>
      </c>
      <c r="K302" s="19" t="s">
        <v>184</v>
      </c>
    </row>
    <row r="303" spans="2:13" s="19" customFormat="1" ht="27">
      <c r="B303" s="42" t="s">
        <v>1691</v>
      </c>
      <c r="C303" s="19" t="s">
        <v>956</v>
      </c>
      <c r="I303" s="19" t="s">
        <v>401</v>
      </c>
      <c r="K303" s="19" t="s">
        <v>184</v>
      </c>
    </row>
    <row r="304" spans="2:13" s="19" customFormat="1" ht="27">
      <c r="B304" s="19" t="s">
        <v>957</v>
      </c>
      <c r="C304" s="19" t="s">
        <v>958</v>
      </c>
      <c r="I304" s="19" t="s">
        <v>401</v>
      </c>
      <c r="K304" s="19" t="s">
        <v>184</v>
      </c>
    </row>
    <row r="305" spans="1:13" s="19" customFormat="1">
      <c r="B305" s="19" t="s">
        <v>960</v>
      </c>
      <c r="C305" s="19" t="s">
        <v>959</v>
      </c>
      <c r="I305" s="19" t="s">
        <v>401</v>
      </c>
      <c r="K305" s="19" t="s">
        <v>184</v>
      </c>
    </row>
    <row r="306" spans="1:13" s="19" customFormat="1">
      <c r="B306" s="19" t="s">
        <v>367</v>
      </c>
      <c r="C306" s="19" t="s">
        <v>368</v>
      </c>
      <c r="I306" s="19" t="s">
        <v>401</v>
      </c>
      <c r="K306" s="19" t="s">
        <v>184</v>
      </c>
    </row>
    <row r="307" spans="1:13" s="23" customFormat="1" ht="27">
      <c r="A307" s="19" t="s">
        <v>961</v>
      </c>
      <c r="B307" s="23" t="s">
        <v>90</v>
      </c>
      <c r="C307" s="23" t="s">
        <v>358</v>
      </c>
      <c r="E307" s="23" t="s">
        <v>1695</v>
      </c>
      <c r="I307" s="23" t="s">
        <v>1191</v>
      </c>
      <c r="K307" s="23" t="s">
        <v>192</v>
      </c>
      <c r="L307" s="23" t="s">
        <v>98</v>
      </c>
      <c r="M307" s="23" t="b">
        <v>0</v>
      </c>
    </row>
    <row r="308" spans="1:13" s="23" customFormat="1">
      <c r="A308" s="19"/>
      <c r="B308" s="23" t="s">
        <v>91</v>
      </c>
      <c r="C308" s="32" t="s">
        <v>359</v>
      </c>
      <c r="D308" s="32"/>
      <c r="E308" s="32"/>
      <c r="I308" s="23" t="s">
        <v>1191</v>
      </c>
      <c r="K308" s="23" t="s">
        <v>192</v>
      </c>
      <c r="L308" s="23" t="s">
        <v>98</v>
      </c>
      <c r="M308" s="23" t="b">
        <v>0</v>
      </c>
    </row>
    <row r="309" spans="1:13" s="23" customFormat="1">
      <c r="A309" s="19"/>
      <c r="B309" s="23" t="s">
        <v>92</v>
      </c>
      <c r="C309" s="23" t="s">
        <v>360</v>
      </c>
      <c r="I309" s="23" t="s">
        <v>1191</v>
      </c>
      <c r="K309" s="23" t="s">
        <v>192</v>
      </c>
      <c r="L309" s="23" t="s">
        <v>98</v>
      </c>
      <c r="M309" s="23" t="b">
        <v>0</v>
      </c>
    </row>
    <row r="310" spans="1:13" s="23" customFormat="1">
      <c r="A310" s="19"/>
      <c r="B310" s="23" t="s">
        <v>93</v>
      </c>
      <c r="C310" s="23" t="s">
        <v>370</v>
      </c>
      <c r="I310" s="23" t="s">
        <v>1191</v>
      </c>
      <c r="K310" s="23" t="s">
        <v>192</v>
      </c>
      <c r="L310" s="23" t="s">
        <v>98</v>
      </c>
      <c r="M310" s="23" t="b">
        <v>0</v>
      </c>
    </row>
    <row r="311" spans="1:13" s="23" customFormat="1">
      <c r="A311" s="19"/>
      <c r="B311" s="23" t="s">
        <v>94</v>
      </c>
      <c r="C311" s="23" t="s">
        <v>370</v>
      </c>
      <c r="I311" s="23" t="s">
        <v>1191</v>
      </c>
      <c r="K311" s="23" t="s">
        <v>192</v>
      </c>
      <c r="L311" s="23" t="s">
        <v>98</v>
      </c>
      <c r="M311" s="23" t="b">
        <v>0</v>
      </c>
    </row>
    <row r="312" spans="1:13" s="23" customFormat="1">
      <c r="A312" s="19"/>
      <c r="B312" s="23" t="s">
        <v>95</v>
      </c>
      <c r="C312" s="23" t="s">
        <v>370</v>
      </c>
      <c r="I312" s="23" t="s">
        <v>1191</v>
      </c>
      <c r="K312" s="23" t="s">
        <v>192</v>
      </c>
      <c r="L312" s="23" t="s">
        <v>98</v>
      </c>
      <c r="M312" s="23" t="b">
        <v>0</v>
      </c>
    </row>
    <row r="313" spans="1:13" s="23" customFormat="1">
      <c r="A313" s="19"/>
      <c r="B313" s="23" t="s">
        <v>96</v>
      </c>
      <c r="C313" s="23" t="s">
        <v>370</v>
      </c>
      <c r="I313" s="23" t="s">
        <v>1191</v>
      </c>
      <c r="K313" s="23" t="s">
        <v>192</v>
      </c>
      <c r="L313" s="23" t="s">
        <v>98</v>
      </c>
      <c r="M313" s="23" t="b">
        <v>0</v>
      </c>
    </row>
    <row r="314" spans="1:13" s="23" customFormat="1">
      <c r="A314" s="19"/>
      <c r="B314" s="23" t="s">
        <v>97</v>
      </c>
      <c r="C314" s="23" t="s">
        <v>370</v>
      </c>
      <c r="I314" s="23" t="s">
        <v>1191</v>
      </c>
      <c r="K314" s="23" t="s">
        <v>192</v>
      </c>
      <c r="L314" s="23" t="s">
        <v>98</v>
      </c>
      <c r="M314" s="23" t="b">
        <v>0</v>
      </c>
    </row>
    <row r="315" spans="1:13" s="23" customFormat="1">
      <c r="A315" s="19"/>
      <c r="B315" s="23" t="s">
        <v>361</v>
      </c>
      <c r="C315" s="23" t="s">
        <v>370</v>
      </c>
      <c r="I315" s="23" t="s">
        <v>1191</v>
      </c>
      <c r="K315" s="23" t="s">
        <v>192</v>
      </c>
      <c r="L315" s="23" t="s">
        <v>98</v>
      </c>
      <c r="M315" s="23" t="b">
        <v>0</v>
      </c>
    </row>
    <row r="316" spans="1:13" s="23" customFormat="1">
      <c r="A316" s="19"/>
      <c r="B316" s="23" t="s">
        <v>362</v>
      </c>
      <c r="C316" s="23" t="s">
        <v>370</v>
      </c>
      <c r="I316" s="23" t="s">
        <v>1191</v>
      </c>
      <c r="K316" s="23" t="s">
        <v>192</v>
      </c>
      <c r="L316" s="23" t="s">
        <v>98</v>
      </c>
      <c r="M316" s="23" t="b">
        <v>0</v>
      </c>
    </row>
    <row r="317" spans="1:13" s="23" customFormat="1">
      <c r="A317" s="19"/>
      <c r="B317" s="23" t="s">
        <v>363</v>
      </c>
      <c r="C317" s="23" t="s">
        <v>370</v>
      </c>
      <c r="I317" s="23" t="s">
        <v>1191</v>
      </c>
      <c r="K317" s="23" t="s">
        <v>192</v>
      </c>
      <c r="L317" s="23" t="s">
        <v>98</v>
      </c>
      <c r="M317" s="23" t="b">
        <v>0</v>
      </c>
    </row>
    <row r="318" spans="1:13" s="23" customFormat="1">
      <c r="A318" s="19"/>
      <c r="B318" s="23" t="s">
        <v>364</v>
      </c>
      <c r="C318" s="23" t="s">
        <v>370</v>
      </c>
      <c r="I318" s="23" t="s">
        <v>1191</v>
      </c>
      <c r="K318" s="23" t="s">
        <v>192</v>
      </c>
      <c r="L318" s="23" t="s">
        <v>98</v>
      </c>
      <c r="M318" s="23" t="b">
        <v>0</v>
      </c>
    </row>
    <row r="319" spans="1:13" s="23" customFormat="1">
      <c r="A319" s="19"/>
      <c r="B319" s="23" t="s">
        <v>365</v>
      </c>
      <c r="C319" s="23" t="s">
        <v>370</v>
      </c>
      <c r="I319" s="23" t="s">
        <v>1191</v>
      </c>
      <c r="K319" s="23" t="s">
        <v>192</v>
      </c>
      <c r="L319" s="23" t="s">
        <v>98</v>
      </c>
      <c r="M319" s="23" t="b">
        <v>0</v>
      </c>
    </row>
    <row r="320" spans="1:13" s="23" customFormat="1">
      <c r="A320" s="19"/>
      <c r="B320" s="23" t="s">
        <v>366</v>
      </c>
      <c r="C320" s="23" t="s">
        <v>370</v>
      </c>
      <c r="I320" s="23" t="s">
        <v>1191</v>
      </c>
      <c r="K320" s="23" t="s">
        <v>192</v>
      </c>
      <c r="L320" s="23" t="s">
        <v>98</v>
      </c>
      <c r="M320" s="23" t="b">
        <v>0</v>
      </c>
    </row>
    <row r="321" spans="1:22" s="19" customFormat="1">
      <c r="B321" s="19" t="s">
        <v>373</v>
      </c>
      <c r="C321" s="19" t="s">
        <v>777</v>
      </c>
      <c r="F321" s="19" t="s">
        <v>377</v>
      </c>
      <c r="I321" s="19" t="s">
        <v>401</v>
      </c>
      <c r="J321" s="19" t="s">
        <v>173</v>
      </c>
      <c r="K321" s="19" t="s">
        <v>186</v>
      </c>
    </row>
    <row r="322" spans="1:22" s="19" customFormat="1" ht="27">
      <c r="B322" s="19" t="s">
        <v>374</v>
      </c>
      <c r="C322" s="19" t="s">
        <v>776</v>
      </c>
      <c r="F322" s="19" t="s">
        <v>227</v>
      </c>
      <c r="I322" s="19" t="s">
        <v>401</v>
      </c>
      <c r="J322" s="19" t="s">
        <v>173</v>
      </c>
      <c r="K322" s="19" t="s">
        <v>186</v>
      </c>
    </row>
    <row r="323" spans="1:22" s="19" customFormat="1">
      <c r="B323" s="19" t="s">
        <v>375</v>
      </c>
      <c r="C323" s="19" t="s">
        <v>778</v>
      </c>
      <c r="F323" s="19" t="s">
        <v>779</v>
      </c>
      <c r="I323" s="19" t="s">
        <v>809</v>
      </c>
      <c r="K323" s="19" t="s">
        <v>186</v>
      </c>
      <c r="L323" s="19" t="s">
        <v>1708</v>
      </c>
      <c r="M323" s="19">
        <v>60</v>
      </c>
      <c r="P323" s="19" t="s">
        <v>1701</v>
      </c>
      <c r="Q323" s="19" t="s">
        <v>1702</v>
      </c>
      <c r="R323" s="19" t="s">
        <v>1703</v>
      </c>
      <c r="S323" s="19" t="s">
        <v>1704</v>
      </c>
      <c r="T323" s="19" t="s">
        <v>1705</v>
      </c>
      <c r="U323" s="19" t="s">
        <v>1706</v>
      </c>
      <c r="V323" s="19" t="s">
        <v>1707</v>
      </c>
    </row>
    <row r="324" spans="1:22" s="19" customFormat="1" ht="27">
      <c r="B324" s="19" t="s">
        <v>376</v>
      </c>
      <c r="C324" s="19" t="s">
        <v>1468</v>
      </c>
      <c r="F324" s="19" t="s">
        <v>227</v>
      </c>
      <c r="I324" s="19" t="s">
        <v>401</v>
      </c>
      <c r="J324" s="19" t="s">
        <v>173</v>
      </c>
      <c r="K324" s="19" t="s">
        <v>186</v>
      </c>
    </row>
    <row r="325" spans="1:22" s="19" customFormat="1">
      <c r="B325" s="19" t="s">
        <v>1469</v>
      </c>
      <c r="C325" s="19" t="s">
        <v>1470</v>
      </c>
      <c r="F325" s="19" t="s">
        <v>227</v>
      </c>
      <c r="I325" s="19" t="s">
        <v>401</v>
      </c>
      <c r="J325" s="19" t="s">
        <v>173</v>
      </c>
      <c r="K325" s="19" t="s">
        <v>186</v>
      </c>
    </row>
    <row r="326" spans="1:22" s="19" customFormat="1" ht="27">
      <c r="B326" s="19" t="s">
        <v>1471</v>
      </c>
      <c r="C326" s="19" t="s">
        <v>1472</v>
      </c>
      <c r="F326" s="19" t="s">
        <v>227</v>
      </c>
      <c r="I326" s="19" t="s">
        <v>401</v>
      </c>
      <c r="J326" s="19" t="s">
        <v>173</v>
      </c>
      <c r="K326" s="19" t="s">
        <v>186</v>
      </c>
    </row>
    <row r="327" spans="1:22" s="19" customFormat="1">
      <c r="B327" s="19" t="s">
        <v>1473</v>
      </c>
      <c r="C327" s="19" t="s">
        <v>1474</v>
      </c>
      <c r="F327" s="19" t="s">
        <v>227</v>
      </c>
      <c r="I327" s="19" t="s">
        <v>401</v>
      </c>
      <c r="J327" s="19" t="s">
        <v>173</v>
      </c>
      <c r="K327" s="19" t="s">
        <v>186</v>
      </c>
    </row>
    <row r="328" spans="1:22" s="19" customFormat="1" ht="27">
      <c r="B328" s="19" t="s">
        <v>1475</v>
      </c>
      <c r="C328" s="19" t="s">
        <v>1476</v>
      </c>
      <c r="F328" s="19" t="s">
        <v>227</v>
      </c>
      <c r="I328" s="19" t="s">
        <v>401</v>
      </c>
      <c r="J328" s="19" t="s">
        <v>173</v>
      </c>
      <c r="K328" s="19" t="s">
        <v>186</v>
      </c>
    </row>
    <row r="329" spans="1:22" s="19" customFormat="1">
      <c r="B329" s="19" t="s">
        <v>1477</v>
      </c>
      <c r="C329" s="19" t="s">
        <v>1478</v>
      </c>
      <c r="F329" s="19" t="s">
        <v>1479</v>
      </c>
      <c r="I329" s="19" t="s">
        <v>401</v>
      </c>
      <c r="J329" s="19" t="s">
        <v>173</v>
      </c>
      <c r="K329" s="19" t="s">
        <v>186</v>
      </c>
    </row>
    <row r="330" spans="1:22" s="19" customFormat="1" ht="27">
      <c r="B330" s="19" t="s">
        <v>1480</v>
      </c>
      <c r="C330" s="19" t="s">
        <v>1481</v>
      </c>
      <c r="F330" s="19" t="s">
        <v>377</v>
      </c>
      <c r="I330" s="19" t="s">
        <v>809</v>
      </c>
      <c r="K330" s="19" t="s">
        <v>186</v>
      </c>
      <c r="L330" s="34" t="s">
        <v>1700</v>
      </c>
      <c r="M330" s="19">
        <v>10</v>
      </c>
      <c r="P330" s="19" t="s">
        <v>1696</v>
      </c>
      <c r="Q330" s="19" t="s">
        <v>1697</v>
      </c>
      <c r="R330" s="19" t="s">
        <v>1698</v>
      </c>
      <c r="S330" s="19" t="s">
        <v>1699</v>
      </c>
    </row>
    <row r="331" spans="1:22" s="35" customFormat="1" ht="27.75" thickBot="1">
      <c r="B331" s="35" t="s">
        <v>1482</v>
      </c>
      <c r="C331" s="35" t="s">
        <v>1483</v>
      </c>
      <c r="F331" s="35" t="s">
        <v>227</v>
      </c>
      <c r="I331" s="35" t="s">
        <v>401</v>
      </c>
      <c r="J331" s="35" t="s">
        <v>173</v>
      </c>
      <c r="K331" s="35" t="s">
        <v>186</v>
      </c>
    </row>
    <row r="332" spans="1:22" s="19" customFormat="1" ht="27.75" thickTop="1">
      <c r="A332" s="19" t="s">
        <v>1493</v>
      </c>
      <c r="B332" s="19" t="s">
        <v>1484</v>
      </c>
      <c r="C332" s="19" t="s">
        <v>1488</v>
      </c>
      <c r="E332" s="19" t="s">
        <v>997</v>
      </c>
      <c r="F332" s="19" t="s">
        <v>1492</v>
      </c>
      <c r="I332" s="19" t="s">
        <v>1712</v>
      </c>
      <c r="K332" s="19" t="s">
        <v>186</v>
      </c>
    </row>
    <row r="333" spans="1:22" s="19" customFormat="1">
      <c r="B333" s="19" t="s">
        <v>1485</v>
      </c>
      <c r="C333" s="19" t="s">
        <v>1489</v>
      </c>
      <c r="E333" s="19" t="s">
        <v>997</v>
      </c>
      <c r="F333" s="19" t="s">
        <v>1492</v>
      </c>
      <c r="I333" s="19" t="s">
        <v>1712</v>
      </c>
      <c r="K333" s="19" t="s">
        <v>186</v>
      </c>
    </row>
    <row r="334" spans="1:22" s="19" customFormat="1">
      <c r="B334" s="19" t="s">
        <v>1486</v>
      </c>
      <c r="C334" s="19" t="s">
        <v>1490</v>
      </c>
      <c r="E334" s="19" t="s">
        <v>997</v>
      </c>
      <c r="F334" s="19" t="s">
        <v>1709</v>
      </c>
      <c r="I334" s="19" t="s">
        <v>1712</v>
      </c>
      <c r="K334" s="19" t="s">
        <v>186</v>
      </c>
    </row>
    <row r="335" spans="1:22" s="19" customFormat="1">
      <c r="B335" s="19" t="s">
        <v>1487</v>
      </c>
      <c r="C335" s="19" t="s">
        <v>1491</v>
      </c>
      <c r="E335" s="19" t="s">
        <v>997</v>
      </c>
      <c r="F335" s="19" t="s">
        <v>1709</v>
      </c>
      <c r="I335" s="19" t="s">
        <v>1712</v>
      </c>
      <c r="K335" s="19" t="s">
        <v>186</v>
      </c>
    </row>
    <row r="336" spans="1:22" s="19" customFormat="1" ht="27">
      <c r="B336" s="19" t="s">
        <v>1437</v>
      </c>
      <c r="C336" s="19" t="s">
        <v>1494</v>
      </c>
      <c r="E336" s="19" t="s">
        <v>1714</v>
      </c>
      <c r="I336" s="19" t="s">
        <v>1712</v>
      </c>
      <c r="K336" s="19" t="s">
        <v>186</v>
      </c>
      <c r="L336" s="19" t="s">
        <v>206</v>
      </c>
    </row>
    <row r="337" spans="2:11" s="19" customFormat="1" ht="27">
      <c r="B337" s="19" t="s">
        <v>1710</v>
      </c>
      <c r="C337" s="19" t="s">
        <v>1711</v>
      </c>
      <c r="E337" s="19" t="s">
        <v>1713</v>
      </c>
      <c r="I337" s="19" t="s">
        <v>1712</v>
      </c>
      <c r="K337" s="19" t="s">
        <v>184</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733</v>
      </c>
      <c r="B1" t="s">
        <v>732</v>
      </c>
      <c r="C1" t="s">
        <v>106</v>
      </c>
      <c r="D1" t="s">
        <v>728</v>
      </c>
      <c r="E1" t="s">
        <v>762</v>
      </c>
      <c r="F1" t="s">
        <v>107</v>
      </c>
      <c r="G1" t="s">
        <v>739</v>
      </c>
    </row>
    <row r="2" spans="1:7">
      <c r="A2" t="s">
        <v>744</v>
      </c>
      <c r="B2" t="s">
        <v>104</v>
      </c>
      <c r="C2" t="s">
        <v>729</v>
      </c>
      <c r="D2" t="s">
        <v>727</v>
      </c>
      <c r="E2" s="43" t="s">
        <v>763</v>
      </c>
      <c r="G2" t="s">
        <v>730</v>
      </c>
    </row>
    <row r="4" spans="1:7">
      <c r="A4" t="s">
        <v>1150</v>
      </c>
      <c r="B4" t="s">
        <v>1151</v>
      </c>
      <c r="C4" t="s">
        <v>735</v>
      </c>
      <c r="D4" t="s">
        <v>747</v>
      </c>
      <c r="E4" s="43" t="s">
        <v>770</v>
      </c>
    </row>
    <row r="5" spans="1:7">
      <c r="D5" t="s">
        <v>1157</v>
      </c>
      <c r="E5" t="s">
        <v>764</v>
      </c>
      <c r="F5" t="s">
        <v>108</v>
      </c>
    </row>
    <row r="7" spans="1:7">
      <c r="A7" t="s">
        <v>765</v>
      </c>
      <c r="B7" t="s">
        <v>766</v>
      </c>
      <c r="C7" t="s">
        <v>767</v>
      </c>
      <c r="E7" t="s">
        <v>769</v>
      </c>
    </row>
    <row r="10" spans="1:7">
      <c r="A10" t="s">
        <v>731</v>
      </c>
      <c r="B10" t="s">
        <v>870</v>
      </c>
      <c r="C10" t="s">
        <v>871</v>
      </c>
      <c r="D10" t="s">
        <v>740</v>
      </c>
      <c r="E10" s="43" t="s">
        <v>768</v>
      </c>
      <c r="F10" t="s">
        <v>108</v>
      </c>
      <c r="G10" t="s">
        <v>873</v>
      </c>
    </row>
    <row r="11" spans="1:7">
      <c r="D11" t="s">
        <v>741</v>
      </c>
      <c r="F11" t="s">
        <v>108</v>
      </c>
    </row>
    <row r="12" spans="1:7">
      <c r="D12" t="s">
        <v>742</v>
      </c>
      <c r="F12" t="s">
        <v>108</v>
      </c>
    </row>
    <row r="13" spans="1:7">
      <c r="F13" t="s">
        <v>108</v>
      </c>
    </row>
    <row r="15" spans="1:7">
      <c r="A15" t="s">
        <v>731</v>
      </c>
      <c r="B15" t="s">
        <v>734</v>
      </c>
      <c r="C15" t="s">
        <v>735</v>
      </c>
      <c r="D15" t="s">
        <v>747</v>
      </c>
      <c r="E15" s="43" t="s">
        <v>770</v>
      </c>
      <c r="G15" t="s">
        <v>743</v>
      </c>
    </row>
    <row r="16" spans="1:7">
      <c r="D16" t="s">
        <v>740</v>
      </c>
      <c r="E16" s="43" t="s">
        <v>768</v>
      </c>
      <c r="F16" t="s">
        <v>108</v>
      </c>
    </row>
    <row r="17" spans="1:7">
      <c r="D17" t="s">
        <v>741</v>
      </c>
      <c r="F17" t="s">
        <v>108</v>
      </c>
    </row>
    <row r="18" spans="1:7">
      <c r="D18" t="s">
        <v>742</v>
      </c>
      <c r="F18" t="s">
        <v>108</v>
      </c>
    </row>
    <row r="19" spans="1:7">
      <c r="F19" t="s">
        <v>108</v>
      </c>
    </row>
    <row r="21" spans="1:7">
      <c r="A21" t="s">
        <v>731</v>
      </c>
      <c r="B21" t="s">
        <v>882</v>
      </c>
      <c r="C21" t="s">
        <v>746</v>
      </c>
      <c r="D21" t="s">
        <v>1149</v>
      </c>
      <c r="E21" t="s">
        <v>1149</v>
      </c>
      <c r="G21" t="s">
        <v>881</v>
      </c>
    </row>
    <row r="23" spans="1:7">
      <c r="A23" t="s">
        <v>731</v>
      </c>
      <c r="B23" t="s">
        <v>874</v>
      </c>
      <c r="C23" t="s">
        <v>875</v>
      </c>
      <c r="D23" t="s">
        <v>1148</v>
      </c>
    </row>
    <row r="25" spans="1:7">
      <c r="A25" t="s">
        <v>731</v>
      </c>
      <c r="B25" t="s">
        <v>1152</v>
      </c>
      <c r="C25" t="s">
        <v>173</v>
      </c>
      <c r="D25" t="s">
        <v>1153</v>
      </c>
      <c r="E25" t="s">
        <v>1153</v>
      </c>
      <c r="F25" t="s">
        <v>1154</v>
      </c>
    </row>
    <row r="26" spans="1:7">
      <c r="F26" t="s">
        <v>1155</v>
      </c>
    </row>
    <row r="27" spans="1:7">
      <c r="F27" t="s">
        <v>1156</v>
      </c>
    </row>
    <row r="29" spans="1:7">
      <c r="A29" t="s">
        <v>872</v>
      </c>
      <c r="B29" t="s">
        <v>870</v>
      </c>
      <c r="C29" t="s">
        <v>877</v>
      </c>
      <c r="D29" t="s">
        <v>671</v>
      </c>
      <c r="E29" t="s">
        <v>671</v>
      </c>
    </row>
    <row r="30" spans="1:7">
      <c r="D30" t="s">
        <v>238</v>
      </c>
      <c r="E30" t="s">
        <v>238</v>
      </c>
      <c r="G30" t="s">
        <v>878</v>
      </c>
    </row>
    <row r="31" spans="1:7">
      <c r="D31" t="s">
        <v>245</v>
      </c>
      <c r="G31" t="s">
        <v>879</v>
      </c>
    </row>
    <row r="32" spans="1:7">
      <c r="D32" t="s">
        <v>579</v>
      </c>
      <c r="E32" t="s">
        <v>579</v>
      </c>
      <c r="G32" t="s">
        <v>880</v>
      </c>
    </row>
    <row r="34" spans="1:7">
      <c r="A34" t="s">
        <v>883</v>
      </c>
      <c r="B34" t="s">
        <v>870</v>
      </c>
      <c r="C34" t="s">
        <v>871</v>
      </c>
      <c r="D34" t="s">
        <v>884</v>
      </c>
      <c r="F34" t="s">
        <v>108</v>
      </c>
      <c r="G34" t="s">
        <v>873</v>
      </c>
    </row>
    <row r="36" spans="1:7">
      <c r="A36" t="s">
        <v>883</v>
      </c>
      <c r="B36" t="s">
        <v>745</v>
      </c>
      <c r="C36" t="s">
        <v>746</v>
      </c>
      <c r="D36" t="s">
        <v>737</v>
      </c>
      <c r="E36" t="s">
        <v>737</v>
      </c>
      <c r="G36" t="s">
        <v>885</v>
      </c>
    </row>
    <row r="38" spans="1:7">
      <c r="A38" t="s">
        <v>883</v>
      </c>
      <c r="B38" t="s">
        <v>874</v>
      </c>
      <c r="C38" t="s">
        <v>875</v>
      </c>
      <c r="D38" t="s">
        <v>876</v>
      </c>
    </row>
    <row r="40" spans="1:7">
      <c r="A40" t="s">
        <v>886</v>
      </c>
      <c r="B40" t="s">
        <v>870</v>
      </c>
      <c r="C40" t="s">
        <v>877</v>
      </c>
      <c r="D40" t="s">
        <v>887</v>
      </c>
      <c r="E40" t="s">
        <v>887</v>
      </c>
      <c r="F40" t="s">
        <v>888</v>
      </c>
    </row>
    <row r="41" spans="1:7">
      <c r="C41" t="s">
        <v>890</v>
      </c>
      <c r="D41" t="s">
        <v>1523</v>
      </c>
      <c r="E41" t="s">
        <v>1523</v>
      </c>
      <c r="G41" t="s">
        <v>889</v>
      </c>
    </row>
    <row r="43" spans="1:7" ht="40.5">
      <c r="A43" t="s">
        <v>886</v>
      </c>
      <c r="B43" t="s">
        <v>0</v>
      </c>
      <c r="C43" t="s">
        <v>877</v>
      </c>
      <c r="D43" t="s">
        <v>923</v>
      </c>
      <c r="E43" t="s">
        <v>923</v>
      </c>
      <c r="F43" s="6" t="s">
        <v>831</v>
      </c>
    </row>
    <row r="44" spans="1:7">
      <c r="C44" t="s">
        <v>890</v>
      </c>
      <c r="D44" t="s">
        <v>1523</v>
      </c>
      <c r="E44" t="s">
        <v>1523</v>
      </c>
      <c r="F44" t="s">
        <v>109</v>
      </c>
      <c r="G44" t="s">
        <v>889</v>
      </c>
    </row>
    <row r="47" spans="1:7" ht="40.5">
      <c r="A47" t="s">
        <v>886</v>
      </c>
      <c r="B47" t="s">
        <v>1</v>
      </c>
      <c r="C47" t="s">
        <v>877</v>
      </c>
      <c r="D47" t="s">
        <v>924</v>
      </c>
      <c r="E47" t="s">
        <v>924</v>
      </c>
      <c r="F47" s="6" t="s">
        <v>831</v>
      </c>
    </row>
    <row r="48" spans="1:7">
      <c r="C48" t="s">
        <v>877</v>
      </c>
      <c r="D48" t="s">
        <v>887</v>
      </c>
      <c r="E48" t="s">
        <v>887</v>
      </c>
      <c r="F48" t="s">
        <v>888</v>
      </c>
    </row>
    <row r="49" spans="1:7">
      <c r="C49" t="s">
        <v>890</v>
      </c>
      <c r="D49" t="s">
        <v>1523</v>
      </c>
      <c r="E49" t="s">
        <v>1523</v>
      </c>
      <c r="F49" t="s">
        <v>109</v>
      </c>
      <c r="G49" t="s">
        <v>889</v>
      </c>
    </row>
    <row r="52" spans="1:7">
      <c r="A52" t="s">
        <v>886</v>
      </c>
      <c r="B52" t="s">
        <v>1159</v>
      </c>
      <c r="C52" t="s">
        <v>877</v>
      </c>
      <c r="D52" t="s">
        <v>1379</v>
      </c>
      <c r="E52" t="s">
        <v>1379</v>
      </c>
      <c r="F52" t="s">
        <v>888</v>
      </c>
    </row>
    <row r="53" spans="1:7">
      <c r="C53" t="s">
        <v>890</v>
      </c>
      <c r="D53" t="s">
        <v>1523</v>
      </c>
      <c r="E53" t="s">
        <v>1523</v>
      </c>
      <c r="F53" t="s">
        <v>109</v>
      </c>
      <c r="G53" t="s">
        <v>889</v>
      </c>
    </row>
    <row r="55" spans="1:7">
      <c r="A55" t="s">
        <v>886</v>
      </c>
      <c r="B55" t="s">
        <v>1158</v>
      </c>
      <c r="C55" t="s">
        <v>877</v>
      </c>
      <c r="D55" t="s">
        <v>830</v>
      </c>
      <c r="E55" t="s">
        <v>770</v>
      </c>
      <c r="F55" t="s">
        <v>888</v>
      </c>
    </row>
    <row r="56" spans="1:7">
      <c r="C56" t="s">
        <v>890</v>
      </c>
      <c r="D56" t="s">
        <v>1523</v>
      </c>
      <c r="E56" t="s">
        <v>887</v>
      </c>
      <c r="F56" t="s">
        <v>109</v>
      </c>
      <c r="G56" t="s">
        <v>889</v>
      </c>
    </row>
    <row r="57" spans="1:7">
      <c r="E57" t="s">
        <v>1523</v>
      </c>
    </row>
    <row r="59" spans="1:7" ht="40.5">
      <c r="A59" t="s">
        <v>886</v>
      </c>
      <c r="B59" t="s">
        <v>833</v>
      </c>
      <c r="C59" t="s">
        <v>890</v>
      </c>
      <c r="D59" t="s">
        <v>964</v>
      </c>
      <c r="E59" t="s">
        <v>964</v>
      </c>
      <c r="F59" s="6" t="s">
        <v>831</v>
      </c>
      <c r="G59" t="s">
        <v>834</v>
      </c>
    </row>
    <row r="61" spans="1:7">
      <c r="A61" t="s">
        <v>886</v>
      </c>
      <c r="B61" t="s">
        <v>1383</v>
      </c>
      <c r="G61" t="s">
        <v>1387</v>
      </c>
    </row>
    <row r="64" spans="1:7">
      <c r="A64" t="s">
        <v>1384</v>
      </c>
      <c r="B64" t="s">
        <v>870</v>
      </c>
      <c r="C64" t="s">
        <v>877</v>
      </c>
      <c r="D64" t="s">
        <v>1364</v>
      </c>
      <c r="E64" t="s">
        <v>1364</v>
      </c>
      <c r="G64" t="s">
        <v>1385</v>
      </c>
    </row>
    <row r="65" spans="1:7">
      <c r="D65" t="s">
        <v>1523</v>
      </c>
      <c r="E65" t="s">
        <v>1523</v>
      </c>
      <c r="F65" t="s">
        <v>888</v>
      </c>
      <c r="G65" t="s">
        <v>1363</v>
      </c>
    </row>
    <row r="67" spans="1:7">
      <c r="A67" t="s">
        <v>1384</v>
      </c>
      <c r="B67" t="s">
        <v>1160</v>
      </c>
      <c r="C67" t="s">
        <v>877</v>
      </c>
      <c r="D67" t="s">
        <v>1365</v>
      </c>
      <c r="E67" t="s">
        <v>1365</v>
      </c>
    </row>
    <row r="68" spans="1:7">
      <c r="D68" t="s">
        <v>1366</v>
      </c>
      <c r="E68" t="s">
        <v>1366</v>
      </c>
    </row>
    <row r="70" spans="1:7">
      <c r="A70" t="s">
        <v>1384</v>
      </c>
      <c r="B70" t="s">
        <v>1386</v>
      </c>
      <c r="C70" t="s">
        <v>877</v>
      </c>
      <c r="D70" t="s">
        <v>1364</v>
      </c>
      <c r="E70" t="s">
        <v>1364</v>
      </c>
      <c r="G70" t="s">
        <v>1385</v>
      </c>
    </row>
    <row r="71" spans="1:7">
      <c r="D71" t="s">
        <v>1523</v>
      </c>
      <c r="E71" t="s">
        <v>1523</v>
      </c>
      <c r="F71" t="s">
        <v>888</v>
      </c>
      <c r="G71" t="s">
        <v>1363</v>
      </c>
    </row>
    <row r="73" spans="1:7" ht="40.5">
      <c r="A73" t="s">
        <v>1066</v>
      </c>
      <c r="B73" t="s">
        <v>870</v>
      </c>
      <c r="C73" t="s">
        <v>890</v>
      </c>
      <c r="D73" t="s">
        <v>1001</v>
      </c>
      <c r="F73" s="6" t="s">
        <v>832</v>
      </c>
    </row>
    <row r="75" spans="1:7">
      <c r="A75" t="s">
        <v>748</v>
      </c>
      <c r="B75" t="s">
        <v>749</v>
      </c>
      <c r="C75" t="s">
        <v>1360</v>
      </c>
      <c r="D75" t="s">
        <v>738</v>
      </c>
    </row>
    <row r="77" spans="1:7">
      <c r="A77" t="s">
        <v>1069</v>
      </c>
      <c r="B77" t="s">
        <v>885</v>
      </c>
      <c r="C77" t="s">
        <v>746</v>
      </c>
      <c r="D77" t="s">
        <v>737</v>
      </c>
      <c r="E77" t="s">
        <v>737</v>
      </c>
    </row>
    <row r="78" spans="1:7">
      <c r="B78" t="s">
        <v>771</v>
      </c>
      <c r="C78" t="s">
        <v>771</v>
      </c>
      <c r="E78" t="s">
        <v>772</v>
      </c>
    </row>
  </sheetData>
  <phoneticPr fontId="2"/>
  <pageMargins left="0.75" right="0.75" top="1" bottom="1" header="0.51200000000000001" footer="0.51200000000000001"/>
  <pageSetup paperSize="9" orientation="portrait"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638</v>
      </c>
      <c r="C1" s="2" t="s">
        <v>1062</v>
      </c>
    </row>
    <row r="2" spans="1:4">
      <c r="C2" s="2" t="s">
        <v>1268</v>
      </c>
    </row>
    <row r="3" spans="1:4">
      <c r="C3" s="2" t="s">
        <v>1267</v>
      </c>
    </row>
    <row r="4" spans="1:4">
      <c r="C4" s="2" t="s">
        <v>1595</v>
      </c>
    </row>
    <row r="5" spans="1:4">
      <c r="C5" s="2" t="s">
        <v>1596</v>
      </c>
      <c r="D5" s="2" t="s">
        <v>1597</v>
      </c>
    </row>
    <row r="7" spans="1:4">
      <c r="B7" s="2" t="s">
        <v>637</v>
      </c>
      <c r="C7" s="2" t="s">
        <v>1541</v>
      </c>
      <c r="D7" s="2" t="s">
        <v>1548</v>
      </c>
    </row>
    <row r="8" spans="1:4">
      <c r="A8" s="2" t="s">
        <v>675</v>
      </c>
      <c r="B8" s="2" t="s">
        <v>636</v>
      </c>
      <c r="C8" s="2" t="s">
        <v>736</v>
      </c>
      <c r="D8" s="2" t="s">
        <v>1549</v>
      </c>
    </row>
    <row r="10" spans="1:4">
      <c r="A10" s="2" t="s">
        <v>1269</v>
      </c>
      <c r="B10" s="2" t="s">
        <v>636</v>
      </c>
      <c r="C10" s="2" t="s">
        <v>737</v>
      </c>
      <c r="D10" s="2" t="s">
        <v>1549</v>
      </c>
    </row>
    <row r="12" spans="1:4">
      <c r="A12" s="2" t="s">
        <v>1540</v>
      </c>
      <c r="B12" s="2" t="s">
        <v>636</v>
      </c>
      <c r="C12" s="2" t="s">
        <v>738</v>
      </c>
      <c r="D12" s="2" t="s">
        <v>1549</v>
      </c>
    </row>
    <row r="14" spans="1:4">
      <c r="A14" s="2" t="s">
        <v>896</v>
      </c>
      <c r="B14" s="2" t="s">
        <v>1388</v>
      </c>
      <c r="C14" s="2" t="s">
        <v>747</v>
      </c>
    </row>
    <row r="17" spans="1:12">
      <c r="A17" s="2" t="s">
        <v>674</v>
      </c>
      <c r="B17" s="2" t="s">
        <v>1388</v>
      </c>
      <c r="C17" s="2" t="s">
        <v>671</v>
      </c>
      <c r="D17" s="2" t="s">
        <v>1058</v>
      </c>
    </row>
    <row r="19" spans="1:12">
      <c r="A19" s="2" t="s">
        <v>578</v>
      </c>
      <c r="B19" s="2" t="s">
        <v>1388</v>
      </c>
      <c r="C19" s="2" t="s">
        <v>1593</v>
      </c>
      <c r="D19" s="2" t="s">
        <v>1594</v>
      </c>
      <c r="E19" s="2" t="s">
        <v>1042</v>
      </c>
      <c r="F19" s="2" t="s">
        <v>7</v>
      </c>
      <c r="G19" s="2" t="s">
        <v>8</v>
      </c>
    </row>
    <row r="20" spans="1:12">
      <c r="F20" s="2" t="s">
        <v>714</v>
      </c>
      <c r="G20" s="2" t="s">
        <v>9</v>
      </c>
    </row>
    <row r="21" spans="1:12">
      <c r="F21" s="2" t="s">
        <v>10</v>
      </c>
    </row>
    <row r="23" spans="1:12">
      <c r="H23" s="2" t="s">
        <v>1279</v>
      </c>
      <c r="I23" s="2" t="s">
        <v>901</v>
      </c>
      <c r="J23" s="2" t="s">
        <v>906</v>
      </c>
      <c r="K23" s="2" t="s">
        <v>907</v>
      </c>
      <c r="L23" s="2" t="s">
        <v>1357</v>
      </c>
    </row>
    <row r="24" spans="1:12">
      <c r="A24" s="2" t="s">
        <v>236</v>
      </c>
      <c r="B24" s="2" t="s">
        <v>1388</v>
      </c>
      <c r="C24" s="2" t="s">
        <v>1592</v>
      </c>
      <c r="D24" s="2" t="s">
        <v>237</v>
      </c>
      <c r="E24" s="2" t="s">
        <v>897</v>
      </c>
      <c r="F24" s="2" t="s">
        <v>1283</v>
      </c>
      <c r="G24" s="2" t="s">
        <v>1273</v>
      </c>
      <c r="H24" s="2" t="s">
        <v>1280</v>
      </c>
      <c r="I24" s="2" t="s">
        <v>239</v>
      </c>
      <c r="J24" s="2" t="s">
        <v>902</v>
      </c>
      <c r="K24" s="2" t="s">
        <v>902</v>
      </c>
    </row>
    <row r="25" spans="1:12">
      <c r="F25" s="2" t="s">
        <v>1284</v>
      </c>
      <c r="G25" s="2" t="s">
        <v>1274</v>
      </c>
      <c r="H25" s="2" t="s">
        <v>240</v>
      </c>
      <c r="I25" s="2" t="s">
        <v>241</v>
      </c>
      <c r="J25" s="2" t="s">
        <v>903</v>
      </c>
      <c r="K25" s="2" t="s">
        <v>903</v>
      </c>
    </row>
    <row r="26" spans="1:12">
      <c r="F26" s="2" t="s">
        <v>1285</v>
      </c>
      <c r="G26" s="2" t="s">
        <v>1275</v>
      </c>
      <c r="H26" s="2" t="s">
        <v>242</v>
      </c>
      <c r="I26" s="2" t="s">
        <v>898</v>
      </c>
      <c r="J26" s="2" t="s">
        <v>904</v>
      </c>
      <c r="K26" s="2" t="s">
        <v>904</v>
      </c>
    </row>
    <row r="27" spans="1:12">
      <c r="F27" s="2" t="s">
        <v>1286</v>
      </c>
      <c r="G27" s="2" t="s">
        <v>1276</v>
      </c>
      <c r="H27" s="2" t="s">
        <v>243</v>
      </c>
      <c r="I27" s="2" t="s">
        <v>899</v>
      </c>
      <c r="J27" s="2" t="s">
        <v>905</v>
      </c>
      <c r="K27" s="2" t="s">
        <v>905</v>
      </c>
    </row>
    <row r="28" spans="1:12">
      <c r="F28" s="2" t="s">
        <v>1287</v>
      </c>
      <c r="G28" s="2" t="s">
        <v>1277</v>
      </c>
      <c r="H28" s="2" t="s">
        <v>1281</v>
      </c>
      <c r="I28" s="2" t="s">
        <v>900</v>
      </c>
      <c r="J28" s="2" t="s">
        <v>724</v>
      </c>
      <c r="K28" s="2" t="s">
        <v>725</v>
      </c>
      <c r="L28" s="2" t="s">
        <v>915</v>
      </c>
    </row>
    <row r="29" spans="1:12">
      <c r="F29" s="2" t="s">
        <v>1525</v>
      </c>
      <c r="G29" s="2" t="s">
        <v>1278</v>
      </c>
    </row>
    <row r="30" spans="1:12">
      <c r="F30" s="2" t="s">
        <v>1526</v>
      </c>
      <c r="G30" s="2" t="s">
        <v>1528</v>
      </c>
    </row>
    <row r="31" spans="1:12">
      <c r="F31" s="2" t="s">
        <v>1527</v>
      </c>
      <c r="G31" s="2" t="s">
        <v>1529</v>
      </c>
    </row>
    <row r="32" spans="1:12">
      <c r="F32" s="2" t="s">
        <v>1351</v>
      </c>
      <c r="G32" s="2" t="s">
        <v>1282</v>
      </c>
      <c r="I32" s="2" t="s">
        <v>1353</v>
      </c>
      <c r="J32" s="2" t="s">
        <v>1354</v>
      </c>
      <c r="K32" s="2" t="s">
        <v>1355</v>
      </c>
    </row>
    <row r="33" spans="1:11">
      <c r="F33" s="2" t="s">
        <v>1352</v>
      </c>
      <c r="G33" s="2" t="s">
        <v>1272</v>
      </c>
      <c r="I33" s="2" t="s">
        <v>1395</v>
      </c>
      <c r="J33" s="2" t="s">
        <v>1396</v>
      </c>
      <c r="K33" s="2" t="s">
        <v>1632</v>
      </c>
    </row>
    <row r="34" spans="1:11">
      <c r="F34" s="2" t="s">
        <v>1349</v>
      </c>
      <c r="G34" s="2" t="s">
        <v>1562</v>
      </c>
    </row>
    <row r="35" spans="1:11">
      <c r="F35" s="2" t="s">
        <v>1350</v>
      </c>
      <c r="G35" s="2" t="s">
        <v>1346</v>
      </c>
      <c r="I35" s="2" t="s">
        <v>1347</v>
      </c>
      <c r="J35" s="2" t="s">
        <v>1348</v>
      </c>
      <c r="K35" s="2" t="s">
        <v>1348</v>
      </c>
    </row>
    <row r="36" spans="1:11">
      <c r="F36" s="2" t="s">
        <v>723</v>
      </c>
      <c r="G36" s="2" t="s">
        <v>1288</v>
      </c>
      <c r="H36" s="2" t="s">
        <v>1281</v>
      </c>
      <c r="I36" s="2" t="s">
        <v>900</v>
      </c>
      <c r="J36" s="2" t="s">
        <v>1633</v>
      </c>
    </row>
    <row r="40" spans="1:11">
      <c r="A40" s="2" t="s">
        <v>244</v>
      </c>
      <c r="B40" s="2" t="s">
        <v>1388</v>
      </c>
      <c r="C40" s="2" t="s">
        <v>245</v>
      </c>
      <c r="D40" s="2" t="s">
        <v>246</v>
      </c>
    </row>
    <row r="43" spans="1:11">
      <c r="A43" s="2" t="s">
        <v>673</v>
      </c>
      <c r="B43" s="2" t="s">
        <v>1388</v>
      </c>
      <c r="C43" s="2" t="s">
        <v>78</v>
      </c>
      <c r="D43" s="2" t="s">
        <v>672</v>
      </c>
    </row>
    <row r="44" spans="1:11">
      <c r="D44" s="2" t="s">
        <v>6</v>
      </c>
    </row>
    <row r="46" spans="1:11">
      <c r="A46" s="2" t="s">
        <v>251</v>
      </c>
      <c r="B46" s="2" t="s">
        <v>1388</v>
      </c>
      <c r="C46" s="2" t="s">
        <v>1523</v>
      </c>
      <c r="D46" s="2" t="s">
        <v>672</v>
      </c>
    </row>
    <row r="47" spans="1:11">
      <c r="D47" s="2" t="s">
        <v>6</v>
      </c>
      <c r="E47" s="2" t="s">
        <v>1070</v>
      </c>
      <c r="F47" s="2" t="s">
        <v>1043</v>
      </c>
      <c r="G47" s="2" t="s">
        <v>1044</v>
      </c>
    </row>
    <row r="48" spans="1:11">
      <c r="F48" s="2" t="s">
        <v>796</v>
      </c>
      <c r="G48" s="2" t="s">
        <v>1045</v>
      </c>
    </row>
    <row r="49" spans="1:7">
      <c r="F49" s="2" t="s">
        <v>79</v>
      </c>
      <c r="G49" s="2" t="s">
        <v>908</v>
      </c>
    </row>
    <row r="50" spans="1:7">
      <c r="F50" s="2" t="s">
        <v>1007</v>
      </c>
      <c r="G50" s="2" t="s">
        <v>909</v>
      </c>
    </row>
    <row r="51" spans="1:7">
      <c r="F51" s="2" t="s">
        <v>910</v>
      </c>
      <c r="G51" s="2" t="s">
        <v>1344</v>
      </c>
    </row>
    <row r="52" spans="1:7">
      <c r="F52" s="2" t="s">
        <v>1345</v>
      </c>
      <c r="G52" s="2" t="s">
        <v>570</v>
      </c>
    </row>
    <row r="53" spans="1:7">
      <c r="F53" s="2" t="s">
        <v>87</v>
      </c>
      <c r="G53" s="2" t="s">
        <v>571</v>
      </c>
    </row>
    <row r="54" spans="1:7">
      <c r="F54" s="2" t="s">
        <v>572</v>
      </c>
      <c r="G54" s="2" t="s">
        <v>573</v>
      </c>
    </row>
    <row r="55" spans="1:7">
      <c r="F55" s="2" t="s">
        <v>574</v>
      </c>
      <c r="G55" s="2" t="s">
        <v>576</v>
      </c>
    </row>
    <row r="56" spans="1:7">
      <c r="F56" s="2" t="s">
        <v>575</v>
      </c>
      <c r="G56" s="2" t="s">
        <v>577</v>
      </c>
    </row>
    <row r="57" spans="1:7">
      <c r="F57" s="2" t="s">
        <v>1056</v>
      </c>
      <c r="G57" s="2" t="s">
        <v>1057</v>
      </c>
    </row>
    <row r="58" spans="1:7">
      <c r="F58" s="2" t="s">
        <v>252</v>
      </c>
      <c r="G58" s="2" t="s">
        <v>253</v>
      </c>
    </row>
    <row r="61" spans="1:7">
      <c r="A61" s="2" t="s">
        <v>1059</v>
      </c>
      <c r="B61" s="2" t="s">
        <v>1550</v>
      </c>
      <c r="C61" s="2" t="s">
        <v>1378</v>
      </c>
      <c r="D61" s="2" t="s">
        <v>1060</v>
      </c>
    </row>
    <row r="62" spans="1:7">
      <c r="D62" s="2" t="s">
        <v>1061</v>
      </c>
    </row>
    <row r="65" spans="1:10">
      <c r="A65" s="2" t="s">
        <v>1368</v>
      </c>
      <c r="B65" s="2" t="s">
        <v>1550</v>
      </c>
      <c r="C65" s="2" t="s">
        <v>926</v>
      </c>
      <c r="D65" s="2" t="s">
        <v>1063</v>
      </c>
    </row>
    <row r="66" spans="1:10">
      <c r="D66" s="2" t="s">
        <v>1367</v>
      </c>
    </row>
    <row r="68" spans="1:10">
      <c r="A68" s="2" t="s">
        <v>1369</v>
      </c>
      <c r="B68" s="2" t="s">
        <v>1550</v>
      </c>
      <c r="C68" s="2" t="s">
        <v>925</v>
      </c>
      <c r="D68" s="2" t="s">
        <v>1063</v>
      </c>
    </row>
    <row r="69" spans="1:10">
      <c r="D69" s="2" t="s">
        <v>1367</v>
      </c>
    </row>
    <row r="71" spans="1:10">
      <c r="A71" s="2" t="s">
        <v>1380</v>
      </c>
      <c r="B71" s="2" t="s">
        <v>1550</v>
      </c>
      <c r="C71" s="2" t="s">
        <v>1381</v>
      </c>
      <c r="D71" s="2" t="s">
        <v>1382</v>
      </c>
    </row>
    <row r="73" spans="1:10">
      <c r="A73" s="2" t="s">
        <v>1067</v>
      </c>
      <c r="B73" s="2" t="s">
        <v>88</v>
      </c>
      <c r="C73" s="2" t="s">
        <v>1041</v>
      </c>
      <c r="D73" s="2" t="s">
        <v>1367</v>
      </c>
      <c r="F73" s="2" t="s">
        <v>1358</v>
      </c>
      <c r="G73" s="2" t="s">
        <v>1524</v>
      </c>
    </row>
    <row r="74" spans="1:10">
      <c r="F74" s="2" t="s">
        <v>1359</v>
      </c>
      <c r="G74" s="2" t="s">
        <v>1068</v>
      </c>
    </row>
    <row r="75" spans="1:10">
      <c r="F75" s="2" t="s">
        <v>998</v>
      </c>
      <c r="G75" s="2" t="s">
        <v>561</v>
      </c>
    </row>
    <row r="76" spans="1:10">
      <c r="F76" s="2" t="s">
        <v>999</v>
      </c>
      <c r="G76" s="2" t="s">
        <v>562</v>
      </c>
    </row>
    <row r="77" spans="1:10">
      <c r="F77" s="2" t="s">
        <v>1000</v>
      </c>
      <c r="G77" s="2" t="s">
        <v>563</v>
      </c>
    </row>
    <row r="78" spans="1:10">
      <c r="F78" s="2" t="s">
        <v>1525</v>
      </c>
      <c r="G78" s="2" t="s">
        <v>783</v>
      </c>
      <c r="J78" s="2" t="s">
        <v>784</v>
      </c>
    </row>
    <row r="79" spans="1:10">
      <c r="J79" s="2" t="s">
        <v>785</v>
      </c>
    </row>
    <row r="80" spans="1:10">
      <c r="A80" s="2" t="s">
        <v>1002</v>
      </c>
      <c r="B80" s="2" t="s">
        <v>88</v>
      </c>
      <c r="C80" s="2" t="s">
        <v>1040</v>
      </c>
      <c r="D80" s="2" t="s">
        <v>1367</v>
      </c>
      <c r="G80" s="2" t="s">
        <v>965</v>
      </c>
    </row>
    <row r="83" spans="1:9">
      <c r="A83" s="2" t="s">
        <v>1558</v>
      </c>
      <c r="B83" s="2" t="s">
        <v>235</v>
      </c>
      <c r="C83" s="2" t="s">
        <v>381</v>
      </c>
      <c r="D83" s="2" t="s">
        <v>380</v>
      </c>
      <c r="F83" s="2" t="s">
        <v>1086</v>
      </c>
      <c r="G83" s="2" t="s">
        <v>1085</v>
      </c>
    </row>
    <row r="84" spans="1:9">
      <c r="G84" s="2" t="s">
        <v>1087</v>
      </c>
    </row>
    <row r="85" spans="1:9">
      <c r="G85" s="2" t="s">
        <v>1557</v>
      </c>
    </row>
    <row r="87" spans="1:9">
      <c r="A87" s="2" t="s">
        <v>1559</v>
      </c>
      <c r="B87" s="2" t="s">
        <v>235</v>
      </c>
      <c r="C87" s="2" t="s">
        <v>705</v>
      </c>
      <c r="D87" s="2" t="s">
        <v>672</v>
      </c>
      <c r="F87" s="2" t="s">
        <v>1358</v>
      </c>
      <c r="G87" s="2" t="s">
        <v>706</v>
      </c>
    </row>
    <row r="88" spans="1:9">
      <c r="F88" s="2" t="s">
        <v>1359</v>
      </c>
      <c r="G88" s="2" t="s">
        <v>1560</v>
      </c>
      <c r="I88" s="2" t="s">
        <v>829</v>
      </c>
    </row>
    <row r="89" spans="1:9">
      <c r="F89" s="2" t="s">
        <v>998</v>
      </c>
      <c r="G89" s="2" t="s">
        <v>707</v>
      </c>
    </row>
    <row r="90" spans="1:9">
      <c r="F90" s="2" t="s">
        <v>999</v>
      </c>
      <c r="G90" s="2" t="s">
        <v>1561</v>
      </c>
    </row>
    <row r="91" spans="1:9">
      <c r="F91" s="2" t="s">
        <v>1000</v>
      </c>
      <c r="G91" s="2" t="s">
        <v>709</v>
      </c>
    </row>
    <row r="92" spans="1:9">
      <c r="F92" s="2" t="s">
        <v>708</v>
      </c>
      <c r="G92" s="2" t="s">
        <v>1636</v>
      </c>
    </row>
    <row r="93" spans="1:9">
      <c r="F93" s="2" t="s">
        <v>1526</v>
      </c>
      <c r="G93" s="2" t="s">
        <v>1637</v>
      </c>
    </row>
    <row r="94" spans="1:9">
      <c r="F94" s="2" t="s">
        <v>1527</v>
      </c>
      <c r="G94" s="2" t="s">
        <v>676</v>
      </c>
    </row>
    <row r="95" spans="1:9">
      <c r="F95" s="2" t="s">
        <v>677</v>
      </c>
      <c r="G95" s="2" t="s">
        <v>678</v>
      </c>
    </row>
    <row r="96" spans="1:9">
      <c r="F96" s="2" t="s">
        <v>1271</v>
      </c>
      <c r="G96" s="2" t="s">
        <v>722</v>
      </c>
    </row>
    <row r="97" spans="1:9">
      <c r="F97" s="2" t="s">
        <v>1634</v>
      </c>
      <c r="G97" s="2" t="s">
        <v>1635</v>
      </c>
    </row>
    <row r="99" spans="1:9">
      <c r="A99" s="2" t="s">
        <v>717</v>
      </c>
      <c r="B99" s="2" t="s">
        <v>235</v>
      </c>
      <c r="C99" s="2" t="s">
        <v>378</v>
      </c>
      <c r="F99" s="2" t="s">
        <v>718</v>
      </c>
      <c r="G99" s="2" t="s">
        <v>719</v>
      </c>
    </row>
    <row r="100" spans="1:9">
      <c r="G100" s="2" t="s">
        <v>379</v>
      </c>
    </row>
    <row r="102" spans="1:9">
      <c r="A102" s="5" t="s">
        <v>110</v>
      </c>
      <c r="B102" s="5" t="s">
        <v>1550</v>
      </c>
      <c r="C102" s="5" t="s">
        <v>111</v>
      </c>
      <c r="F102" s="2" t="s">
        <v>1358</v>
      </c>
      <c r="G102" s="2" t="s">
        <v>1047</v>
      </c>
      <c r="H102" s="2" t="s">
        <v>1048</v>
      </c>
    </row>
    <row r="103" spans="1:9">
      <c r="F103" s="2" t="s">
        <v>1049</v>
      </c>
      <c r="G103" s="2" t="s">
        <v>1050</v>
      </c>
      <c r="I103" s="2" t="s">
        <v>660</v>
      </c>
    </row>
    <row r="104" spans="1:9">
      <c r="F104" s="2" t="s">
        <v>1053</v>
      </c>
      <c r="G104" s="2" t="s">
        <v>1051</v>
      </c>
      <c r="I104" s="2" t="s">
        <v>660</v>
      </c>
    </row>
    <row r="105" spans="1:9">
      <c r="F105" s="2" t="s">
        <v>1054</v>
      </c>
      <c r="G105" s="2" t="s">
        <v>1052</v>
      </c>
      <c r="I105" s="2" t="s">
        <v>660</v>
      </c>
    </row>
    <row r="106" spans="1:9">
      <c r="F106" s="2" t="s">
        <v>1000</v>
      </c>
      <c r="G106" s="2" t="s">
        <v>1055</v>
      </c>
    </row>
    <row r="108" spans="1:9">
      <c r="A108" s="5" t="s">
        <v>979</v>
      </c>
      <c r="B108" s="5" t="s">
        <v>235</v>
      </c>
      <c r="C108" s="5" t="s">
        <v>981</v>
      </c>
      <c r="E108" s="2" t="s">
        <v>980</v>
      </c>
      <c r="F108" s="2" t="s">
        <v>247</v>
      </c>
    </row>
    <row r="109" spans="1:9">
      <c r="F109" s="2" t="s">
        <v>982</v>
      </c>
    </row>
    <row r="110" spans="1:9">
      <c r="F110" s="2" t="s">
        <v>983</v>
      </c>
    </row>
    <row r="111" spans="1:9">
      <c r="F111" s="2" t="s">
        <v>984</v>
      </c>
      <c r="G111" s="2" t="s">
        <v>988</v>
      </c>
    </row>
    <row r="112" spans="1:9">
      <c r="F112" s="2" t="s">
        <v>985</v>
      </c>
      <c r="G112" s="2" t="s">
        <v>986</v>
      </c>
      <c r="H112" s="2" t="s">
        <v>987</v>
      </c>
    </row>
    <row r="114" spans="1:10">
      <c r="F114" s="2" t="s">
        <v>248</v>
      </c>
    </row>
    <row r="115" spans="1:10">
      <c r="F115" s="2" t="s">
        <v>249</v>
      </c>
      <c r="G115" s="2" t="s">
        <v>250</v>
      </c>
    </row>
    <row r="117" spans="1:10" s="5" customFormat="1">
      <c r="A117" s="5" t="s">
        <v>786</v>
      </c>
      <c r="B117" s="5" t="s">
        <v>1550</v>
      </c>
      <c r="C117" s="5" t="s">
        <v>1394</v>
      </c>
      <c r="F117" s="5" t="s">
        <v>247</v>
      </c>
    </row>
    <row r="118" spans="1:10">
      <c r="F118" s="2" t="s">
        <v>787</v>
      </c>
      <c r="G118" s="2" t="s">
        <v>790</v>
      </c>
      <c r="J118" s="2" t="s">
        <v>794</v>
      </c>
    </row>
    <row r="119" spans="1:10">
      <c r="F119" s="2" t="s">
        <v>788</v>
      </c>
      <c r="G119" s="2" t="s">
        <v>791</v>
      </c>
      <c r="J119" s="2" t="s">
        <v>793</v>
      </c>
    </row>
    <row r="120" spans="1:10">
      <c r="F120" s="2" t="s">
        <v>789</v>
      </c>
      <c r="G120" s="2" t="s">
        <v>1092</v>
      </c>
      <c r="J120" s="2" t="s">
        <v>792</v>
      </c>
    </row>
    <row r="122" spans="1:10">
      <c r="A122" s="2" t="s">
        <v>661</v>
      </c>
      <c r="C122" s="2" t="s">
        <v>82</v>
      </c>
      <c r="F122" s="2" t="s">
        <v>668</v>
      </c>
      <c r="G122" s="2" t="s">
        <v>669</v>
      </c>
    </row>
    <row r="123" spans="1:10">
      <c r="F123" s="2" t="s">
        <v>662</v>
      </c>
      <c r="G123" s="2" t="s">
        <v>663</v>
      </c>
    </row>
    <row r="124" spans="1:10">
      <c r="F124" s="2" t="s">
        <v>83</v>
      </c>
      <c r="G124" s="2" t="s">
        <v>84</v>
      </c>
    </row>
    <row r="126" spans="1:10">
      <c r="F126" s="2" t="s">
        <v>664</v>
      </c>
      <c r="G126" s="2" t="s">
        <v>667</v>
      </c>
    </row>
    <row r="127" spans="1:10">
      <c r="F127" s="2" t="s">
        <v>665</v>
      </c>
      <c r="G127" s="2" t="s">
        <v>666</v>
      </c>
    </row>
    <row r="128" spans="1:10">
      <c r="F128" s="2" t="s">
        <v>670</v>
      </c>
      <c r="G128" s="2" t="s">
        <v>80</v>
      </c>
    </row>
    <row r="129" spans="6:7">
      <c r="F129" s="2" t="s">
        <v>81</v>
      </c>
      <c r="G129" s="2" t="s">
        <v>85</v>
      </c>
    </row>
  </sheetData>
  <phoneticPr fontId="2"/>
  <pageMargins left="0.75" right="0.75" top="1" bottom="1" header="0.51200000000000001" footer="0.5120000000000000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1115</v>
      </c>
      <c r="D3" t="s">
        <v>1133</v>
      </c>
      <c r="E3" t="s">
        <v>1135</v>
      </c>
      <c r="F3" t="s">
        <v>1134</v>
      </c>
      <c r="G3" t="s">
        <v>1115</v>
      </c>
    </row>
    <row r="4" spans="1:8">
      <c r="H4" t="s">
        <v>967</v>
      </c>
    </row>
    <row r="5" spans="1:8">
      <c r="A5">
        <v>1</v>
      </c>
      <c r="B5" t="s">
        <v>1119</v>
      </c>
      <c r="C5">
        <f>A5</f>
        <v>1</v>
      </c>
      <c r="D5">
        <f>A5</f>
        <v>1</v>
      </c>
      <c r="E5">
        <f>A5</f>
        <v>1</v>
      </c>
      <c r="F5">
        <f>A5</f>
        <v>1</v>
      </c>
      <c r="H5" t="s">
        <v>968</v>
      </c>
    </row>
    <row r="6" spans="1:8">
      <c r="A6">
        <v>2</v>
      </c>
      <c r="B6" t="s">
        <v>1120</v>
      </c>
      <c r="C6">
        <f t="shared" ref="C6:C13" si="0">A6</f>
        <v>2</v>
      </c>
      <c r="D6">
        <f t="shared" ref="D6:D17" si="1">A6</f>
        <v>2</v>
      </c>
      <c r="E6">
        <f t="shared" ref="E6:E13" si="2">A6</f>
        <v>2</v>
      </c>
      <c r="F6">
        <f>A6</f>
        <v>2</v>
      </c>
      <c r="H6" t="s">
        <v>969</v>
      </c>
    </row>
    <row r="7" spans="1:8">
      <c r="A7">
        <v>3</v>
      </c>
      <c r="B7" t="s">
        <v>1121</v>
      </c>
      <c r="C7">
        <f t="shared" si="0"/>
        <v>3</v>
      </c>
      <c r="D7">
        <f t="shared" si="1"/>
        <v>3</v>
      </c>
      <c r="E7">
        <f t="shared" si="2"/>
        <v>3</v>
      </c>
      <c r="F7">
        <f>A7</f>
        <v>3</v>
      </c>
      <c r="H7" t="s">
        <v>970</v>
      </c>
    </row>
    <row r="8" spans="1:8">
      <c r="A8">
        <v>4</v>
      </c>
      <c r="B8" t="s">
        <v>1122</v>
      </c>
      <c r="C8">
        <f t="shared" si="0"/>
        <v>4</v>
      </c>
      <c r="D8">
        <f t="shared" si="1"/>
        <v>4</v>
      </c>
      <c r="E8">
        <f t="shared" si="2"/>
        <v>4</v>
      </c>
      <c r="H8" t="s">
        <v>971</v>
      </c>
    </row>
    <row r="9" spans="1:8">
      <c r="A9">
        <v>5</v>
      </c>
      <c r="B9" t="s">
        <v>1123</v>
      </c>
      <c r="C9">
        <f t="shared" si="0"/>
        <v>5</v>
      </c>
      <c r="D9">
        <f t="shared" si="1"/>
        <v>5</v>
      </c>
      <c r="E9">
        <f t="shared" si="2"/>
        <v>5</v>
      </c>
      <c r="H9" t="s">
        <v>972</v>
      </c>
    </row>
    <row r="10" spans="1:8">
      <c r="A10">
        <v>6</v>
      </c>
      <c r="B10" t="s">
        <v>1124</v>
      </c>
      <c r="C10">
        <f t="shared" si="0"/>
        <v>6</v>
      </c>
      <c r="D10">
        <f t="shared" si="1"/>
        <v>6</v>
      </c>
      <c r="E10">
        <f t="shared" si="2"/>
        <v>6</v>
      </c>
      <c r="H10" t="s">
        <v>973</v>
      </c>
    </row>
    <row r="11" spans="1:8">
      <c r="A11">
        <v>7</v>
      </c>
      <c r="B11" t="s">
        <v>1125</v>
      </c>
      <c r="C11">
        <f t="shared" si="0"/>
        <v>7</v>
      </c>
      <c r="D11">
        <f t="shared" si="1"/>
        <v>7</v>
      </c>
      <c r="E11">
        <f t="shared" si="2"/>
        <v>7</v>
      </c>
      <c r="F11">
        <f>A11</f>
        <v>7</v>
      </c>
      <c r="H11" t="s">
        <v>974</v>
      </c>
    </row>
    <row r="12" spans="1:8">
      <c r="A12">
        <v>8</v>
      </c>
      <c r="B12" t="s">
        <v>1126</v>
      </c>
      <c r="C12">
        <f t="shared" si="0"/>
        <v>8</v>
      </c>
      <c r="D12">
        <f t="shared" si="1"/>
        <v>8</v>
      </c>
      <c r="E12">
        <f t="shared" si="2"/>
        <v>8</v>
      </c>
      <c r="H12" t="s">
        <v>975</v>
      </c>
    </row>
    <row r="13" spans="1:8">
      <c r="A13">
        <v>9</v>
      </c>
      <c r="B13" t="s">
        <v>1127</v>
      </c>
      <c r="C13">
        <f t="shared" si="0"/>
        <v>9</v>
      </c>
      <c r="D13">
        <f t="shared" si="1"/>
        <v>9</v>
      </c>
      <c r="E13">
        <f t="shared" si="2"/>
        <v>9</v>
      </c>
      <c r="F13">
        <f>A13</f>
        <v>9</v>
      </c>
      <c r="H13" t="s">
        <v>976</v>
      </c>
    </row>
    <row r="14" spans="1:8">
      <c r="A14">
        <v>10</v>
      </c>
      <c r="B14" t="s">
        <v>1128</v>
      </c>
      <c r="D14">
        <f t="shared" si="1"/>
        <v>10</v>
      </c>
      <c r="G14" t="s">
        <v>1116</v>
      </c>
    </row>
    <row r="15" spans="1:8">
      <c r="A15">
        <v>11</v>
      </c>
      <c r="B15" t="s">
        <v>1129</v>
      </c>
      <c r="D15">
        <f t="shared" si="1"/>
        <v>11</v>
      </c>
      <c r="F15">
        <f>A15</f>
        <v>11</v>
      </c>
      <c r="H15" t="s">
        <v>967</v>
      </c>
    </row>
    <row r="16" spans="1:8">
      <c r="A16">
        <v>12</v>
      </c>
      <c r="B16" t="s">
        <v>1130</v>
      </c>
      <c r="D16">
        <f t="shared" si="1"/>
        <v>12</v>
      </c>
      <c r="F16">
        <f>A16</f>
        <v>12</v>
      </c>
      <c r="H16" t="s">
        <v>968</v>
      </c>
    </row>
    <row r="17" spans="1:8">
      <c r="A17">
        <v>13</v>
      </c>
      <c r="B17" t="s">
        <v>1131</v>
      </c>
      <c r="D17">
        <f t="shared" si="1"/>
        <v>13</v>
      </c>
      <c r="F17">
        <f>A17</f>
        <v>13</v>
      </c>
      <c r="H17" t="s">
        <v>969</v>
      </c>
    </row>
    <row r="18" spans="1:8">
      <c r="A18">
        <v>14</v>
      </c>
      <c r="B18" t="s">
        <v>1132</v>
      </c>
      <c r="F18">
        <f>A18</f>
        <v>14</v>
      </c>
      <c r="H18" t="s">
        <v>970</v>
      </c>
    </row>
    <row r="19" spans="1:8">
      <c r="H19" t="s">
        <v>971</v>
      </c>
    </row>
    <row r="20" spans="1:8">
      <c r="H20" t="s">
        <v>972</v>
      </c>
    </row>
    <row r="21" spans="1:8">
      <c r="H21" t="s">
        <v>973</v>
      </c>
    </row>
    <row r="22" spans="1:8">
      <c r="H22" t="s">
        <v>974</v>
      </c>
    </row>
    <row r="23" spans="1:8">
      <c r="H23" t="s">
        <v>975</v>
      </c>
    </row>
    <row r="24" spans="1:8">
      <c r="H24" t="s">
        <v>976</v>
      </c>
    </row>
    <row r="25" spans="1:8">
      <c r="H25" t="s">
        <v>977</v>
      </c>
    </row>
    <row r="26" spans="1:8">
      <c r="H26" t="s">
        <v>978</v>
      </c>
    </row>
    <row r="27" spans="1:8">
      <c r="H27" t="s">
        <v>1113</v>
      </c>
    </row>
    <row r="28" spans="1:8">
      <c r="H28" t="s">
        <v>1114</v>
      </c>
    </row>
    <row r="29" spans="1:8">
      <c r="G29" t="s">
        <v>1118</v>
      </c>
    </row>
    <row r="30" spans="1:8">
      <c r="H30" t="s">
        <v>967</v>
      </c>
    </row>
    <row r="31" spans="1:8">
      <c r="H31" t="s">
        <v>978</v>
      </c>
    </row>
    <row r="32" spans="1:8">
      <c r="H32" t="s">
        <v>1113</v>
      </c>
    </row>
    <row r="33" spans="8:8">
      <c r="H33" t="s">
        <v>1114</v>
      </c>
    </row>
    <row r="34" spans="8:8">
      <c r="H34" t="s">
        <v>1117</v>
      </c>
    </row>
    <row r="35" spans="8:8">
      <c r="H35" t="s">
        <v>968</v>
      </c>
    </row>
    <row r="36" spans="8:8">
      <c r="H36" t="s">
        <v>969</v>
      </c>
    </row>
    <row r="37" spans="8:8">
      <c r="H37" t="s">
        <v>970</v>
      </c>
    </row>
    <row r="38" spans="8:8">
      <c r="H38" t="s">
        <v>973</v>
      </c>
    </row>
    <row r="39" spans="8:8">
      <c r="H39" t="s">
        <v>976</v>
      </c>
    </row>
  </sheetData>
  <phoneticPr fontId="2"/>
  <pageMargins left="0.75" right="0.75" top="1" bottom="1" header="0.51200000000000001" footer="0.51200000000000001"/>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1003</v>
      </c>
    </row>
    <row r="2" spans="1:6">
      <c r="F2" t="s">
        <v>1005</v>
      </c>
    </row>
    <row r="3" spans="1:6">
      <c r="B3" s="14" t="s">
        <v>1550</v>
      </c>
      <c r="F3" t="s">
        <v>1006</v>
      </c>
    </row>
    <row r="4" spans="1:6">
      <c r="B4" s="15" t="s">
        <v>1407</v>
      </c>
    </row>
    <row r="5" spans="1:6">
      <c r="B5" s="15" t="s">
        <v>1405</v>
      </c>
      <c r="D5" s="14" t="s">
        <v>24</v>
      </c>
      <c r="F5" s="14" t="s">
        <v>20</v>
      </c>
    </row>
    <row r="6" spans="1:6">
      <c r="B6" s="16" t="s">
        <v>1404</v>
      </c>
      <c r="D6" s="13" t="s">
        <v>25</v>
      </c>
      <c r="F6" s="13" t="s">
        <v>21</v>
      </c>
    </row>
    <row r="7" spans="1:6">
      <c r="B7" s="11" t="s">
        <v>1406</v>
      </c>
      <c r="D7" s="13" t="s">
        <v>1504</v>
      </c>
      <c r="F7" s="13"/>
    </row>
    <row r="10" spans="1:6">
      <c r="B10" s="14" t="s">
        <v>636</v>
      </c>
      <c r="D10" s="14" t="s">
        <v>22</v>
      </c>
    </row>
    <row r="11" spans="1:6">
      <c r="B11" s="13" t="s">
        <v>1506</v>
      </c>
      <c r="D11" s="13" t="s">
        <v>23</v>
      </c>
    </row>
    <row r="12" spans="1:6">
      <c r="B12" s="13" t="s">
        <v>1507</v>
      </c>
      <c r="D12" s="13" t="s">
        <v>1505</v>
      </c>
    </row>
    <row r="17" spans="2:4">
      <c r="B17" s="14" t="s">
        <v>1400</v>
      </c>
      <c r="D17" s="14" t="s">
        <v>1399</v>
      </c>
    </row>
    <row r="18" spans="2:4">
      <c r="B18" s="15" t="s">
        <v>1402</v>
      </c>
      <c r="D18" s="15" t="s">
        <v>1410</v>
      </c>
    </row>
    <row r="19" spans="2:4">
      <c r="B19" s="15" t="s">
        <v>1401</v>
      </c>
      <c r="D19" s="15" t="s">
        <v>1413</v>
      </c>
    </row>
    <row r="20" spans="2:4">
      <c r="B20" s="11" t="s">
        <v>1403</v>
      </c>
      <c r="D20" s="11" t="s">
        <v>1412</v>
      </c>
    </row>
    <row r="22" spans="2:4">
      <c r="B22" s="18" t="s">
        <v>1004</v>
      </c>
      <c r="D22" s="18" t="s">
        <v>1004</v>
      </c>
    </row>
    <row r="23" spans="2:4">
      <c r="B23" s="14" t="s">
        <v>26</v>
      </c>
      <c r="D23" s="14" t="s">
        <v>1503</v>
      </c>
    </row>
    <row r="24" spans="2:4">
      <c r="B24" s="13" t="s">
        <v>1508</v>
      </c>
      <c r="D24" s="15" t="s">
        <v>1398</v>
      </c>
    </row>
    <row r="25" spans="2:4">
      <c r="B25" s="13" t="s">
        <v>1502</v>
      </c>
      <c r="D25" s="15" t="s">
        <v>1397</v>
      </c>
    </row>
    <row r="26" spans="2:4">
      <c r="D26" s="17" t="s">
        <v>1408</v>
      </c>
    </row>
    <row r="27" spans="2:4">
      <c r="D27" s="17" t="s">
        <v>1409</v>
      </c>
    </row>
    <row r="28" spans="2:4">
      <c r="D28" s="11" t="s">
        <v>1411</v>
      </c>
    </row>
  </sheetData>
  <phoneticPr fontId="2"/>
  <pageMargins left="0.75" right="0.75" top="1" bottom="1" header="0.51200000000000001" footer="0.51200000000000001"/>
  <pageSetup paperSize="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3070</v>
      </c>
      <c r="C1" s="93"/>
      <c r="D1" s="101"/>
      <c r="E1" s="101"/>
      <c r="F1" s="101"/>
    </row>
    <row r="2" spans="2:6">
      <c r="B2" s="93" t="s">
        <v>3071</v>
      </c>
      <c r="C2" s="93"/>
      <c r="D2" s="101"/>
      <c r="E2" s="101"/>
      <c r="F2" s="101"/>
    </row>
    <row r="3" spans="2:6">
      <c r="B3" s="94"/>
      <c r="C3" s="94"/>
      <c r="D3" s="102"/>
      <c r="E3" s="102"/>
      <c r="F3" s="102"/>
    </row>
    <row r="4" spans="2:6" ht="54">
      <c r="B4" s="94" t="s">
        <v>3072</v>
      </c>
      <c r="C4" s="94"/>
      <c r="D4" s="102"/>
      <c r="E4" s="102"/>
      <c r="F4" s="102"/>
    </row>
    <row r="5" spans="2:6">
      <c r="B5" s="94"/>
      <c r="C5" s="94"/>
      <c r="D5" s="102"/>
      <c r="E5" s="102"/>
      <c r="F5" s="102"/>
    </row>
    <row r="6" spans="2:6">
      <c r="B6" s="93" t="s">
        <v>3073</v>
      </c>
      <c r="C6" s="93"/>
      <c r="D6" s="101"/>
      <c r="E6" s="101" t="s">
        <v>3074</v>
      </c>
      <c r="F6" s="101" t="s">
        <v>3075</v>
      </c>
    </row>
    <row r="7" spans="2:6" ht="14.25" thickBot="1">
      <c r="B7" s="94"/>
      <c r="C7" s="94"/>
      <c r="D7" s="102"/>
      <c r="E7" s="102"/>
      <c r="F7" s="102"/>
    </row>
    <row r="8" spans="2:6" ht="40.5">
      <c r="B8" s="95" t="s">
        <v>3076</v>
      </c>
      <c r="C8" s="96"/>
      <c r="D8" s="103"/>
      <c r="E8" s="103">
        <v>1</v>
      </c>
      <c r="F8" s="104"/>
    </row>
    <row r="9" spans="2:6" ht="14.25" thickBot="1">
      <c r="B9" s="97"/>
      <c r="C9" s="98"/>
      <c r="D9" s="105"/>
      <c r="E9" s="106" t="s">
        <v>3077</v>
      </c>
      <c r="F9" s="107" t="s">
        <v>3078</v>
      </c>
    </row>
    <row r="10" spans="2:6">
      <c r="B10" s="94"/>
      <c r="C10" s="94"/>
      <c r="D10" s="102"/>
      <c r="E10" s="102"/>
      <c r="F10" s="102"/>
    </row>
    <row r="11" spans="2:6">
      <c r="B11" s="94"/>
      <c r="C11" s="94"/>
      <c r="D11" s="102"/>
      <c r="E11" s="102"/>
      <c r="F11" s="102"/>
    </row>
    <row r="12" spans="2:6">
      <c r="B12" s="93" t="s">
        <v>3079</v>
      </c>
      <c r="C12" s="93"/>
      <c r="D12" s="101"/>
      <c r="E12" s="101"/>
      <c r="F12" s="101"/>
    </row>
    <row r="13" spans="2:6" ht="14.25" thickBot="1">
      <c r="B13" s="94"/>
      <c r="C13" s="94"/>
      <c r="D13" s="102"/>
      <c r="E13" s="102"/>
      <c r="F13" s="102"/>
    </row>
    <row r="14" spans="2:6" ht="41.25" thickBot="1">
      <c r="B14" s="99" t="s">
        <v>3080</v>
      </c>
      <c r="C14" s="100"/>
      <c r="D14" s="108"/>
      <c r="E14" s="108">
        <v>28</v>
      </c>
      <c r="F14" s="109" t="s">
        <v>3078</v>
      </c>
    </row>
    <row r="15" spans="2:6">
      <c r="B15" s="94"/>
      <c r="C15" s="94"/>
      <c r="D15" s="102"/>
      <c r="E15" s="102"/>
      <c r="F15" s="102"/>
    </row>
  </sheetData>
  <phoneticPr fontId="2"/>
  <hyperlinks>
    <hyperlink ref="E9" location="'考え方'!B38" display="'考え方'!B38"/>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19" sqref="D19"/>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3411</v>
      </c>
      <c r="F1" s="137" t="s">
        <v>3553</v>
      </c>
    </row>
    <row r="3" spans="1:7">
      <c r="B3" s="20" t="s">
        <v>105</v>
      </c>
      <c r="C3" s="13" t="s">
        <v>3412</v>
      </c>
      <c r="D3" s="13" t="s">
        <v>3413</v>
      </c>
      <c r="E3" s="13" t="s">
        <v>2148</v>
      </c>
      <c r="F3" s="13" t="s">
        <v>3414</v>
      </c>
      <c r="G3" s="13" t="s">
        <v>3415</v>
      </c>
    </row>
    <row r="4" spans="1:7">
      <c r="B4" s="13">
        <v>0</v>
      </c>
      <c r="C4" s="138" t="s">
        <v>4155</v>
      </c>
      <c r="D4" s="138" t="s">
        <v>4159</v>
      </c>
      <c r="E4" s="13" t="s">
        <v>30</v>
      </c>
      <c r="F4" s="139" t="s">
        <v>1795</v>
      </c>
      <c r="G4" s="139" t="s">
        <v>815</v>
      </c>
    </row>
    <row r="5" spans="1:7">
      <c r="B5" s="13">
        <v>1</v>
      </c>
      <c r="C5" s="207" t="s">
        <v>5174</v>
      </c>
      <c r="D5" s="208" t="s">
        <v>5174</v>
      </c>
      <c r="E5" s="13" t="s">
        <v>946</v>
      </c>
      <c r="F5" s="139" t="s">
        <v>1793</v>
      </c>
      <c r="G5" s="139" t="s">
        <v>1793</v>
      </c>
    </row>
    <row r="6" spans="1:7">
      <c r="B6" s="13">
        <v>2</v>
      </c>
      <c r="C6" s="207" t="s">
        <v>5175</v>
      </c>
      <c r="D6" s="207" t="s">
        <v>5175</v>
      </c>
      <c r="E6" s="13" t="s">
        <v>943</v>
      </c>
      <c r="F6" s="139" t="s">
        <v>1115</v>
      </c>
      <c r="G6" s="139" t="s">
        <v>1115</v>
      </c>
    </row>
    <row r="7" spans="1:7">
      <c r="B7" s="13">
        <v>3</v>
      </c>
      <c r="C7" s="138" t="s">
        <v>4156</v>
      </c>
      <c r="D7" s="138"/>
      <c r="E7" s="13" t="s">
        <v>947</v>
      </c>
      <c r="F7" s="139" t="s">
        <v>55</v>
      </c>
      <c r="G7" s="139"/>
    </row>
    <row r="8" spans="1:7">
      <c r="B8" s="13">
        <v>4</v>
      </c>
      <c r="C8" s="207" t="s">
        <v>5176</v>
      </c>
      <c r="D8" s="207" t="s">
        <v>5176</v>
      </c>
      <c r="E8" s="13" t="s">
        <v>948</v>
      </c>
      <c r="F8" s="139" t="s">
        <v>1627</v>
      </c>
      <c r="G8" s="139" t="s">
        <v>1796</v>
      </c>
    </row>
    <row r="9" spans="1:7">
      <c r="B9" s="13">
        <v>5</v>
      </c>
      <c r="C9" s="207" t="s">
        <v>4146</v>
      </c>
      <c r="D9" s="207" t="s">
        <v>4146</v>
      </c>
      <c r="E9" s="13" t="s">
        <v>945</v>
      </c>
      <c r="F9" s="139" t="s">
        <v>1625</v>
      </c>
      <c r="G9" s="139" t="s">
        <v>1625</v>
      </c>
    </row>
    <row r="10" spans="1:7">
      <c r="B10" s="13">
        <v>6</v>
      </c>
      <c r="C10" s="207" t="s">
        <v>4157</v>
      </c>
      <c r="D10" s="207" t="s">
        <v>4160</v>
      </c>
      <c r="E10" s="13" t="s">
        <v>949</v>
      </c>
      <c r="F10" s="139" t="s">
        <v>1629</v>
      </c>
      <c r="G10" s="139" t="s">
        <v>816</v>
      </c>
    </row>
    <row r="11" spans="1:7">
      <c r="B11" s="13">
        <v>7</v>
      </c>
      <c r="C11" s="207" t="s">
        <v>5177</v>
      </c>
      <c r="D11" s="207" t="s">
        <v>5177</v>
      </c>
      <c r="E11" s="13" t="s">
        <v>944</v>
      </c>
      <c r="F11" s="139" t="s">
        <v>1624</v>
      </c>
      <c r="G11" s="139" t="s">
        <v>1624</v>
      </c>
    </row>
    <row r="12" spans="1:7">
      <c r="B12" s="13">
        <v>8</v>
      </c>
      <c r="C12" s="207" t="s">
        <v>5178</v>
      </c>
      <c r="D12" s="207"/>
      <c r="E12" s="13" t="s">
        <v>950</v>
      </c>
      <c r="F12" s="139" t="s">
        <v>1631</v>
      </c>
      <c r="G12" s="139"/>
    </row>
    <row r="13" spans="1:7">
      <c r="B13" s="13">
        <v>9</v>
      </c>
      <c r="C13" s="207" t="s">
        <v>5179</v>
      </c>
      <c r="D13" s="207"/>
      <c r="E13" s="13" t="s">
        <v>1797</v>
      </c>
      <c r="F13" s="139" t="s">
        <v>1794</v>
      </c>
      <c r="G13" s="139"/>
    </row>
    <row r="14" spans="1:7">
      <c r="B14" s="13"/>
      <c r="C14" s="207" t="s">
        <v>4158</v>
      </c>
      <c r="D14" s="207" t="s">
        <v>4158</v>
      </c>
      <c r="E14" s="13" t="s">
        <v>38</v>
      </c>
      <c r="F14" s="139" t="s">
        <v>86</v>
      </c>
      <c r="G14" s="139" t="s">
        <v>86</v>
      </c>
    </row>
    <row r="15" spans="1:7">
      <c r="B15" s="13"/>
      <c r="C15" s="207" t="s">
        <v>4025</v>
      </c>
      <c r="D15" s="207" t="s">
        <v>4025</v>
      </c>
      <c r="E15" s="13" t="s">
        <v>39</v>
      </c>
      <c r="F15" s="139" t="s">
        <v>963</v>
      </c>
      <c r="G15" s="139" t="s">
        <v>963</v>
      </c>
    </row>
    <row r="17" spans="1:6">
      <c r="A17" t="s">
        <v>3416</v>
      </c>
      <c r="C17" t="s">
        <v>3417</v>
      </c>
      <c r="E17" t="s">
        <v>1790</v>
      </c>
      <c r="F17" t="s">
        <v>1789</v>
      </c>
    </row>
    <row r="20" spans="1:6">
      <c r="A20" t="s">
        <v>3418</v>
      </c>
    </row>
    <row r="21" spans="1:6">
      <c r="C21" t="s">
        <v>3419</v>
      </c>
      <c r="E21" t="s">
        <v>1790</v>
      </c>
      <c r="F21" t="s">
        <v>1791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2" t="s">
        <v>2158</v>
      </c>
      <c r="B1" s="72"/>
      <c r="C1" s="72"/>
      <c r="D1" s="72"/>
      <c r="E1" s="72"/>
      <c r="F1" s="72"/>
    </row>
    <row r="2" spans="1:6">
      <c r="B2" t="s">
        <v>2210</v>
      </c>
    </row>
    <row r="4" spans="1:6">
      <c r="B4" t="s">
        <v>2158</v>
      </c>
      <c r="C4" t="s">
        <v>2160</v>
      </c>
    </row>
    <row r="5" spans="1:6">
      <c r="B5" s="66" t="s">
        <v>2159</v>
      </c>
      <c r="C5" t="s">
        <v>2161</v>
      </c>
      <c r="D5" t="s">
        <v>2162</v>
      </c>
    </row>
    <row r="6" spans="1:6">
      <c r="D6" t="s">
        <v>2163</v>
      </c>
    </row>
    <row r="7" spans="1:6">
      <c r="D7" t="s">
        <v>2164</v>
      </c>
    </row>
    <row r="8" spans="1:6">
      <c r="D8" t="s">
        <v>2171</v>
      </c>
    </row>
    <row r="9" spans="1:6">
      <c r="D9" t="s">
        <v>2166</v>
      </c>
    </row>
    <row r="10" spans="1:6">
      <c r="D10" t="s">
        <v>2167</v>
      </c>
    </row>
    <row r="13" spans="1:6">
      <c r="B13" t="s">
        <v>2170</v>
      </c>
      <c r="C13" t="s">
        <v>2165</v>
      </c>
      <c r="D13" t="s">
        <v>2169</v>
      </c>
    </row>
    <row r="16" spans="1:6">
      <c r="B16" t="s">
        <v>2174</v>
      </c>
      <c r="C16" t="s">
        <v>2168</v>
      </c>
    </row>
    <row r="18" spans="2:4">
      <c r="B18" t="s">
        <v>2172</v>
      </c>
      <c r="C18" t="s">
        <v>2173</v>
      </c>
      <c r="D18" t="s">
        <v>2163</v>
      </c>
    </row>
    <row r="19" spans="2:4">
      <c r="D19" t="s">
        <v>2164</v>
      </c>
    </row>
    <row r="20" spans="2:4">
      <c r="D20" t="s">
        <v>2175</v>
      </c>
    </row>
    <row r="21" spans="2:4">
      <c r="D21" t="s">
        <v>2176</v>
      </c>
    </row>
    <row r="23" spans="2:4">
      <c r="B23" t="s">
        <v>2183</v>
      </c>
      <c r="C23" t="s">
        <v>2179</v>
      </c>
      <c r="D23" t="s">
        <v>2253</v>
      </c>
    </row>
    <row r="24" spans="2:4">
      <c r="D24" t="s">
        <v>2252</v>
      </c>
    </row>
    <row r="26" spans="2:4">
      <c r="B26" s="66" t="s">
        <v>2177</v>
      </c>
      <c r="C26" t="s">
        <v>2178</v>
      </c>
      <c r="D26" t="s">
        <v>2180</v>
      </c>
    </row>
    <row r="27" spans="2:4">
      <c r="D27" t="s">
        <v>2181</v>
      </c>
    </row>
    <row r="28" spans="2:4">
      <c r="D28" t="s">
        <v>2182</v>
      </c>
    </row>
    <row r="29" spans="2:4">
      <c r="D29" t="s">
        <v>2184</v>
      </c>
    </row>
    <row r="30" spans="2:4">
      <c r="D30" t="s">
        <v>2185</v>
      </c>
    </row>
    <row r="33" spans="2:4">
      <c r="B33" s="66" t="s">
        <v>2186</v>
      </c>
      <c r="C33" t="s">
        <v>2187</v>
      </c>
      <c r="D33" t="s">
        <v>2188</v>
      </c>
    </row>
    <row r="34" spans="2:4">
      <c r="D34" t="s">
        <v>2189</v>
      </c>
    </row>
    <row r="35" spans="2:4">
      <c r="D35" t="s">
        <v>2190</v>
      </c>
    </row>
    <row r="36" spans="2:4">
      <c r="D36" t="s">
        <v>2191</v>
      </c>
    </row>
    <row r="38" spans="2:4">
      <c r="B38" t="s">
        <v>2192</v>
      </c>
      <c r="C38" t="s">
        <v>2193</v>
      </c>
    </row>
    <row r="40" spans="2:4">
      <c r="B40" t="s">
        <v>2201</v>
      </c>
      <c r="C40" t="s">
        <v>2194</v>
      </c>
      <c r="D40" t="s">
        <v>2195</v>
      </c>
    </row>
    <row r="42" spans="2:4">
      <c r="B42" s="66" t="s">
        <v>2196</v>
      </c>
      <c r="C42" t="s">
        <v>2198</v>
      </c>
      <c r="D42" t="s">
        <v>2200</v>
      </c>
    </row>
    <row r="43" spans="2:4">
      <c r="D43" t="s">
        <v>2202</v>
      </c>
    </row>
    <row r="45" spans="2:4">
      <c r="B45" s="66" t="s">
        <v>2197</v>
      </c>
      <c r="C45" t="s">
        <v>2199</v>
      </c>
      <c r="D45" t="s">
        <v>2200</v>
      </c>
    </row>
    <row r="46" spans="2:4">
      <c r="D46" t="s">
        <v>2203</v>
      </c>
    </row>
    <row r="48" spans="2:4">
      <c r="B48" s="66" t="s">
        <v>2204</v>
      </c>
      <c r="C48" t="s">
        <v>2205</v>
      </c>
      <c r="D48" t="s">
        <v>2206</v>
      </c>
    </row>
    <row r="49" spans="1:6">
      <c r="D49" t="s">
        <v>2202</v>
      </c>
    </row>
    <row r="51" spans="1:6">
      <c r="B51" t="s">
        <v>2207</v>
      </c>
      <c r="C51" t="s">
        <v>2208</v>
      </c>
      <c r="D51" t="s">
        <v>2209</v>
      </c>
    </row>
    <row r="54" spans="1:6">
      <c r="A54" s="72" t="s">
        <v>2211</v>
      </c>
      <c r="B54" s="72"/>
      <c r="C54" s="72"/>
      <c r="D54" s="72"/>
      <c r="E54" s="72"/>
      <c r="F54" s="72"/>
    </row>
    <row r="55" spans="1:6">
      <c r="B55" t="s">
        <v>2231</v>
      </c>
    </row>
    <row r="56" spans="1:6">
      <c r="B56" t="s">
        <v>2239</v>
      </c>
    </row>
    <row r="58" spans="1:6">
      <c r="B58" t="s">
        <v>2222</v>
      </c>
      <c r="D58" t="s">
        <v>2223</v>
      </c>
    </row>
    <row r="59" spans="1:6">
      <c r="B59" t="s">
        <v>2224</v>
      </c>
      <c r="D59" t="s">
        <v>2225</v>
      </c>
    </row>
    <row r="60" spans="1:6">
      <c r="B60" t="s">
        <v>2226</v>
      </c>
      <c r="D60" t="s">
        <v>2227</v>
      </c>
    </row>
    <row r="61" spans="1:6">
      <c r="B61" t="s">
        <v>2228</v>
      </c>
      <c r="D61" t="s">
        <v>2229</v>
      </c>
    </row>
    <row r="63" spans="1:6">
      <c r="B63" t="s">
        <v>2212</v>
      </c>
      <c r="C63" t="s">
        <v>2178</v>
      </c>
      <c r="D63" t="s">
        <v>2218</v>
      </c>
    </row>
    <row r="65" spans="1:6">
      <c r="B65" t="s">
        <v>2213</v>
      </c>
      <c r="C65" t="s">
        <v>2214</v>
      </c>
      <c r="D65" t="s">
        <v>2218</v>
      </c>
    </row>
    <row r="67" spans="1:6">
      <c r="B67" t="s">
        <v>2215</v>
      </c>
      <c r="C67" t="s">
        <v>2216</v>
      </c>
      <c r="D67" t="s">
        <v>2219</v>
      </c>
    </row>
    <row r="69" spans="1:6">
      <c r="B69" t="s">
        <v>2250</v>
      </c>
      <c r="C69" t="s">
        <v>2251</v>
      </c>
      <c r="D69" t="s">
        <v>2254</v>
      </c>
    </row>
    <row r="70" spans="1:6">
      <c r="D70" t="s">
        <v>2255</v>
      </c>
    </row>
    <row r="72" spans="1:6">
      <c r="A72" s="72" t="s">
        <v>2220</v>
      </c>
      <c r="B72" s="72"/>
      <c r="C72" s="72"/>
      <c r="D72" s="72"/>
      <c r="E72" s="72"/>
      <c r="F72" s="72"/>
    </row>
    <row r="73" spans="1:6">
      <c r="B73" t="s">
        <v>2221</v>
      </c>
    </row>
    <row r="74" spans="1:6">
      <c r="B74" t="s">
        <v>2240</v>
      </c>
    </row>
    <row r="76" spans="1:6">
      <c r="B76" t="s">
        <v>1822</v>
      </c>
      <c r="D76" t="s">
        <v>2236</v>
      </c>
    </row>
    <row r="77" spans="1:6">
      <c r="B77" t="s">
        <v>2237</v>
      </c>
      <c r="D77" t="s">
        <v>2238</v>
      </c>
    </row>
    <row r="79" spans="1:6">
      <c r="B79" s="66" t="s">
        <v>2212</v>
      </c>
      <c r="C79" t="s">
        <v>2178</v>
      </c>
      <c r="D79" t="s">
        <v>2232</v>
      </c>
    </row>
    <row r="81" spans="1:6">
      <c r="B81" t="s">
        <v>2213</v>
      </c>
      <c r="C81" t="s">
        <v>2214</v>
      </c>
      <c r="D81" t="s">
        <v>2233</v>
      </c>
    </row>
    <row r="83" spans="1:6">
      <c r="B83" s="66" t="s">
        <v>2215</v>
      </c>
      <c r="C83" t="s">
        <v>2216</v>
      </c>
      <c r="D83" t="s">
        <v>2234</v>
      </c>
    </row>
    <row r="84" spans="1:6">
      <c r="D84" t="s">
        <v>2257</v>
      </c>
    </row>
    <row r="86" spans="1:6">
      <c r="B86" t="s">
        <v>2256</v>
      </c>
      <c r="C86" t="s">
        <v>2217</v>
      </c>
      <c r="D86" t="s">
        <v>2235</v>
      </c>
    </row>
    <row r="93" spans="1:6">
      <c r="A93" s="72" t="s">
        <v>2230</v>
      </c>
      <c r="B93" s="72"/>
      <c r="C93" s="72"/>
      <c r="D93" s="72"/>
      <c r="E93" s="72"/>
      <c r="F93" s="72"/>
    </row>
    <row r="94" spans="1:6">
      <c r="B94" t="s">
        <v>2244</v>
      </c>
    </row>
    <row r="95" spans="1:6">
      <c r="B95" t="s">
        <v>2245</v>
      </c>
    </row>
    <row r="96" spans="1:6">
      <c r="B96" t="s">
        <v>2247</v>
      </c>
    </row>
    <row r="99" spans="2:4">
      <c r="B99" t="s">
        <v>2241</v>
      </c>
      <c r="C99" t="s">
        <v>2242</v>
      </c>
      <c r="D99" t="s">
        <v>2246</v>
      </c>
    </row>
    <row r="101" spans="2:4">
      <c r="B101" s="66" t="s">
        <v>2243</v>
      </c>
      <c r="C101" t="s">
        <v>2248</v>
      </c>
      <c r="D101" t="s">
        <v>2249</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3385</v>
      </c>
      <c r="G1" t="s">
        <v>618</v>
      </c>
      <c r="P1" t="s">
        <v>1835</v>
      </c>
      <c r="R1" s="66" t="s">
        <v>2368</v>
      </c>
      <c r="S1" t="s">
        <v>1830</v>
      </c>
      <c r="X1" t="s">
        <v>2152</v>
      </c>
    </row>
    <row r="2" spans="1:24" s="1" customFormat="1" ht="54">
      <c r="B2" s="3" t="s">
        <v>105</v>
      </c>
      <c r="C2" s="3" t="s">
        <v>27</v>
      </c>
      <c r="D2" s="3" t="s">
        <v>29</v>
      </c>
      <c r="E2" s="3" t="s">
        <v>32</v>
      </c>
      <c r="F2" s="3" t="s">
        <v>1829</v>
      </c>
      <c r="G2" s="3" t="s">
        <v>614</v>
      </c>
      <c r="H2" s="3" t="s">
        <v>266</v>
      </c>
      <c r="I2" s="3" t="s">
        <v>281</v>
      </c>
      <c r="J2" s="3" t="s">
        <v>1046</v>
      </c>
      <c r="K2" s="3" t="s">
        <v>1800</v>
      </c>
      <c r="L2" s="3" t="s">
        <v>1816</v>
      </c>
      <c r="R2" s="1" t="s">
        <v>2055</v>
      </c>
      <c r="U2" s="1" t="s">
        <v>2155</v>
      </c>
    </row>
    <row r="3" spans="1:24" s="1" customFormat="1">
      <c r="B3" s="70"/>
      <c r="C3" s="70" t="s">
        <v>2144</v>
      </c>
      <c r="D3" s="70" t="s">
        <v>2153</v>
      </c>
      <c r="E3" s="70" t="s">
        <v>2145</v>
      </c>
      <c r="F3" s="70" t="s">
        <v>2154</v>
      </c>
      <c r="G3" s="70" t="s">
        <v>2146</v>
      </c>
      <c r="H3" s="70" t="s">
        <v>2147</v>
      </c>
      <c r="I3" s="70" t="s">
        <v>2151</v>
      </c>
      <c r="J3" s="70" t="s">
        <v>2148</v>
      </c>
      <c r="K3" s="71" t="s">
        <v>2149</v>
      </c>
      <c r="L3" s="70" t="s">
        <v>2150</v>
      </c>
    </row>
    <row r="4" spans="1:24">
      <c r="B4" s="13">
        <v>0</v>
      </c>
      <c r="C4" s="13" t="s">
        <v>1900</v>
      </c>
      <c r="D4" s="13" t="s">
        <v>30</v>
      </c>
      <c r="E4" s="13" t="s">
        <v>31</v>
      </c>
      <c r="F4" s="13">
        <v>0</v>
      </c>
      <c r="G4" s="13"/>
      <c r="H4" s="13"/>
      <c r="I4" s="13"/>
      <c r="J4" s="13">
        <v>0</v>
      </c>
      <c r="K4" s="52" t="s">
        <v>1801</v>
      </c>
      <c r="L4" s="13">
        <v>1</v>
      </c>
      <c r="P4" s="63"/>
      <c r="Q4" s="63"/>
      <c r="R4" s="63" t="str">
        <f>IF($R$1="AS","consCalcList['","$consCalcList['")&amp;C4&amp;IF($R$1="AS","'] = new logic.C","'] = new C")&amp;MID(C4,2,20)&amp;"();"</f>
        <v>consCalcList['consTotal'] = new logic.ConsTotal();</v>
      </c>
      <c r="S4" s="64" t="s">
        <v>1817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1929</v>
      </c>
      <c r="D5" s="13" t="s">
        <v>50</v>
      </c>
      <c r="E5" s="13" t="s">
        <v>1793</v>
      </c>
      <c r="F5" s="13">
        <v>0</v>
      </c>
      <c r="G5" s="13" t="s">
        <v>1900</v>
      </c>
      <c r="H5" s="13"/>
      <c r="I5" s="13"/>
      <c r="J5" s="13">
        <v>1</v>
      </c>
      <c r="K5" s="55" t="s">
        <v>1804</v>
      </c>
      <c r="L5" s="13">
        <v>1</v>
      </c>
      <c r="P5" s="63"/>
      <c r="Q5" s="63"/>
      <c r="R5" s="63" t="str">
        <f t="shared" ref="R5:R34" si="0">IF($R$1="AS","consCalcList['","$consCalcList['")&amp;C5&amp;IF($R$1="AS","'] = new logic.C","'] = new C")&amp;MID(C5,2,20)&amp;"();"</f>
        <v>consCalcList['consHWsum'] = new logic.ConsHWsum();</v>
      </c>
      <c r="S5" s="64" t="s">
        <v>1817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2139</v>
      </c>
      <c r="D6" s="13"/>
      <c r="E6" s="13" t="s">
        <v>60</v>
      </c>
      <c r="F6" s="13">
        <v>0</v>
      </c>
      <c r="G6" s="13" t="s">
        <v>1929</v>
      </c>
      <c r="H6" s="13" t="s">
        <v>2084</v>
      </c>
      <c r="I6" s="13"/>
      <c r="J6" s="13">
        <v>1</v>
      </c>
      <c r="K6" s="13"/>
      <c r="L6" s="13">
        <v>2</v>
      </c>
      <c r="P6" s="63"/>
      <c r="Q6" s="63"/>
      <c r="R6" s="63" t="str">
        <f t="shared" si="0"/>
        <v>consCalcList['consHWtub'] = new logic.ConsHWtub();</v>
      </c>
      <c r="S6" s="64" t="s">
        <v>1817</v>
      </c>
      <c r="T6" s="64"/>
      <c r="U6" s="64" t="str">
        <f t="shared" si="1"/>
        <v>defCons['consHWtub'] = { name:'consHWtub', nameCode: '',  title:'浴槽',  count:0,  sumClass:'consHWsum',  refClass:'consHWshower',  substituteClass:'',  code:1,  color:'' };</v>
      </c>
    </row>
    <row r="7" spans="1:24">
      <c r="B7" s="13">
        <v>3</v>
      </c>
      <c r="C7" s="13" t="s">
        <v>2084</v>
      </c>
      <c r="D7" s="13"/>
      <c r="E7" s="13" t="s">
        <v>61</v>
      </c>
      <c r="F7" s="13">
        <v>0</v>
      </c>
      <c r="G7" s="13" t="s">
        <v>1929</v>
      </c>
      <c r="H7" s="13"/>
      <c r="I7" s="13"/>
      <c r="J7" s="13">
        <v>1</v>
      </c>
      <c r="K7" s="13"/>
      <c r="L7" s="13">
        <v>2</v>
      </c>
      <c r="P7" s="63"/>
      <c r="Q7" s="63"/>
      <c r="R7" s="63" t="str">
        <f t="shared" si="0"/>
        <v>consCalcList['consHWshower'] = new logic.ConsHWshower();</v>
      </c>
      <c r="S7" s="64" t="s">
        <v>1817</v>
      </c>
      <c r="T7" s="64"/>
      <c r="U7" s="64" t="str">
        <f t="shared" si="1"/>
        <v>defCons['consHWshower'] = { name:'consHWshower', nameCode: '',  title:'シャワー',  count:0,  sumClass:'consHWsum',  refClass:'',  substituteClass:'',  code:1,  color:'' };</v>
      </c>
    </row>
    <row r="8" spans="1:24">
      <c r="B8" s="13">
        <v>15</v>
      </c>
      <c r="C8" s="13" t="s">
        <v>2138</v>
      </c>
      <c r="D8" s="13"/>
      <c r="E8" s="13" t="s">
        <v>56</v>
      </c>
      <c r="F8" s="13">
        <v>0</v>
      </c>
      <c r="G8" s="13" t="s">
        <v>1929</v>
      </c>
      <c r="H8" s="13"/>
      <c r="I8" s="13"/>
      <c r="J8" s="13">
        <v>1</v>
      </c>
      <c r="K8" s="13"/>
      <c r="L8" s="13">
        <v>2</v>
      </c>
      <c r="P8" s="63"/>
      <c r="Q8" s="63"/>
      <c r="R8" s="63" t="str">
        <f t="shared" si="0"/>
        <v>consCalcList['consHWdishwash'] = new logic.ConsHWdishwash();</v>
      </c>
      <c r="S8" s="64" t="s">
        <v>1817</v>
      </c>
      <c r="T8" s="64"/>
      <c r="U8" s="64" t="str">
        <f t="shared" si="1"/>
        <v>defCons['consHWdishwash'] = { name:'consHWdishwash', nameCode: '',  title:'食洗',  count:0,  sumClass:'consHWsum',  refClass:'',  substituteClass:'',  code:1,  color:'' };</v>
      </c>
    </row>
    <row r="9" spans="1:24">
      <c r="B9" s="13">
        <v>4</v>
      </c>
      <c r="C9" s="13" t="s">
        <v>2142</v>
      </c>
      <c r="D9" s="13"/>
      <c r="E9" s="13" t="s">
        <v>62</v>
      </c>
      <c r="F9" s="13">
        <v>0</v>
      </c>
      <c r="G9" s="13" t="s">
        <v>1929</v>
      </c>
      <c r="H9" s="13"/>
      <c r="I9" s="13"/>
      <c r="J9" s="13">
        <v>1</v>
      </c>
      <c r="K9" s="13"/>
      <c r="L9" s="13">
        <v>3</v>
      </c>
      <c r="P9" s="63"/>
      <c r="Q9" s="63"/>
      <c r="R9" s="63" t="str">
        <f t="shared" si="0"/>
        <v>consCalcList['consHWdresser'] = new logic.ConsHWdresser();</v>
      </c>
      <c r="S9" s="64" t="s">
        <v>1817</v>
      </c>
      <c r="T9" s="64"/>
      <c r="U9" s="64" t="str">
        <f t="shared" si="1"/>
        <v>defCons['consHWdresser'] = { name:'consHWdresser', nameCode: '',  title:'洗面',  count:0,  sumClass:'consHWsum',  refClass:'',  substituteClass:'',  code:1,  color:'' };</v>
      </c>
    </row>
    <row r="10" spans="1:24">
      <c r="B10" s="13">
        <v>5</v>
      </c>
      <c r="C10" s="13" t="s">
        <v>2085</v>
      </c>
      <c r="D10" s="13"/>
      <c r="E10" s="13" t="s">
        <v>1128</v>
      </c>
      <c r="F10" s="13">
        <v>0</v>
      </c>
      <c r="G10" s="13" t="s">
        <v>1929</v>
      </c>
      <c r="H10" s="13"/>
      <c r="I10" s="13"/>
      <c r="J10" s="13">
        <v>1</v>
      </c>
      <c r="K10" s="13"/>
      <c r="L10" s="13">
        <v>3</v>
      </c>
      <c r="P10" s="63"/>
      <c r="Q10" s="63"/>
      <c r="R10" s="63" t="str">
        <f t="shared" si="0"/>
        <v>consCalcList['consHWtoilet'] = new logic.ConsHWtoilet();</v>
      </c>
      <c r="S10" s="64" t="s">
        <v>1817</v>
      </c>
      <c r="T10" s="64"/>
      <c r="U10" s="64" t="str">
        <f t="shared" si="1"/>
        <v>defCons['consHWtoilet'] = { name:'consHWtoilet', nameCode: '',  title:'トイレ',  count:0,  sumClass:'consHWsum',  refClass:'',  substituteClass:'',  code:1,  color:'' };</v>
      </c>
    </row>
    <row r="11" spans="1:24">
      <c r="B11" s="13">
        <v>6</v>
      </c>
      <c r="C11" s="13" t="s">
        <v>2086</v>
      </c>
      <c r="D11" s="13" t="s">
        <v>38</v>
      </c>
      <c r="E11" s="13" t="s">
        <v>86</v>
      </c>
      <c r="F11" s="13">
        <v>0</v>
      </c>
      <c r="G11" s="13" t="s">
        <v>1900</v>
      </c>
      <c r="H11" s="13" t="s">
        <v>2087</v>
      </c>
      <c r="I11" s="13"/>
      <c r="J11" s="13">
        <v>2</v>
      </c>
      <c r="K11" s="53" t="s">
        <v>1802</v>
      </c>
      <c r="L11" s="13">
        <v>1</v>
      </c>
      <c r="M11" s="17" t="s">
        <v>488</v>
      </c>
      <c r="P11" s="63"/>
      <c r="Q11" s="63"/>
      <c r="R11" s="63" t="str">
        <f t="shared" si="0"/>
        <v>consCalcList['consHTsum'] = new logic.ConsHTsum();</v>
      </c>
      <c r="S11" s="64" t="s">
        <v>1817</v>
      </c>
      <c r="T11" s="64"/>
      <c r="U11" s="64" t="str">
        <f t="shared" si="1"/>
        <v>defCons['consHTsum'] = { name:'consHTsum', nameCode: 'HT',  title:'暖房',  count:0,  sumClass:'consTotal',  refClass:'consHW',  substituteClass:'',  code:2,  color:'0xff0000' };</v>
      </c>
    </row>
    <row r="12" spans="1:24">
      <c r="B12" s="13">
        <v>7</v>
      </c>
      <c r="C12" s="13" t="s">
        <v>2088</v>
      </c>
      <c r="D12" s="13" t="s">
        <v>39</v>
      </c>
      <c r="E12" s="13" t="s">
        <v>613</v>
      </c>
      <c r="F12" s="13">
        <v>0</v>
      </c>
      <c r="G12" s="13" t="s">
        <v>1900</v>
      </c>
      <c r="H12" s="13"/>
      <c r="I12" s="13"/>
      <c r="J12" s="13">
        <v>2</v>
      </c>
      <c r="K12" s="54" t="s">
        <v>1803</v>
      </c>
      <c r="L12" s="13">
        <v>1</v>
      </c>
      <c r="P12" s="63"/>
      <c r="Q12" s="63"/>
      <c r="R12" s="63" t="str">
        <f t="shared" si="0"/>
        <v>consCalcList['consCOsum'] = new logic.ConsCOsum();</v>
      </c>
      <c r="S12" s="64" t="s">
        <v>1817</v>
      </c>
      <c r="T12" s="64"/>
      <c r="U12" s="64" t="str">
        <f t="shared" si="1"/>
        <v>defCons['consCOsum'] = { name:'consCOsum', nameCode: 'CO',  title:'冷房除湿',  count:0,  sumClass:'consTotal',  refClass:'',  substituteClass:'',  code:2,  color:'0x0000ff' };</v>
      </c>
    </row>
    <row r="13" spans="1:24">
      <c r="B13" s="13">
        <v>8</v>
      </c>
      <c r="C13" s="13" t="s">
        <v>2089</v>
      </c>
      <c r="D13" s="13"/>
      <c r="E13" s="13" t="s">
        <v>42</v>
      </c>
      <c r="F13" s="13">
        <v>3</v>
      </c>
      <c r="G13" s="13"/>
      <c r="H13" s="13"/>
      <c r="I13" s="13"/>
      <c r="J13" s="13">
        <v>2</v>
      </c>
      <c r="K13" s="13"/>
      <c r="L13" s="13">
        <v>3</v>
      </c>
      <c r="P13" s="63"/>
      <c r="Q13" s="63"/>
      <c r="R13" s="63" t="str">
        <f t="shared" si="0"/>
        <v>consCalcList['consAC'] = new logic.ConsAC();</v>
      </c>
      <c r="S13" s="64" t="s">
        <v>1817</v>
      </c>
      <c r="T13" s="64"/>
      <c r="U13" s="64" t="str">
        <f t="shared" si="1"/>
        <v>defCons['consAC'] = { name:'consAC', nameCode: '',  title:'個別冷暖房',  count:3,  sumClass:'',  refClass:'',  substituteClass:'',  code:2,  color:'' };</v>
      </c>
    </row>
    <row r="14" spans="1:24">
      <c r="B14" s="13">
        <v>9</v>
      </c>
      <c r="C14" s="13" t="s">
        <v>2090</v>
      </c>
      <c r="D14" s="13"/>
      <c r="E14" s="13" t="s">
        <v>40</v>
      </c>
      <c r="F14" s="13">
        <v>3</v>
      </c>
      <c r="G14" s="13" t="s">
        <v>2086</v>
      </c>
      <c r="H14" s="13" t="s">
        <v>2089</v>
      </c>
      <c r="I14" s="13"/>
      <c r="J14" s="13">
        <v>2</v>
      </c>
      <c r="K14" s="13"/>
      <c r="L14" s="13">
        <v>2</v>
      </c>
      <c r="P14" s="63"/>
      <c r="Q14" s="63"/>
      <c r="R14" s="63" t="str">
        <f t="shared" si="0"/>
        <v>consCalcList['consACheat'] = new logic.ConsACheat();</v>
      </c>
      <c r="S14" s="64" t="s">
        <v>1817</v>
      </c>
      <c r="T14" s="64"/>
      <c r="U14" s="64" t="str">
        <f t="shared" si="1"/>
        <v>defCons['consACheat'] = { name:'consACheat', nameCode: '',  title:'個別暖房',  count:3,  sumClass:'consHTsum',  refClass:'consAC',  substituteClass:'',  code:2,  color:'' };</v>
      </c>
    </row>
    <row r="15" spans="1:24">
      <c r="B15" s="13">
        <v>10</v>
      </c>
      <c r="C15" s="13" t="s">
        <v>2091</v>
      </c>
      <c r="D15" s="13"/>
      <c r="E15" s="13" t="s">
        <v>41</v>
      </c>
      <c r="F15" s="13">
        <v>3</v>
      </c>
      <c r="G15" s="13" t="s">
        <v>2088</v>
      </c>
      <c r="H15" s="13" t="s">
        <v>2089</v>
      </c>
      <c r="I15" s="13"/>
      <c r="J15" s="13">
        <v>2</v>
      </c>
      <c r="K15" s="13"/>
      <c r="L15" s="13">
        <v>2</v>
      </c>
      <c r="P15" s="63"/>
      <c r="Q15" s="63"/>
      <c r="R15" s="63" t="str">
        <f t="shared" si="0"/>
        <v>consCalcList['consACcool'] = new logic.ConsACcool();</v>
      </c>
      <c r="S15" s="64" t="s">
        <v>1817</v>
      </c>
      <c r="T15" s="64"/>
      <c r="U15" s="64" t="str">
        <f t="shared" si="1"/>
        <v>defCons['consACcool'] = { name:'consACcool', nameCode: '',  title:'個別冷房',  count:3,  sumClass:'consCOsum',  refClass:'consAC',  substituteClass:'',  code:2,  color:'' };</v>
      </c>
    </row>
    <row r="16" spans="1:24">
      <c r="B16" s="13">
        <v>11</v>
      </c>
      <c r="C16" s="13" t="s">
        <v>1940</v>
      </c>
      <c r="D16" s="13" t="s">
        <v>44</v>
      </c>
      <c r="E16" s="13" t="s">
        <v>1624</v>
      </c>
      <c r="F16" s="13">
        <v>0</v>
      </c>
      <c r="G16" s="13" t="s">
        <v>1900</v>
      </c>
      <c r="H16" s="13"/>
      <c r="I16" s="13" t="s">
        <v>2092</v>
      </c>
      <c r="J16" s="13">
        <v>3</v>
      </c>
      <c r="K16" s="56" t="s">
        <v>1805</v>
      </c>
      <c r="L16" s="13">
        <v>1</v>
      </c>
      <c r="P16" s="63"/>
      <c r="Q16" s="63"/>
      <c r="R16" s="63" t="str">
        <f t="shared" si="0"/>
        <v>consCalcList['consRFsum'] = new logic.ConsRFsum();</v>
      </c>
      <c r="S16" s="64" t="s">
        <v>1817</v>
      </c>
      <c r="T16" s="64"/>
      <c r="U16" s="64" t="str">
        <f t="shared" si="1"/>
        <v>defCons['consRFsum'] = { name:'consRFsum', nameCode: 'RF',  title:'冷蔵庫',  count:0,  sumClass:'consTotal',  refClass:'',  substituteClass:'consSum',  code:3,  color:'0x80ff80' };</v>
      </c>
    </row>
    <row r="17" spans="2:21">
      <c r="B17" s="13">
        <v>12</v>
      </c>
      <c r="C17" s="13" t="s">
        <v>2093</v>
      </c>
      <c r="D17" s="13"/>
      <c r="E17" s="13" t="s">
        <v>1624</v>
      </c>
      <c r="F17" s="13">
        <v>2</v>
      </c>
      <c r="G17" s="13" t="s">
        <v>1940</v>
      </c>
      <c r="H17" s="13"/>
      <c r="I17" s="13"/>
      <c r="J17" s="13">
        <v>3</v>
      </c>
      <c r="K17" s="13"/>
      <c r="L17" s="13">
        <v>2</v>
      </c>
      <c r="P17" s="63"/>
      <c r="Q17" s="63"/>
      <c r="R17" s="63" t="str">
        <f t="shared" si="0"/>
        <v>consCalcList['consRF'] = new logic.ConsRF();</v>
      </c>
      <c r="S17" s="64" t="s">
        <v>1817</v>
      </c>
      <c r="T17" s="64"/>
      <c r="U17" s="64" t="str">
        <f t="shared" si="1"/>
        <v>defCons['consRF'] = { name:'consRF', nameCode: '',  title:'冷蔵庫',  count:2,  sumClass:'consRFsum',  refClass:'',  substituteClass:'',  code:3,  color:'' };</v>
      </c>
    </row>
    <row r="18" spans="2:21">
      <c r="B18" s="13">
        <v>13</v>
      </c>
      <c r="C18" s="13" t="s">
        <v>2094</v>
      </c>
      <c r="D18" s="13" t="s">
        <v>52</v>
      </c>
      <c r="E18" s="13" t="s">
        <v>55</v>
      </c>
      <c r="F18" s="13">
        <v>0</v>
      </c>
      <c r="G18" s="13" t="s">
        <v>1900</v>
      </c>
      <c r="H18" s="13"/>
      <c r="I18" s="13" t="s">
        <v>2092</v>
      </c>
      <c r="J18" s="13">
        <v>4</v>
      </c>
      <c r="K18" s="62" t="s">
        <v>1811</v>
      </c>
      <c r="L18" s="13">
        <v>1</v>
      </c>
      <c r="P18" s="63"/>
      <c r="Q18" s="63"/>
      <c r="R18" s="63" t="str">
        <f t="shared" si="0"/>
        <v>consCalcList['consCKsum'] = new logic.ConsCKsum();</v>
      </c>
      <c r="S18" s="64" t="s">
        <v>1817</v>
      </c>
      <c r="T18" s="64"/>
      <c r="U18" s="64" t="str">
        <f t="shared" si="1"/>
        <v>defCons['consCKsum'] = { name:'consCKsum', nameCode: 'CK',  title:'調理',  count:0,  sumClass:'consTotal',  refClass:'',  substituteClass:'consSum',  code:4,  color:'0xffe4b5' };</v>
      </c>
    </row>
    <row r="19" spans="2:21">
      <c r="B19" s="13">
        <v>14</v>
      </c>
      <c r="C19" s="13" t="s">
        <v>2095</v>
      </c>
      <c r="D19" s="13"/>
      <c r="E19" s="13" t="s">
        <v>55</v>
      </c>
      <c r="F19" s="13">
        <v>0</v>
      </c>
      <c r="G19" s="13" t="s">
        <v>2094</v>
      </c>
      <c r="H19" s="13"/>
      <c r="I19" s="13"/>
      <c r="J19" s="13">
        <v>4</v>
      </c>
      <c r="K19" s="13"/>
      <c r="L19" s="13">
        <v>3</v>
      </c>
      <c r="P19" s="63"/>
      <c r="Q19" s="63"/>
      <c r="R19" s="63" t="str">
        <f t="shared" si="0"/>
        <v>consCalcList['consCKcook'] = new logic.ConsCKcook();</v>
      </c>
      <c r="S19" s="64" t="s">
        <v>1817</v>
      </c>
      <c r="T19" s="64"/>
      <c r="U19" s="64" t="str">
        <f t="shared" si="1"/>
        <v>defCons['consCKcook'] = { name:'consCKcook', nameCode: '',  title:'調理',  count:0,  sumClass:'consCKsum',  refClass:'',  substituteClass:'',  code:4,  color:'' };</v>
      </c>
    </row>
    <row r="20" spans="2:21">
      <c r="B20" s="13">
        <v>16</v>
      </c>
      <c r="C20" s="13" t="s">
        <v>2096</v>
      </c>
      <c r="D20" s="13"/>
      <c r="E20" s="13" t="s">
        <v>599</v>
      </c>
      <c r="F20" s="13">
        <v>0</v>
      </c>
      <c r="G20" s="13" t="s">
        <v>2094</v>
      </c>
      <c r="H20" s="13"/>
      <c r="I20" s="13"/>
      <c r="J20" s="13">
        <v>4</v>
      </c>
      <c r="K20" s="13"/>
      <c r="L20" s="13">
        <v>3</v>
      </c>
      <c r="P20" s="63"/>
      <c r="Q20" s="63"/>
      <c r="R20" s="63" t="str">
        <f t="shared" si="0"/>
        <v>consCalcList['consCKplug'] = new logic.ConsCKplug();</v>
      </c>
      <c r="S20" s="64" t="s">
        <v>1817</v>
      </c>
      <c r="T20" s="64"/>
      <c r="U20" s="64" t="str">
        <f t="shared" si="1"/>
        <v>defCons['consCKplug'] = { name:'consCKplug', nameCode: '',  title:'待機',  count:0,  sumClass:'consCKsum',  refClass:'',  substituteClass:'',  code:4,  color:'' };</v>
      </c>
    </row>
    <row r="21" spans="2:21">
      <c r="B21" s="13">
        <v>17</v>
      </c>
      <c r="C21" s="13" t="s">
        <v>2097</v>
      </c>
      <c r="D21" s="13"/>
      <c r="E21" s="13" t="s">
        <v>604</v>
      </c>
      <c r="F21" s="13">
        <v>0</v>
      </c>
      <c r="G21" s="13" t="s">
        <v>2094</v>
      </c>
      <c r="H21" s="13"/>
      <c r="I21" s="13"/>
      <c r="J21" s="13">
        <v>4</v>
      </c>
      <c r="K21" s="13"/>
      <c r="L21" s="13">
        <v>3</v>
      </c>
      <c r="P21" s="63"/>
      <c r="Q21" s="63"/>
      <c r="R21" s="63" t="str">
        <f t="shared" si="0"/>
        <v>consCalcList['consCKpot'] = new logic.ConsCKpot();</v>
      </c>
      <c r="S21" s="64" t="s">
        <v>1817</v>
      </c>
      <c r="T21" s="64"/>
      <c r="U21" s="64" t="str">
        <f t="shared" si="1"/>
        <v>defCons['consCKpot'] = { name:'consCKpot', nameCode: '',  title:'ポット',  count:0,  sumClass:'consCKsum',  refClass:'',  substituteClass:'',  code:4,  color:'' };</v>
      </c>
    </row>
    <row r="22" spans="2:21">
      <c r="B22" s="13">
        <v>18</v>
      </c>
      <c r="C22" s="13" t="s">
        <v>2098</v>
      </c>
      <c r="D22" s="13"/>
      <c r="E22" s="13" t="s">
        <v>603</v>
      </c>
      <c r="F22" s="13">
        <v>0</v>
      </c>
      <c r="G22" s="13" t="s">
        <v>2094</v>
      </c>
      <c r="H22" s="13"/>
      <c r="I22" s="13"/>
      <c r="J22" s="13">
        <v>4</v>
      </c>
      <c r="K22" s="13"/>
      <c r="L22" s="13">
        <v>3</v>
      </c>
      <c r="P22" s="63"/>
      <c r="Q22" s="63"/>
      <c r="R22" s="63" t="str">
        <f t="shared" si="0"/>
        <v>consCalcList['consCKrice'] = new logic.ConsCKrice();</v>
      </c>
      <c r="S22" s="64" t="s">
        <v>1817</v>
      </c>
      <c r="T22" s="64"/>
      <c r="U22" s="64" t="str">
        <f t="shared" si="1"/>
        <v>defCons['consCKrice'] = { name:'consCKrice', nameCode: '',  title:'炊飯ジャー',  count:0,  sumClass:'consCKsum',  refClass:'',  substituteClass:'',  code:4,  color:'' };</v>
      </c>
    </row>
    <row r="23" spans="2:21">
      <c r="B23" s="13">
        <v>19</v>
      </c>
      <c r="C23" s="13" t="s">
        <v>1937</v>
      </c>
      <c r="D23" s="13" t="s">
        <v>596</v>
      </c>
      <c r="E23" s="13" t="s">
        <v>597</v>
      </c>
      <c r="F23" s="13">
        <v>0</v>
      </c>
      <c r="G23" s="13" t="s">
        <v>1900</v>
      </c>
      <c r="H23" s="13"/>
      <c r="I23" s="13"/>
      <c r="J23" s="13">
        <v>5</v>
      </c>
      <c r="K23" s="57" t="s">
        <v>1806</v>
      </c>
      <c r="L23" s="13">
        <v>1</v>
      </c>
      <c r="P23" s="63"/>
      <c r="Q23" s="63"/>
      <c r="R23" s="63" t="str">
        <f t="shared" si="0"/>
        <v>consCalcList['consDRsum'] = new logic.ConsDRsum();</v>
      </c>
      <c r="S23" s="64" t="s">
        <v>1817</v>
      </c>
      <c r="T23" s="64"/>
      <c r="U23" s="64" t="str">
        <f t="shared" si="1"/>
        <v>defCons['consDRsum'] = { name:'consDRsum', nameCode: 'DR',  title:'洗濯乾燥',  count:0,  sumClass:'consTotal',  refClass:'',  substituteClass:'',  code:5,  color:'0x00ffff' };</v>
      </c>
    </row>
    <row r="24" spans="2:21">
      <c r="B24" s="13">
        <v>20</v>
      </c>
      <c r="C24" s="13" t="s">
        <v>2099</v>
      </c>
      <c r="D24" s="13"/>
      <c r="E24" s="13" t="s">
        <v>1812</v>
      </c>
      <c r="F24" s="13">
        <v>0</v>
      </c>
      <c r="G24" s="13" t="s">
        <v>1937</v>
      </c>
      <c r="H24" s="13"/>
      <c r="I24" s="13"/>
      <c r="J24" s="13">
        <v>5</v>
      </c>
      <c r="K24" s="13"/>
      <c r="L24" s="13">
        <v>3</v>
      </c>
      <c r="P24" s="63"/>
      <c r="Q24" s="63"/>
      <c r="R24" s="63" t="str">
        <f t="shared" si="0"/>
        <v>consCalcList['consDRwash'] = new logic.ConsDRwash();</v>
      </c>
      <c r="S24" s="64" t="s">
        <v>1817</v>
      </c>
      <c r="T24" s="64"/>
      <c r="U24" s="64" t="str">
        <f t="shared" si="1"/>
        <v>defCons['consDRwash'] = { name:'consDRwash', nameCode: '',  title:'洗濯',  count:0,  sumClass:'consDRsum',  refClass:'',  substituteClass:'',  code:5,  color:'' };</v>
      </c>
    </row>
    <row r="25" spans="2:21">
      <c r="B25" s="13">
        <v>21</v>
      </c>
      <c r="C25" s="13" t="s">
        <v>2100</v>
      </c>
      <c r="D25" s="13"/>
      <c r="E25" s="13" t="s">
        <v>1813</v>
      </c>
      <c r="F25" s="13">
        <v>0</v>
      </c>
      <c r="G25" s="13" t="s">
        <v>1937</v>
      </c>
      <c r="H25" s="13"/>
      <c r="I25" s="13"/>
      <c r="J25" s="13">
        <v>5</v>
      </c>
      <c r="K25" s="13"/>
      <c r="L25" s="13">
        <v>3</v>
      </c>
      <c r="P25" s="63"/>
      <c r="Q25" s="63"/>
      <c r="R25" s="63" t="str">
        <f t="shared" si="0"/>
        <v>consCalcList['consDRdry'] = new logic.ConsDRdry();</v>
      </c>
      <c r="S25" s="64" t="s">
        <v>1817</v>
      </c>
      <c r="T25" s="64"/>
      <c r="U25" s="64" t="str">
        <f t="shared" si="1"/>
        <v>defCons['consDRdry'] = { name:'consDRdry', nameCode: '',  title:'乾燥',  count:0,  sumClass:'consDRsum',  refClass:'',  substituteClass:'',  code:5,  color:'' };</v>
      </c>
    </row>
    <row r="26" spans="2:21">
      <c r="B26" s="13">
        <v>22</v>
      </c>
      <c r="C26" s="13" t="s">
        <v>1914</v>
      </c>
      <c r="D26" s="13" t="s">
        <v>46</v>
      </c>
      <c r="E26" s="13" t="s">
        <v>1625</v>
      </c>
      <c r="F26" s="13">
        <v>0</v>
      </c>
      <c r="G26" s="13" t="s">
        <v>1900</v>
      </c>
      <c r="H26" s="13"/>
      <c r="I26" s="13" t="s">
        <v>2092</v>
      </c>
      <c r="J26" s="13">
        <v>6</v>
      </c>
      <c r="K26" s="58" t="s">
        <v>1807</v>
      </c>
      <c r="L26" s="13">
        <v>1</v>
      </c>
      <c r="P26" s="63"/>
      <c r="Q26" s="63"/>
      <c r="R26" s="63" t="str">
        <f t="shared" si="0"/>
        <v>consCalcList['consLIsum'] = new logic.ConsLIsum();</v>
      </c>
      <c r="S26" s="64" t="s">
        <v>1817</v>
      </c>
      <c r="T26" s="64"/>
      <c r="U26" s="64" t="str">
        <f t="shared" si="1"/>
        <v>defCons['consLIsum'] = { name:'consLIsum', nameCode: 'LI',  title:'照明',  count:0,  sumClass:'consTotal',  refClass:'',  substituteClass:'consSum',  code:6,  color:'0xffff00' };</v>
      </c>
    </row>
    <row r="27" spans="2:21">
      <c r="B27" s="13">
        <v>23</v>
      </c>
      <c r="C27" s="13" t="s">
        <v>1892</v>
      </c>
      <c r="D27" s="13"/>
      <c r="E27" s="13" t="s">
        <v>1625</v>
      </c>
      <c r="F27" s="13">
        <v>3</v>
      </c>
      <c r="G27" s="13" t="s">
        <v>1914</v>
      </c>
      <c r="H27" s="13"/>
      <c r="I27" s="13"/>
      <c r="J27" s="13">
        <v>6</v>
      </c>
      <c r="K27" s="13"/>
      <c r="L27" s="13">
        <v>2</v>
      </c>
      <c r="P27" s="63"/>
      <c r="Q27" s="63"/>
      <c r="R27" s="63" t="str">
        <f t="shared" si="0"/>
        <v>consCalcList['consLI'] = new logic.ConsLI();</v>
      </c>
      <c r="S27" s="64" t="s">
        <v>1817</v>
      </c>
      <c r="T27" s="64"/>
      <c r="U27" s="64" t="str">
        <f t="shared" si="1"/>
        <v>defCons['consLI'] = { name:'consLI', nameCode: '',  title:'照明',  count:3,  sumClass:'consLIsum',  refClass:'',  substituteClass:'',  code:6,  color:'' };</v>
      </c>
    </row>
    <row r="28" spans="2:21">
      <c r="B28" s="13">
        <v>24</v>
      </c>
      <c r="C28" s="13" t="s">
        <v>1916</v>
      </c>
      <c r="D28" s="13" t="s">
        <v>48</v>
      </c>
      <c r="E28" s="13" t="s">
        <v>1629</v>
      </c>
      <c r="F28" s="13">
        <v>0</v>
      </c>
      <c r="G28" s="13" t="s">
        <v>1900</v>
      </c>
      <c r="H28" s="13"/>
      <c r="I28" s="13" t="s">
        <v>2092</v>
      </c>
      <c r="J28" s="13">
        <v>7</v>
      </c>
      <c r="K28" s="59" t="s">
        <v>1808</v>
      </c>
      <c r="L28" s="13">
        <v>1</v>
      </c>
      <c r="P28" s="63"/>
      <c r="Q28" s="63"/>
      <c r="R28" s="63" t="str">
        <f t="shared" si="0"/>
        <v>consCalcList['consTVsum'] = new logic.ConsTVsum();</v>
      </c>
      <c r="S28" s="64" t="s">
        <v>1817</v>
      </c>
      <c r="T28" s="64"/>
      <c r="U28" s="64" t="str">
        <f t="shared" si="1"/>
        <v>defCons['consTVsum'] = { name:'consTVsum', nameCode: 'TV',  title:'テレビ',  count:0,  sumClass:'consTotal',  refClass:'',  substituteClass:'consSum',  code:7,  color:'0x00ff00' };</v>
      </c>
    </row>
    <row r="29" spans="2:21">
      <c r="B29" s="13">
        <v>25</v>
      </c>
      <c r="C29" s="13" t="s">
        <v>2101</v>
      </c>
      <c r="D29" s="13"/>
      <c r="E29" s="13" t="s">
        <v>1629</v>
      </c>
      <c r="F29" s="13">
        <v>3</v>
      </c>
      <c r="G29" s="13" t="s">
        <v>1916</v>
      </c>
      <c r="H29" s="13"/>
      <c r="I29" s="13"/>
      <c r="J29" s="13">
        <v>7</v>
      </c>
      <c r="K29" s="13"/>
      <c r="L29" s="13">
        <v>3</v>
      </c>
      <c r="P29" s="63"/>
      <c r="Q29" s="63"/>
      <c r="R29" s="63" t="str">
        <f t="shared" si="0"/>
        <v>consCalcList['consTV'] = new logic.ConsTV();</v>
      </c>
      <c r="S29" s="64" t="s">
        <v>1817</v>
      </c>
      <c r="T29" s="64"/>
      <c r="U29" s="64" t="str">
        <f t="shared" si="1"/>
        <v>defCons['consTV'] = { name:'consTV', nameCode: '',  title:'テレビ',  count:3,  sumClass:'consTVsum',  refClass:'',  substituteClass:'',  code:7,  color:'' };</v>
      </c>
    </row>
    <row r="30" spans="2:21">
      <c r="B30" s="13">
        <v>26</v>
      </c>
      <c r="C30" s="13" t="s">
        <v>2102</v>
      </c>
      <c r="D30" s="13" t="s">
        <v>607</v>
      </c>
      <c r="E30" s="13" t="s">
        <v>608</v>
      </c>
      <c r="F30" s="13">
        <v>0</v>
      </c>
      <c r="G30" s="13" t="s">
        <v>1900</v>
      </c>
      <c r="H30" s="13"/>
      <c r="I30" s="13"/>
      <c r="J30" s="13">
        <v>8</v>
      </c>
      <c r="K30" s="60" t="s">
        <v>1809</v>
      </c>
      <c r="L30" s="13">
        <v>1</v>
      </c>
      <c r="P30" s="63"/>
      <c r="Q30" s="63"/>
      <c r="R30" s="63" t="str">
        <f t="shared" si="0"/>
        <v>consCalcList['consCRsum'] = new logic.ConsCRsum();</v>
      </c>
      <c r="S30" s="64" t="s">
        <v>1817</v>
      </c>
      <c r="T30" s="64"/>
      <c r="U30" s="64" t="str">
        <f t="shared" si="1"/>
        <v>defCons['consCRsum'] = { name:'consCRsum', nameCode: 'CR',  title:'交通',  count:0,  sumClass:'consTotal',  refClass:'',  substituteClass:'',  code:8,  color:'0xee82ee' };</v>
      </c>
    </row>
    <row r="31" spans="2:21">
      <c r="B31" s="13">
        <v>27</v>
      </c>
      <c r="C31" s="13" t="s">
        <v>3039</v>
      </c>
      <c r="D31" s="13"/>
      <c r="E31" s="13" t="s">
        <v>610</v>
      </c>
      <c r="F31" s="13">
        <v>3</v>
      </c>
      <c r="G31" s="13" t="s">
        <v>2102</v>
      </c>
      <c r="H31" s="13" t="s">
        <v>2103</v>
      </c>
      <c r="I31" s="13"/>
      <c r="J31" s="13">
        <v>8</v>
      </c>
      <c r="K31" s="13"/>
      <c r="L31" s="13">
        <v>3</v>
      </c>
      <c r="P31" s="63"/>
      <c r="Q31" s="63"/>
      <c r="R31" s="63" t="str">
        <f t="shared" si="0"/>
        <v>consCalcList['consCR'] = new logic.ConsCR();</v>
      </c>
      <c r="S31" s="64" t="s">
        <v>1817</v>
      </c>
      <c r="T31" s="64"/>
      <c r="U31" s="64" t="str">
        <f t="shared" si="1"/>
        <v>defCons['consCR'] = { name:'consCR', nameCode: '',  title:'車',  count:3,  sumClass:'consCRsum',  refClass:'consCRtrip',  substituteClass:'',  code:8,  color:'' };</v>
      </c>
    </row>
    <row r="32" spans="2:21">
      <c r="B32" s="13">
        <v>28</v>
      </c>
      <c r="C32" s="13" t="s">
        <v>2103</v>
      </c>
      <c r="D32" s="13"/>
      <c r="E32" s="13" t="s">
        <v>608</v>
      </c>
      <c r="F32" s="13">
        <v>5</v>
      </c>
      <c r="G32" s="13" t="s">
        <v>2102</v>
      </c>
      <c r="H32" s="13" t="s">
        <v>3039</v>
      </c>
      <c r="I32" s="13"/>
      <c r="J32" s="13">
        <v>8</v>
      </c>
      <c r="K32" s="13"/>
      <c r="L32" s="13">
        <v>2</v>
      </c>
      <c r="P32" s="63"/>
      <c r="Q32" s="63"/>
      <c r="R32" s="63" t="str">
        <f t="shared" si="0"/>
        <v>consCalcList['consCRtrip'] = new logic.ConsCRtrip();</v>
      </c>
      <c r="S32" s="64" t="s">
        <v>1817</v>
      </c>
      <c r="T32" s="64"/>
      <c r="U32" s="64" t="str">
        <f t="shared" si="1"/>
        <v>defCons['consCRtrip'] = { name:'consCRtrip', nameCode: '',  title:'交通',  count:5,  sumClass:'consCRsum',  refClass:'consCR',  substituteClass:'',  code:8,  color:'' };</v>
      </c>
    </row>
    <row r="33" spans="2:21">
      <c r="B33" s="13">
        <v>29</v>
      </c>
      <c r="C33" s="13" t="s">
        <v>2104</v>
      </c>
      <c r="D33" s="13" t="s">
        <v>1799</v>
      </c>
      <c r="E33" s="13" t="s">
        <v>1798</v>
      </c>
      <c r="F33" s="13">
        <v>0</v>
      </c>
      <c r="G33" s="13" t="s">
        <v>1900</v>
      </c>
      <c r="H33" s="13"/>
      <c r="I33" s="13" t="s">
        <v>2092</v>
      </c>
      <c r="J33" s="13">
        <v>9</v>
      </c>
      <c r="K33" s="61" t="s">
        <v>1810</v>
      </c>
      <c r="L33" s="13">
        <v>1</v>
      </c>
      <c r="M33" t="s">
        <v>612</v>
      </c>
      <c r="P33" s="63"/>
      <c r="Q33" s="63"/>
      <c r="R33" s="63" t="str">
        <f t="shared" si="0"/>
        <v>consCalcList['consOTsum'] = new logic.ConsOTsum();</v>
      </c>
      <c r="S33" s="64" t="s">
        <v>1817</v>
      </c>
      <c r="T33" s="64"/>
      <c r="U33" s="64" t="str">
        <f t="shared" si="1"/>
        <v>defCons['consOTsum'] = { name:'consOTsum', nameCode: 'OT',  title:'待機・その他',  count:0,  sumClass:'consTotal',  refClass:'',  substituteClass:'consSum',  code:9,  color:'0xd2691e' };</v>
      </c>
    </row>
    <row r="34" spans="2:21">
      <c r="B34" s="13">
        <v>30</v>
      </c>
      <c r="C34" s="13" t="s">
        <v>2105</v>
      </c>
      <c r="D34" s="13"/>
      <c r="E34" s="13" t="s">
        <v>1798</v>
      </c>
      <c r="F34" s="13">
        <v>3</v>
      </c>
      <c r="G34" s="13" t="s">
        <v>2104</v>
      </c>
      <c r="H34" s="13"/>
      <c r="I34" s="13"/>
      <c r="J34" s="13">
        <v>9</v>
      </c>
      <c r="K34" s="13"/>
      <c r="L34" s="13">
        <v>3</v>
      </c>
      <c r="P34" s="63"/>
      <c r="Q34" s="63"/>
      <c r="R34" s="63" t="str">
        <f t="shared" si="0"/>
        <v>consCalcList['consOT'] = new logic.ConsOT();</v>
      </c>
      <c r="S34" s="64" t="s">
        <v>1817</v>
      </c>
      <c r="T34" s="64"/>
      <c r="U34" s="64" t="str">
        <f t="shared" si="1"/>
        <v>defCons['consOT'] = { name:'consOT', nameCode: '',  title:'待機・その他',  count:3,  sumClass:'consOTsum',  refClass:'',  substituteClass:'',  code:9,  color:'' };</v>
      </c>
    </row>
    <row r="37" spans="2:21">
      <c r="C37" t="s">
        <v>1814</v>
      </c>
    </row>
    <row r="38" spans="2:21">
      <c r="C38" t="s">
        <v>1815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C1" workbookViewId="0">
      <selection activeCell="C22" sqref="C22"/>
    </sheetView>
  </sheetViews>
  <sheetFormatPr defaultRowHeight="13.5"/>
  <cols>
    <col min="1" max="1" width="48.75" customWidth="1"/>
    <col min="2" max="2" width="16.625" customWidth="1"/>
    <col min="3" max="3" width="36.125" customWidth="1"/>
    <col min="4" max="4" width="38.25" customWidth="1"/>
  </cols>
  <sheetData>
    <row r="1" spans="1:4">
      <c r="A1" t="s">
        <v>4496</v>
      </c>
      <c r="C1" s="156" t="s">
        <v>3549</v>
      </c>
      <c r="D1" s="156" t="s">
        <v>4669</v>
      </c>
    </row>
    <row r="2" spans="1:4">
      <c r="A2" s="155" t="str">
        <f>CLEAN(B2&amp;IF(C2="","",""""&amp;C2&amp;""";"))</f>
        <v/>
      </c>
      <c r="C2" s="157"/>
      <c r="D2" s="158"/>
    </row>
    <row r="3" spans="1:4">
      <c r="A3" s="155" t="str">
        <f t="shared" ref="A3:A66" si="0">CLEAN(B3&amp;IF(C3="","",""""&amp;C3&amp;""";"))</f>
        <v>D6.consAC.title = "air conditionné";</v>
      </c>
      <c r="B3" t="s">
        <v>4320</v>
      </c>
      <c r="C3" s="157" t="s">
        <v>4442</v>
      </c>
      <c r="D3" s="158" t="s">
        <v>4321</v>
      </c>
    </row>
    <row r="4" spans="1:4">
      <c r="A4" s="155" t="str">
        <f t="shared" si="0"/>
        <v>D6.consAC.countCall = "chambre";</v>
      </c>
      <c r="B4" t="s">
        <v>4322</v>
      </c>
      <c r="C4" s="157" t="s">
        <v>4443</v>
      </c>
      <c r="D4" s="158" t="s">
        <v>4323</v>
      </c>
    </row>
    <row r="5" spans="1:4">
      <c r="A5" s="155" t="str">
        <f t="shared" si="0"/>
        <v/>
      </c>
      <c r="C5" s="157"/>
      <c r="D5" s="158"/>
    </row>
    <row r="6" spans="1:4">
      <c r="A6" s="155" t="str">
        <f t="shared" si="0"/>
        <v>D6.consACcool.title = "air conditionné";</v>
      </c>
      <c r="B6" t="s">
        <v>4324</v>
      </c>
      <c r="C6" s="157" t="s">
        <v>4442</v>
      </c>
      <c r="D6" s="158" t="s">
        <v>4321</v>
      </c>
    </row>
    <row r="7" spans="1:4">
      <c r="A7" s="155" t="str">
        <f t="shared" si="0"/>
        <v>D6.consACcool.addable = "air conditionné";</v>
      </c>
      <c r="B7" t="s">
        <v>4325</v>
      </c>
      <c r="C7" s="157" t="s">
        <v>4442</v>
      </c>
      <c r="D7" s="158" t="s">
        <v>4321</v>
      </c>
    </row>
    <row r="8" spans="1:4">
      <c r="A8" s="155" t="str">
        <f t="shared" si="0"/>
        <v>D6.consACcool.countCall = "chambre";</v>
      </c>
      <c r="B8" t="s">
        <v>4326</v>
      </c>
      <c r="C8" s="157" t="s">
        <v>4443</v>
      </c>
      <c r="D8" s="158" t="s">
        <v>4670</v>
      </c>
    </row>
    <row r="9" spans="1:4" ht="27">
      <c r="A9" s="155" t="str">
        <f t="shared" si="0"/>
        <v>D6.consACcool.inputGuide = "comment utiliser la climatisation pour chaque pièce";</v>
      </c>
      <c r="B9" t="s">
        <v>4327</v>
      </c>
      <c r="C9" s="157" t="s">
        <v>4444</v>
      </c>
      <c r="D9" s="158" t="s">
        <v>4328</v>
      </c>
    </row>
    <row r="10" spans="1:4">
      <c r="A10" s="155" t="str">
        <f t="shared" si="0"/>
        <v/>
      </c>
      <c r="C10" s="157"/>
      <c r="D10" s="158"/>
    </row>
    <row r="11" spans="1:4">
      <c r="A11" s="155" t="str">
        <f t="shared" si="0"/>
        <v>D6.consACheat.title = "chauffage de la pièce";</v>
      </c>
      <c r="B11" t="s">
        <v>4329</v>
      </c>
      <c r="C11" s="157" t="s">
        <v>4445</v>
      </c>
      <c r="D11" s="158" t="s">
        <v>4330</v>
      </c>
    </row>
    <row r="12" spans="1:4">
      <c r="A12" s="155" t="str">
        <f t="shared" si="0"/>
        <v>D6.consACheat.addable = "air conditionné";</v>
      </c>
      <c r="B12" t="s">
        <v>4331</v>
      </c>
      <c r="C12" s="157" t="s">
        <v>4442</v>
      </c>
      <c r="D12" s="158" t="s">
        <v>4321</v>
      </c>
    </row>
    <row r="13" spans="1:4">
      <c r="A13" s="155" t="str">
        <f t="shared" si="0"/>
        <v>D6.consACheat.countCall = "une chambre";</v>
      </c>
      <c r="B13" t="s">
        <v>4332</v>
      </c>
      <c r="C13" s="157" t="s">
        <v>4446</v>
      </c>
      <c r="D13" s="158" t="s">
        <v>4670</v>
      </c>
    </row>
    <row r="14" spans="1:4">
      <c r="A14" s="155" t="str">
        <f t="shared" si="0"/>
        <v>D6.consACheat.inputGuide = "comment utiliser chaque salle de chauffage";</v>
      </c>
      <c r="B14" t="s">
        <v>4333</v>
      </c>
      <c r="C14" s="157" t="s">
        <v>4447</v>
      </c>
      <c r="D14" s="158" t="s">
        <v>4334</v>
      </c>
    </row>
    <row r="15" spans="1:4">
      <c r="A15" s="155" t="str">
        <f t="shared" si="0"/>
        <v/>
      </c>
      <c r="C15" s="157"/>
      <c r="D15" s="158"/>
    </row>
    <row r="16" spans="1:4">
      <c r="A16" s="155" t="str">
        <f t="shared" si="0"/>
        <v>D6.consCKcook.title = "Cuisine";</v>
      </c>
      <c r="B16" t="s">
        <v>4335</v>
      </c>
      <c r="C16" s="157" t="s">
        <v>4448</v>
      </c>
      <c r="D16" s="158" t="s">
        <v>4336</v>
      </c>
    </row>
    <row r="17" spans="1:4" ht="27">
      <c r="A17" s="155" t="str">
        <f t="shared" si="0"/>
        <v>D6.consCKcook.inputGuide = "Comment utiliser la cuisson pour se concentrer sur le poêle";</v>
      </c>
      <c r="B17" t="s">
        <v>4337</v>
      </c>
      <c r="C17" s="157" t="s">
        <v>4449</v>
      </c>
      <c r="D17" s="158" t="s">
        <v>4338</v>
      </c>
    </row>
    <row r="18" spans="1:4">
      <c r="A18" s="155" t="str">
        <f t="shared" si="0"/>
        <v/>
      </c>
      <c r="C18" s="157"/>
      <c r="D18" s="158"/>
    </row>
    <row r="19" spans="1:4">
      <c r="A19" s="155" t="str">
        <f t="shared" si="0"/>
        <v>D6.consCKpot.title = "adiabatique";</v>
      </c>
      <c r="B19" t="s">
        <v>4339</v>
      </c>
      <c r="C19" s="157" t="s">
        <v>4450</v>
      </c>
      <c r="D19" s="158" t="s">
        <v>4340</v>
      </c>
    </row>
    <row r="20" spans="1:4">
      <c r="A20" s="155" t="str">
        <f t="shared" si="0"/>
        <v>D6.consCKpot.inputGuide = "Comment utiliser l'isolation";</v>
      </c>
      <c r="B20" t="s">
        <v>4341</v>
      </c>
      <c r="C20" s="157" t="s">
        <v>4451</v>
      </c>
      <c r="D20" s="158" t="s">
        <v>4342</v>
      </c>
    </row>
    <row r="21" spans="1:4">
      <c r="A21" s="155" t="str">
        <f t="shared" si="0"/>
        <v/>
      </c>
      <c r="C21" s="157"/>
      <c r="D21" s="158"/>
    </row>
    <row r="22" spans="1:4">
      <c r="A22" s="155" t="str">
        <f t="shared" si="0"/>
        <v>D6.consCKrice.title = "riz";</v>
      </c>
      <c r="B22" t="s">
        <v>4343</v>
      </c>
      <c r="C22" s="157" t="s">
        <v>4452</v>
      </c>
      <c r="D22" s="158" t="s">
        <v>4344</v>
      </c>
    </row>
    <row r="23" spans="1:4">
      <c r="A23" s="155" t="str">
        <f t="shared" si="0"/>
        <v>D6.consCKrice.inputGuide = "comment utiliser un poêle";</v>
      </c>
      <c r="B23" t="s">
        <v>4345</v>
      </c>
      <c r="C23" s="157" t="s">
        <v>4453</v>
      </c>
      <c r="D23" s="158" t="s">
        <v>4671</v>
      </c>
    </row>
    <row r="24" spans="1:4">
      <c r="A24" s="155" t="str">
        <f t="shared" si="0"/>
        <v/>
      </c>
      <c r="C24" s="157"/>
      <c r="D24" s="158"/>
    </row>
    <row r="25" spans="1:4">
      <c r="A25" s="155" t="str">
        <f t="shared" si="0"/>
        <v>D6.consCKsum.title = "Cuisine";</v>
      </c>
      <c r="B25" t="s">
        <v>4346</v>
      </c>
      <c r="C25" s="157" t="s">
        <v>4448</v>
      </c>
      <c r="D25" s="158" t="s">
        <v>4336</v>
      </c>
    </row>
    <row r="26" spans="1:4">
      <c r="A26" s="155" t="str">
        <f t="shared" si="0"/>
        <v>D6.consCKsum.inputGuide = "Comment utiliser la cuisine";</v>
      </c>
      <c r="B26" t="s">
        <v>4347</v>
      </c>
      <c r="C26" s="157" t="s">
        <v>4454</v>
      </c>
      <c r="D26" s="158" t="s">
        <v>4348</v>
      </c>
    </row>
    <row r="27" spans="1:4">
      <c r="A27" s="155" t="str">
        <f t="shared" si="0"/>
        <v/>
      </c>
      <c r="C27" s="157"/>
      <c r="D27" s="158"/>
    </row>
    <row r="28" spans="1:4">
      <c r="A28" s="155" t="str">
        <f t="shared" si="0"/>
        <v>D6.consCOsum.title = "cool";</v>
      </c>
      <c r="B28" t="s">
        <v>4349</v>
      </c>
      <c r="C28" s="157" t="s">
        <v>4350</v>
      </c>
      <c r="D28" s="158" t="s">
        <v>4350</v>
      </c>
    </row>
    <row r="29" spans="1:4" ht="27">
      <c r="A29" s="155" t="str">
        <f t="shared" si="0"/>
        <v>D6.consCOsum.inputGuide = "comment utiliser l'air conditionné dans toute la maison";</v>
      </c>
      <c r="B29" t="s">
        <v>4351</v>
      </c>
      <c r="C29" s="157" t="s">
        <v>4455</v>
      </c>
      <c r="D29" s="158" t="s">
        <v>4352</v>
      </c>
    </row>
    <row r="30" spans="1:4">
      <c r="A30" s="155" t="str">
        <f t="shared" si="0"/>
        <v/>
      </c>
      <c r="C30" s="157"/>
      <c r="D30" s="158"/>
    </row>
    <row r="31" spans="1:4">
      <c r="A31" s="155" t="str">
        <f t="shared" si="0"/>
        <v>D6.consCR.title = "véhicule";</v>
      </c>
      <c r="B31" t="s">
        <v>4353</v>
      </c>
      <c r="C31" s="157" t="s">
        <v>4456</v>
      </c>
      <c r="D31" s="158" t="s">
        <v>4354</v>
      </c>
    </row>
    <row r="32" spans="1:4">
      <c r="A32" s="155" t="str">
        <f t="shared" si="0"/>
        <v>D6.consCR.addable = "véhicule";</v>
      </c>
      <c r="B32" t="s">
        <v>4355</v>
      </c>
      <c r="C32" s="157" t="s">
        <v>4456</v>
      </c>
      <c r="D32" s="158" t="s">
        <v>4354</v>
      </c>
    </row>
    <row r="33" spans="1:4">
      <c r="A33" s="155" t="str">
        <f t="shared" si="0"/>
        <v>D6.consCR.countCall = "voiture";</v>
      </c>
      <c r="B33" t="s">
        <v>4356</v>
      </c>
      <c r="C33" s="157" t="s">
        <v>4457</v>
      </c>
      <c r="D33" s="158" t="s">
        <v>4672</v>
      </c>
    </row>
    <row r="34" spans="1:4" ht="27">
      <c r="A34" s="155" t="str">
        <f t="shared" si="0"/>
        <v>D6.consCR.inputGuide = "sur la performance et l'utilisation de chaque voiture aura lieu";</v>
      </c>
      <c r="B34" t="s">
        <v>4357</v>
      </c>
      <c r="C34" s="157" t="s">
        <v>4458</v>
      </c>
      <c r="D34" s="158" t="s">
        <v>4358</v>
      </c>
    </row>
    <row r="35" spans="1:4">
      <c r="A35" s="155" t="str">
        <f t="shared" si="0"/>
        <v/>
      </c>
      <c r="C35" s="157"/>
      <c r="D35" s="158"/>
    </row>
    <row r="36" spans="1:4">
      <c r="A36" s="155" t="str">
        <f t="shared" si="0"/>
        <v>D6.consCRsum.title = "véhicule";</v>
      </c>
      <c r="B36" t="s">
        <v>4359</v>
      </c>
      <c r="C36" s="157" t="s">
        <v>4456</v>
      </c>
      <c r="D36" s="158" t="s">
        <v>4354</v>
      </c>
    </row>
    <row r="37" spans="1:4">
      <c r="A37" s="155" t="str">
        <f t="shared" si="0"/>
        <v>D6.consCRsum.inputGuide = "Comment utiliser les voitures, les vélos";</v>
      </c>
      <c r="B37" t="s">
        <v>4360</v>
      </c>
      <c r="C37" s="157" t="s">
        <v>4459</v>
      </c>
      <c r="D37" s="158" t="s">
        <v>4361</v>
      </c>
    </row>
    <row r="38" spans="1:4">
      <c r="A38" s="155" t="str">
        <f t="shared" si="0"/>
        <v/>
      </c>
      <c r="C38" s="157"/>
      <c r="D38" s="158"/>
    </row>
    <row r="39" spans="1:4">
      <c r="A39" s="155" t="str">
        <f t="shared" si="0"/>
        <v>D6.consCRtrip.title = "mouvement";</v>
      </c>
      <c r="B39" t="s">
        <v>4362</v>
      </c>
      <c r="C39" s="157" t="s">
        <v>4460</v>
      </c>
      <c r="D39" s="158" t="s">
        <v>4363</v>
      </c>
    </row>
    <row r="40" spans="1:4">
      <c r="A40" s="155" t="str">
        <f t="shared" si="0"/>
        <v>D6.consCRtrip.countCall = "deux places";</v>
      </c>
      <c r="B40" t="s">
        <v>4364</v>
      </c>
      <c r="C40" s="157" t="s">
        <v>4461</v>
      </c>
      <c r="D40" s="158" t="s">
        <v>4673</v>
      </c>
    </row>
    <row r="41" spans="1:4">
      <c r="A41" s="155" t="str">
        <f t="shared" si="0"/>
        <v>D6.consCRtrip.addable = "destination";</v>
      </c>
      <c r="B41" t="s">
        <v>4365</v>
      </c>
      <c r="C41" s="157" t="s">
        <v>4366</v>
      </c>
      <c r="D41" s="158" t="s">
        <v>4366</v>
      </c>
    </row>
    <row r="42" spans="1:4" ht="27">
      <c r="A42" s="155" t="str">
        <f t="shared" si="0"/>
        <v>D6.consCRtrip.inputGuide = "comment utiliser les voitures et d'autres destinations";</v>
      </c>
      <c r="B42" t="s">
        <v>4367</v>
      </c>
      <c r="C42" s="157" t="s">
        <v>4462</v>
      </c>
      <c r="D42" s="158" t="s">
        <v>4368</v>
      </c>
    </row>
    <row r="43" spans="1:4">
      <c r="A43" s="155" t="str">
        <f t="shared" si="0"/>
        <v/>
      </c>
      <c r="C43" s="157"/>
      <c r="D43" s="158"/>
    </row>
    <row r="44" spans="1:4">
      <c r="A44" s="155" t="str">
        <f t="shared" si="0"/>
        <v>D6.consDRsum.title = "lavage de linge";</v>
      </c>
      <c r="B44" t="s">
        <v>4369</v>
      </c>
      <c r="C44" s="157" t="s">
        <v>4463</v>
      </c>
      <c r="D44" s="158" t="s">
        <v>4370</v>
      </c>
    </row>
    <row r="45" spans="1:4" ht="27">
      <c r="A45" s="155" t="str">
        <f t="shared" si="0"/>
        <v>D6.consDRsum.inputGuide = "Nettoyez l'aspirateur, comment utiliser la machine à laver et le sèche-linge";</v>
      </c>
      <c r="B45" t="s">
        <v>4371</v>
      </c>
      <c r="C45" s="157" t="s">
        <v>4464</v>
      </c>
      <c r="D45" s="158" t="s">
        <v>4372</v>
      </c>
    </row>
    <row r="46" spans="1:4">
      <c r="A46" s="155" t="str">
        <f t="shared" si="0"/>
        <v/>
      </c>
      <c r="C46" s="157"/>
      <c r="D46" s="158"/>
    </row>
    <row r="47" spans="1:4">
      <c r="A47" s="155" t="str">
        <f t="shared" si="0"/>
        <v>D6.consEnergy.title = "Ensemble énergétique général";</v>
      </c>
      <c r="B47" t="s">
        <v>4373</v>
      </c>
      <c r="C47" s="157" t="s">
        <v>4465</v>
      </c>
      <c r="D47" s="158" t="s">
        <v>4374</v>
      </c>
    </row>
    <row r="48" spans="1:4" ht="27">
      <c r="A48" s="155" t="str">
        <f t="shared" si="0"/>
        <v>D6.consEnergy.inputGuide = "l'utilisation de la maison entière et l'énergie, les factures d'électricité mensuelles";</v>
      </c>
      <c r="B48" t="s">
        <v>4375</v>
      </c>
      <c r="C48" s="157" t="s">
        <v>4466</v>
      </c>
      <c r="D48" s="158" t="s">
        <v>4376</v>
      </c>
    </row>
    <row r="49" spans="1:4">
      <c r="A49" s="155" t="str">
        <f t="shared" si="0"/>
        <v/>
      </c>
      <c r="C49" s="157"/>
      <c r="D49" s="158"/>
    </row>
    <row r="50" spans="1:4">
      <c r="A50" s="155" t="str">
        <f t="shared" si="0"/>
        <v>D6.consHTcold.title = "Dans le climat froid";</v>
      </c>
      <c r="B50" t="s">
        <v>4377</v>
      </c>
      <c r="C50" s="157" t="s">
        <v>4467</v>
      </c>
      <c r="D50" s="158" t="s">
        <v>4378</v>
      </c>
    </row>
    <row r="51" spans="1:4" ht="27">
      <c r="A51" s="155" t="str">
        <f t="shared" si="0"/>
        <v>D6.consHTcold.inputGuide = "Comment utiliser le chauffage par temps froid";</v>
      </c>
      <c r="B51" t="s">
        <v>4379</v>
      </c>
      <c r="C51" s="157" t="s">
        <v>4468</v>
      </c>
      <c r="D51" s="158" t="s">
        <v>4380</v>
      </c>
    </row>
    <row r="52" spans="1:4">
      <c r="A52" s="155" t="str">
        <f t="shared" si="0"/>
        <v/>
      </c>
      <c r="C52" s="157"/>
      <c r="D52" s="158"/>
    </row>
    <row r="53" spans="1:4">
      <c r="A53" s="155" t="str">
        <f t="shared" si="0"/>
        <v>D6.consHTsum.title = "chauffage";</v>
      </c>
      <c r="B53" t="s">
        <v>4381</v>
      </c>
      <c r="C53" s="157" t="s">
        <v>4469</v>
      </c>
      <c r="D53" s="158" t="s">
        <v>4382</v>
      </c>
    </row>
    <row r="54" spans="1:4" ht="27">
      <c r="A54" s="155" t="str">
        <f t="shared" si="0"/>
        <v>D6.consHTsum.inputGuide = "comment utiliser le chauffage de la maison entière";</v>
      </c>
      <c r="B54" t="s">
        <v>4383</v>
      </c>
      <c r="C54" s="157" t="s">
        <v>4470</v>
      </c>
      <c r="D54" s="158" t="s">
        <v>4384</v>
      </c>
    </row>
    <row r="55" spans="1:4">
      <c r="A55" s="155" t="str">
        <f t="shared" si="0"/>
        <v/>
      </c>
      <c r="C55" s="157"/>
      <c r="D55" s="158"/>
    </row>
    <row r="56" spans="1:4">
      <c r="A56" s="155" t="str">
        <f t="shared" si="0"/>
        <v>D6.consHWdishwash.title = "lavage";</v>
      </c>
      <c r="B56" t="s">
        <v>4385</v>
      </c>
      <c r="C56" s="157" t="s">
        <v>4471</v>
      </c>
      <c r="D56" s="158" t="s">
        <v>4386</v>
      </c>
    </row>
    <row r="57" spans="1:4">
      <c r="A57" s="155" t="str">
        <f t="shared" si="0"/>
        <v>D6.consHWdishwash.inputGuide = "Comment utiliser le lave-vaisselle";</v>
      </c>
      <c r="B57" t="s">
        <v>4387</v>
      </c>
      <c r="C57" s="157" t="s">
        <v>4472</v>
      </c>
      <c r="D57" s="158" t="s">
        <v>4388</v>
      </c>
    </row>
    <row r="58" spans="1:4">
      <c r="A58" s="155" t="str">
        <f t="shared" si="0"/>
        <v/>
      </c>
      <c r="C58" s="157"/>
      <c r="D58" s="158"/>
    </row>
    <row r="59" spans="1:4">
      <c r="A59" s="155" t="str">
        <f t="shared" si="0"/>
        <v>D6.consHWdresser.title = "lavage";</v>
      </c>
      <c r="B59" t="s">
        <v>4389</v>
      </c>
      <c r="C59" s="157" t="s">
        <v>4471</v>
      </c>
      <c r="D59" s="158" t="s">
        <v>4390</v>
      </c>
    </row>
    <row r="60" spans="1:4" ht="27">
      <c r="A60" s="155" t="str">
        <f t="shared" si="0"/>
        <v>D6.consHWdresser.inputGuide = "Comment laver de l'eau chaude dans le bassin";</v>
      </c>
      <c r="B60" t="s">
        <v>4391</v>
      </c>
      <c r="C60" s="157" t="s">
        <v>4473</v>
      </c>
      <c r="D60" s="158" t="s">
        <v>4392</v>
      </c>
    </row>
    <row r="61" spans="1:4">
      <c r="A61" s="155" t="str">
        <f t="shared" si="0"/>
        <v/>
      </c>
      <c r="C61" s="157"/>
      <c r="D61" s="158"/>
    </row>
    <row r="62" spans="1:4">
      <c r="A62" s="155" t="str">
        <f t="shared" si="0"/>
        <v>D6.consHWshower.title = "douche";</v>
      </c>
      <c r="B62" t="s">
        <v>4393</v>
      </c>
      <c r="C62" s="157" t="s">
        <v>4474</v>
      </c>
      <c r="D62" s="158" t="s">
        <v>4394</v>
      </c>
    </row>
    <row r="63" spans="1:4">
      <c r="A63" s="155" t="str">
        <f t="shared" si="0"/>
        <v>D6.consHWshower.inputGuide = "comment utiliser la douche";</v>
      </c>
      <c r="B63" t="s">
        <v>4395</v>
      </c>
      <c r="C63" s="157" t="s">
        <v>4475</v>
      </c>
      <c r="D63" s="158" t="s">
        <v>4396</v>
      </c>
    </row>
    <row r="64" spans="1:4">
      <c r="A64" s="155" t="str">
        <f t="shared" si="0"/>
        <v/>
      </c>
      <c r="C64" s="157"/>
      <c r="D64" s="158"/>
    </row>
    <row r="65" spans="1:4">
      <c r="A65" s="155" t="str">
        <f t="shared" si="0"/>
        <v>D6.consHWsum.title = "approvisionnement en eau chaude";</v>
      </c>
      <c r="B65" t="s">
        <v>4397</v>
      </c>
      <c r="C65" s="157" t="s">
        <v>4476</v>
      </c>
      <c r="D65" s="158" t="s">
        <v>4398</v>
      </c>
    </row>
    <row r="66" spans="1:4" ht="27">
      <c r="A66" s="155" t="str">
        <f t="shared" si="0"/>
        <v>D6.consHWsum.inputGuide = "comment utiliser l'alimentation en eau chaude en général";</v>
      </c>
      <c r="B66" t="s">
        <v>4399</v>
      </c>
      <c r="C66" s="157" t="s">
        <v>4477</v>
      </c>
      <c r="D66" s="158" t="s">
        <v>4400</v>
      </c>
    </row>
    <row r="67" spans="1:4">
      <c r="A67" s="155" t="str">
        <f t="shared" ref="A67:A105" si="1">CLEAN(B67&amp;IF(C67="","",""""&amp;C67&amp;""";"))</f>
        <v/>
      </c>
      <c r="C67" s="157"/>
      <c r="D67" s="158"/>
    </row>
    <row r="68" spans="1:4">
      <c r="A68" s="155" t="str">
        <f t="shared" si="1"/>
        <v>D6.consHWtoilet.title = "toilette";</v>
      </c>
      <c r="B68" t="s">
        <v>4401</v>
      </c>
      <c r="C68" s="157" t="s">
        <v>4478</v>
      </c>
      <c r="D68" s="158" t="s">
        <v>4402</v>
      </c>
    </row>
    <row r="69" spans="1:4" ht="27">
      <c r="A69" s="155" t="str">
        <f t="shared" si="1"/>
        <v>D6.consHWtoilet.inputGuide = "Comment utiliser l'eau de toilette et l'isolation thermique";</v>
      </c>
      <c r="B69" t="s">
        <v>4403</v>
      </c>
      <c r="C69" s="157" t="s">
        <v>4479</v>
      </c>
      <c r="D69" s="158" t="s">
        <v>4404</v>
      </c>
    </row>
    <row r="70" spans="1:4">
      <c r="A70" s="155" t="str">
        <f t="shared" si="1"/>
        <v/>
      </c>
      <c r="C70" s="157"/>
      <c r="D70" s="158"/>
    </row>
    <row r="71" spans="1:4">
      <c r="A71" s="155" t="str">
        <f t="shared" si="1"/>
        <v>D6.consHWtub.title = "Une baignoire";</v>
      </c>
      <c r="B71" t="s">
        <v>4405</v>
      </c>
      <c r="C71" s="157" t="s">
        <v>4480</v>
      </c>
      <c r="D71" s="158" t="s">
        <v>4406</v>
      </c>
    </row>
    <row r="72" spans="1:4">
      <c r="A72" s="155" t="str">
        <f t="shared" si="1"/>
        <v>D6.consHWtub.inputGuide = "comment utiliser le spa";</v>
      </c>
      <c r="B72" t="s">
        <v>4407</v>
      </c>
      <c r="C72" s="157" t="s">
        <v>4481</v>
      </c>
      <c r="D72" s="158" t="s">
        <v>4408</v>
      </c>
    </row>
    <row r="73" spans="1:4">
      <c r="A73" s="155" t="str">
        <f t="shared" si="1"/>
        <v/>
      </c>
      <c r="C73" s="157"/>
      <c r="D73" s="158"/>
    </row>
    <row r="74" spans="1:4">
      <c r="A74" s="155" t="str">
        <f t="shared" si="1"/>
        <v>D6.consLI.title = "lumière";</v>
      </c>
      <c r="B74" t="s">
        <v>4409</v>
      </c>
      <c r="C74" s="157" t="s">
        <v>4482</v>
      </c>
      <c r="D74" s="158" t="s">
        <v>4410</v>
      </c>
    </row>
    <row r="75" spans="1:4">
      <c r="A75" s="155" t="str">
        <f t="shared" si="1"/>
        <v>D6.consLI.addable = "éclairage de la pièce";</v>
      </c>
      <c r="B75" t="s">
        <v>4411</v>
      </c>
      <c r="C75" s="157" t="s">
        <v>4483</v>
      </c>
      <c r="D75" s="158" t="s">
        <v>4412</v>
      </c>
    </row>
    <row r="76" spans="1:4">
      <c r="A76" s="155" t="str">
        <f t="shared" si="1"/>
        <v>D6.consLI.countCall = "chambre";</v>
      </c>
      <c r="B76" t="s">
        <v>4413</v>
      </c>
      <c r="C76" s="157" t="s">
        <v>4443</v>
      </c>
      <c r="D76" s="158" t="s">
        <v>4670</v>
      </c>
    </row>
    <row r="77" spans="1:4" ht="27">
      <c r="A77" s="155" t="str">
        <f t="shared" si="1"/>
        <v>D6.consLI.inputGuide = "comment utiliser un éclairage de chambre simple";</v>
      </c>
      <c r="B77" t="s">
        <v>4414</v>
      </c>
      <c r="C77" s="157" t="s">
        <v>4484</v>
      </c>
      <c r="D77" s="158" t="s">
        <v>4415</v>
      </c>
    </row>
    <row r="78" spans="1:4">
      <c r="A78" s="155" t="str">
        <f t="shared" si="1"/>
        <v/>
      </c>
      <c r="C78" s="157"/>
      <c r="D78" s="158"/>
    </row>
    <row r="79" spans="1:4">
      <c r="A79" s="155" t="str">
        <f t="shared" si="1"/>
        <v>D6.consLIsum.title = "lumière";</v>
      </c>
      <c r="B79" t="s">
        <v>4416</v>
      </c>
      <c r="C79" s="157" t="s">
        <v>4482</v>
      </c>
      <c r="D79" s="158" t="s">
        <v>4410</v>
      </c>
    </row>
    <row r="80" spans="1:4" ht="27">
      <c r="A80" s="155" t="str">
        <f t="shared" si="1"/>
        <v>D6.consLIsum.inputGuide = "comment utiliser l'éclairage de la maison entière";</v>
      </c>
      <c r="B80" t="s">
        <v>4417</v>
      </c>
      <c r="C80" s="157" t="s">
        <v>4485</v>
      </c>
      <c r="D80" s="158" t="s">
        <v>4418</v>
      </c>
    </row>
    <row r="81" spans="1:4">
      <c r="A81" s="155" t="str">
        <f t="shared" si="1"/>
        <v/>
      </c>
      <c r="C81" s="157"/>
      <c r="D81" s="158"/>
    </row>
    <row r="82" spans="1:4">
      <c r="A82" s="155" t="str">
        <f t="shared" si="1"/>
        <v>D6.consRF.title = "réfrigérateur";</v>
      </c>
      <c r="B82" t="s">
        <v>4419</v>
      </c>
      <c r="C82" s="157" t="s">
        <v>4486</v>
      </c>
      <c r="D82" s="158" t="s">
        <v>4420</v>
      </c>
    </row>
    <row r="83" spans="1:4">
      <c r="A83" s="155" t="str">
        <f t="shared" si="1"/>
        <v>D6.consRF.addable = "réfrigérateur";</v>
      </c>
      <c r="B83" t="s">
        <v>4421</v>
      </c>
      <c r="C83" s="157" t="s">
        <v>4486</v>
      </c>
      <c r="D83" s="158" t="s">
        <v>4420</v>
      </c>
    </row>
    <row r="84" spans="1:4">
      <c r="A84" s="155" t="str">
        <f t="shared" si="1"/>
        <v>D6.consRF.countCall = "Taïwan";</v>
      </c>
      <c r="B84" t="s">
        <v>4422</v>
      </c>
      <c r="C84" s="157" t="s">
        <v>4487</v>
      </c>
      <c r="D84" s="158" t="s">
        <v>4674</v>
      </c>
    </row>
    <row r="85" spans="1:4">
      <c r="A85" s="155" t="str">
        <f t="shared" si="1"/>
        <v>D6.consRF.inputGuide = "Comment utiliser un réfrigérateur personnel";</v>
      </c>
      <c r="B85" t="s">
        <v>4423</v>
      </c>
      <c r="C85" s="157" t="s">
        <v>4488</v>
      </c>
      <c r="D85" s="158" t="s">
        <v>4424</v>
      </c>
    </row>
    <row r="86" spans="1:4">
      <c r="A86" s="155" t="str">
        <f t="shared" si="1"/>
        <v/>
      </c>
      <c r="C86" s="157"/>
      <c r="D86" s="158"/>
    </row>
    <row r="87" spans="1:4">
      <c r="A87" s="155" t="str">
        <f t="shared" si="1"/>
        <v>D6.consRFsum.title = "réfrigérateur";</v>
      </c>
      <c r="B87" t="s">
        <v>4425</v>
      </c>
      <c r="C87" s="157" t="s">
        <v>4486</v>
      </c>
      <c r="D87" s="158" t="s">
        <v>4420</v>
      </c>
    </row>
    <row r="88" spans="1:4">
      <c r="A88" s="155" t="str">
        <f t="shared" si="1"/>
        <v>D6.consRFsum.inputGuide = "utiliser le réfrigérateur dans toute la maison";</v>
      </c>
      <c r="B88" t="s">
        <v>4426</v>
      </c>
      <c r="C88" s="157" t="s">
        <v>4489</v>
      </c>
      <c r="D88" s="158" t="s">
        <v>4427</v>
      </c>
    </row>
    <row r="89" spans="1:4">
      <c r="A89" s="155" t="str">
        <f t="shared" si="1"/>
        <v/>
      </c>
      <c r="C89" s="157"/>
      <c r="D89" s="158"/>
    </row>
    <row r="90" spans="1:4" ht="40.5">
      <c r="A90" s="155" t="str">
        <f t="shared" si="1"/>
        <v>D6.consSeason.inputGuide = "Pour les frais mensuels d'eau et d'électricité par saison. Remplissez la valeur approximative.";</v>
      </c>
      <c r="B90" t="s">
        <v>4428</v>
      </c>
      <c r="C90" s="157" t="s">
        <v>4490</v>
      </c>
      <c r="D90" s="158" t="s">
        <v>4429</v>
      </c>
    </row>
    <row r="91" spans="1:4">
      <c r="A91" s="155" t="str">
        <f t="shared" si="1"/>
        <v/>
      </c>
      <c r="C91" s="157"/>
      <c r="D91" s="158"/>
    </row>
    <row r="92" spans="1:4">
      <c r="A92" s="155" t="str">
        <f t="shared" si="1"/>
        <v>D6.consTotal.title = "entier";</v>
      </c>
      <c r="B92" t="s">
        <v>4430</v>
      </c>
      <c r="C92" s="157" t="s">
        <v>4491</v>
      </c>
      <c r="D92" s="158" t="s">
        <v>4431</v>
      </c>
    </row>
    <row r="93" spans="1:4" ht="27">
      <c r="A93" s="155" t="str">
        <f t="shared" si="1"/>
        <v>D6.consTotal.inputGuide = "Informations de base sur la région et la maison";</v>
      </c>
      <c r="B93" t="s">
        <v>4432</v>
      </c>
      <c r="C93" s="157" t="s">
        <v>4492</v>
      </c>
      <c r="D93" s="158" t="s">
        <v>4433</v>
      </c>
    </row>
    <row r="94" spans="1:4">
      <c r="A94" s="155" t="str">
        <f t="shared" si="1"/>
        <v/>
      </c>
      <c r="C94" s="157"/>
      <c r="D94" s="158"/>
    </row>
    <row r="95" spans="1:4">
      <c r="A95" s="155" t="str">
        <f t="shared" si="1"/>
        <v>D6.consTV.title = "la télé";</v>
      </c>
      <c r="B95" t="s">
        <v>4434</v>
      </c>
      <c r="C95" s="157" t="s">
        <v>4493</v>
      </c>
      <c r="D95" s="158" t="s">
        <v>1862</v>
      </c>
    </row>
    <row r="96" spans="1:4">
      <c r="A96" s="155" t="str">
        <f t="shared" si="1"/>
        <v>D6.consTV.addable = "la télé";</v>
      </c>
      <c r="B96" t="s">
        <v>4435</v>
      </c>
      <c r="C96" s="157" t="s">
        <v>4493</v>
      </c>
      <c r="D96" s="158" t="s">
        <v>1862</v>
      </c>
    </row>
    <row r="97" spans="1:4">
      <c r="A97" s="155" t="str">
        <f t="shared" si="1"/>
        <v>D6.consTV.countCall = "Taïwan";</v>
      </c>
      <c r="B97" t="s">
        <v>4436</v>
      </c>
      <c r="C97" s="157" t="s">
        <v>4487</v>
      </c>
      <c r="D97" s="158" t="s">
        <v>4675</v>
      </c>
    </row>
    <row r="98" spans="1:4">
      <c r="A98" s="155" t="str">
        <f t="shared" si="1"/>
        <v>D6.consTV.inputGuide = "Comment utiliser la télévision personnalisée";</v>
      </c>
      <c r="B98" t="s">
        <v>4437</v>
      </c>
      <c r="C98" s="157" t="s">
        <v>4494</v>
      </c>
      <c r="D98" s="158" t="s">
        <v>4438</v>
      </c>
    </row>
    <row r="99" spans="1:4">
      <c r="A99" s="155" t="str">
        <f t="shared" si="1"/>
        <v/>
      </c>
      <c r="C99" s="157"/>
      <c r="D99" s="158"/>
    </row>
    <row r="100" spans="1:4">
      <c r="A100" s="155" t="str">
        <f t="shared" si="1"/>
        <v>D6.consTVsum.title = "la télé";</v>
      </c>
      <c r="B100" t="s">
        <v>4439</v>
      </c>
      <c r="C100" s="157" t="s">
        <v>4493</v>
      </c>
      <c r="D100" s="158" t="s">
        <v>1862</v>
      </c>
    </row>
    <row r="101" spans="1:4" ht="27">
      <c r="A101" s="155" t="str">
        <f t="shared" si="1"/>
        <v>D6.consTVsum.inputGuide = "comment utiliser toute la maison de la télévision";</v>
      </c>
      <c r="B101" t="s">
        <v>4440</v>
      </c>
      <c r="C101" s="157" t="s">
        <v>4495</v>
      </c>
      <c r="D101" s="158" t="s">
        <v>4441</v>
      </c>
    </row>
    <row r="102" spans="1:4">
      <c r="A102" s="155" t="str">
        <f t="shared" si="1"/>
        <v/>
      </c>
      <c r="C102" s="157"/>
      <c r="D102" s="158"/>
    </row>
    <row r="103" spans="1:4">
      <c r="A103" s="155" t="str">
        <f t="shared" si="1"/>
        <v>D6.consSeason.titleList[1] = "winter";</v>
      </c>
      <c r="B103" t="s">
        <v>4662</v>
      </c>
      <c r="C103" s="157" t="s">
        <v>4666</v>
      </c>
      <c r="D103" s="158" t="s">
        <v>4676</v>
      </c>
    </row>
    <row r="104" spans="1:4">
      <c r="A104" s="155" t="str">
        <f t="shared" si="1"/>
        <v>D6.consSeason.titleList[2] = "spring/fall";</v>
      </c>
      <c r="B104" t="s">
        <v>4663</v>
      </c>
      <c r="C104" s="157" t="s">
        <v>4667</v>
      </c>
      <c r="D104" s="158" t="s">
        <v>4664</v>
      </c>
    </row>
    <row r="105" spans="1:4">
      <c r="A105" s="155" t="str">
        <f t="shared" si="1"/>
        <v>D6.consSeason.titleList[3] = "summer";</v>
      </c>
      <c r="B105" t="s">
        <v>4665</v>
      </c>
      <c r="C105" s="157" t="s">
        <v>4668</v>
      </c>
      <c r="D105" s="158" t="s">
        <v>4677</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112" zoomScaleNormal="112" workbookViewId="0">
      <pane xSplit="4" ySplit="3" topLeftCell="V40" activePane="bottomRight" state="frozen"/>
      <selection pane="topRight" activeCell="G1" sqref="G1"/>
      <selection pane="bottomLeft" activeCell="A4" sqref="A4"/>
      <selection pane="bottomRight" activeCell="Z4" sqref="X4:Z78"/>
    </sheetView>
  </sheetViews>
  <sheetFormatPr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6.87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6" customWidth="1"/>
    <col min="27" max="27" width="9" style="1"/>
    <col min="28" max="28" width="34.5" style="1" customWidth="1"/>
    <col min="29" max="16384" width="9" style="1"/>
  </cols>
  <sheetData>
    <row r="1" spans="1:28">
      <c r="A1" s="47" t="s">
        <v>3420</v>
      </c>
      <c r="D1" s="137" t="s">
        <v>3553</v>
      </c>
      <c r="X1" s="47" t="s">
        <v>3437</v>
      </c>
    </row>
    <row r="2" spans="1:28" ht="15" customHeight="1">
      <c r="B2" s="140" t="s">
        <v>2289</v>
      </c>
      <c r="C2" s="145" t="s">
        <v>2290</v>
      </c>
      <c r="D2" s="148" t="s">
        <v>2291</v>
      </c>
      <c r="E2" s="149"/>
      <c r="F2" s="147" t="s">
        <v>3382</v>
      </c>
      <c r="G2" s="148" t="s">
        <v>2292</v>
      </c>
      <c r="H2" s="150"/>
      <c r="I2" s="151" t="s">
        <v>3082</v>
      </c>
      <c r="J2" s="152"/>
      <c r="K2" s="146" t="s">
        <v>2293</v>
      </c>
      <c r="L2" s="140" t="s">
        <v>2294</v>
      </c>
      <c r="M2" s="140" t="s">
        <v>2295</v>
      </c>
      <c r="N2" s="140" t="s">
        <v>2296</v>
      </c>
      <c r="O2" s="140" t="s">
        <v>2297</v>
      </c>
      <c r="P2" s="145" t="s">
        <v>2298</v>
      </c>
      <c r="Q2" s="148" t="s">
        <v>4618</v>
      </c>
      <c r="R2" s="150"/>
      <c r="S2" s="151" t="s">
        <v>2299</v>
      </c>
      <c r="T2" s="152"/>
      <c r="U2" s="146" t="s">
        <v>2300</v>
      </c>
      <c r="V2" s="140" t="s">
        <v>2301</v>
      </c>
      <c r="X2" s="1"/>
      <c r="Y2" s="1"/>
      <c r="Z2" s="1"/>
      <c r="AB2" s="68" t="s">
        <v>4561</v>
      </c>
    </row>
    <row r="3" spans="1:28" ht="43.9" customHeight="1">
      <c r="B3" s="144" t="s">
        <v>3421</v>
      </c>
      <c r="C3" s="144" t="s">
        <v>3422</v>
      </c>
      <c r="D3" s="144" t="s">
        <v>3550</v>
      </c>
      <c r="E3" s="144" t="s">
        <v>3408</v>
      </c>
      <c r="F3" s="144" t="s">
        <v>3423</v>
      </c>
      <c r="G3" s="144" t="s">
        <v>3424</v>
      </c>
      <c r="H3" s="144" t="s">
        <v>3406</v>
      </c>
      <c r="I3" s="144" t="s">
        <v>3425</v>
      </c>
      <c r="J3" s="144" t="s">
        <v>3409</v>
      </c>
      <c r="K3" s="144" t="s">
        <v>3426</v>
      </c>
      <c r="L3" s="144" t="s">
        <v>3427</v>
      </c>
      <c r="M3" s="144" t="s">
        <v>3428</v>
      </c>
      <c r="N3" s="144" t="s">
        <v>3429</v>
      </c>
      <c r="O3" s="144" t="s">
        <v>3430</v>
      </c>
      <c r="P3" s="144" t="s">
        <v>3431</v>
      </c>
      <c r="Q3" s="144" t="s">
        <v>3432</v>
      </c>
      <c r="R3" s="144" t="s">
        <v>3406</v>
      </c>
      <c r="S3" s="144" t="s">
        <v>3433</v>
      </c>
      <c r="T3" s="144" t="s">
        <v>3406</v>
      </c>
      <c r="U3" s="144" t="s">
        <v>3434</v>
      </c>
      <c r="V3" s="144" t="s">
        <v>3435</v>
      </c>
      <c r="X3" s="48"/>
      <c r="Y3" s="48"/>
      <c r="Z3" s="68" t="s">
        <v>3436</v>
      </c>
      <c r="AB3" s="1" t="s">
        <v>4562</v>
      </c>
    </row>
    <row r="4" spans="1:28" s="19" customFormat="1" ht="79.5" customHeight="1">
      <c r="A4" s="49"/>
      <c r="B4" s="65">
        <v>1</v>
      </c>
      <c r="C4" s="65" t="s">
        <v>2758</v>
      </c>
      <c r="D4" s="209" t="s">
        <v>5188</v>
      </c>
      <c r="E4" s="141" t="s">
        <v>2271</v>
      </c>
      <c r="F4" s="65" t="s">
        <v>1900</v>
      </c>
      <c r="G4" s="209" t="s">
        <v>5243</v>
      </c>
      <c r="H4" s="141" t="s">
        <v>1449</v>
      </c>
      <c r="I4" s="136">
        <v>0.5</v>
      </c>
      <c r="J4" s="119">
        <v>0.5</v>
      </c>
      <c r="K4" s="65"/>
      <c r="L4" s="65">
        <v>25</v>
      </c>
      <c r="M4" s="65">
        <v>20</v>
      </c>
      <c r="N4" s="65">
        <v>4000</v>
      </c>
      <c r="O4" s="65"/>
      <c r="P4" s="65"/>
      <c r="Q4" s="136"/>
      <c r="R4" s="119"/>
      <c r="S4" s="136" t="s">
        <v>5852</v>
      </c>
      <c r="T4" s="119" t="s">
        <v>4900</v>
      </c>
      <c r="U4" s="65"/>
      <c r="V4" s="65" t="s">
        <v>2288</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title:"Installer des panneaux photovoltaïques",  easyness:"0.5",  refCons:"consTotal",  titleShort:"Production d'énergie solaire", level:"",  figNum:"25",  lifeTime:"20",  price:"4000",  roanShow:"",  standardType:"",  subsidy :"",  advice:"L'excès d'énergie produite peut être rachetée par les fournisseurs d'électricité (EDF en France) à prix élevé. Pour l'année 2017, le prix de rachat de l'électricité est d'environ 0,2240€ par kWh. Ce tarif est garanti pendant 20 ans par le fournisseur, à partir de l'installation des panneaux. Le tarif initial change trimestre par trimestre. Au final, l'électricité produite uniquement par panneau solaire ne dépend pas de moteurs, d'où sa longue durée de vie, et des besoins de maintenance et de suivi relativement faibles. L'équipement appelé 'conditionneur d'énergie solaire', qui convertit en courant alternatif (AC) l'énergie solaire, doit être changé tous les dix ans. &lt;br&gt; De plus, l'installation de panneaux photovoltaïques s'accompagne de l'aide du fournisseur afin de savoir exactement l'énergie que l'on peut vendre, quelle est l'énergie consommée par le foyer, etc. Cela permet de réduire sa consommation d'électricité et donc d'être plus respectueux de la nature.",   lifestyle:"",   season:"wss"};</v>
      </c>
      <c r="AB4" s="19" t="str">
        <f>"$defMeasures['"&amp;C4&amp;"'] = [ '"&amp;B$2&amp;"'=&gt;"""&amp;B4&amp;""",   '"&amp;D$2&amp;"'=&gt;"""&amp;CLEAN(SUBSTITUTE(D4,"""","'"))&amp;""",  '"&amp;L$2&amp;"'=&gt;"""&amp;L4&amp;""",  '"&amp;S$2&amp;"'=&gt;"""&amp;CLEAN(SUBSTITUTE(S4,"""","'"))&amp;"""];"</f>
        <v>$defMeasures['mTOsolar'] = [ 'mid'=&gt;"1",   'title'=&gt;"Installer des panneaux photovoltaïques",  'figNum'=&gt;"25",  'advice'=&gt;"L'excès d'énergie produite peut être rachetée par les fournisseurs d'électricité (EDF en France) à prix élevé. Pour l'année 2017, le prix de rachat de l'électricité est d'environ 0,2240€ par kWh. Ce tarif est garanti pendant 20 ans par le fournisseur, à partir de l'installation des panneaux. Le tarif initial change trimestre par trimestre. Au final, l'électricité produite uniquement par panneau solaire ne dépend pas de moteurs, d'où sa longue durée de vie, et des besoins de maintenance et de suivi relativement faibles. L'équipement appelé 'conditionneur d'énergie solaire', qui convertit en courant alternatif (AC) l'énergie solaire, doit être changé tous les dix ans. &lt;br&gt; De plus, l'installation de panneaux photovoltaïques s'accompagne de l'aide du fournisseur afin de savoir exactement l'énergie que l'on peut vendre, quelle est l'énergie consommée par le foyer, etc. Cela permet de réduire sa consommation d'électricité et donc d'être plus respectueux de la nature."];</v>
      </c>
    </row>
    <row r="5" spans="1:28" s="19" customFormat="1" ht="69" customHeight="1">
      <c r="A5" s="49"/>
      <c r="B5" s="65">
        <v>2</v>
      </c>
      <c r="C5" s="65" t="s">
        <v>2759</v>
      </c>
      <c r="D5" s="210" t="s">
        <v>5189</v>
      </c>
      <c r="E5" s="119" t="s">
        <v>2358</v>
      </c>
      <c r="F5" s="65" t="s">
        <v>1900</v>
      </c>
      <c r="G5" s="210" t="s">
        <v>5244</v>
      </c>
      <c r="H5" s="119" t="s">
        <v>2359</v>
      </c>
      <c r="I5" s="136">
        <v>1</v>
      </c>
      <c r="J5" s="119">
        <v>1</v>
      </c>
      <c r="K5" s="65"/>
      <c r="L5" s="65">
        <v>3</v>
      </c>
      <c r="M5" s="65">
        <v>20</v>
      </c>
      <c r="N5" s="65">
        <v>2000</v>
      </c>
      <c r="O5" s="65"/>
      <c r="P5" s="65"/>
      <c r="Q5" s="136"/>
      <c r="R5" s="119"/>
      <c r="S5" s="136" t="s">
        <v>5853</v>
      </c>
      <c r="T5" s="119" t="s">
        <v>4968</v>
      </c>
      <c r="U5" s="65"/>
      <c r="V5" s="65" t="s">
        <v>2360</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title:"Installer le périphérique Home Energy Checker",  easyness:"1",  refCons:"consTotal",  titleShort:" Home Energy Checker", level:"",  figNum:"3",  lifeTime:"20",  price:"2000",  roanShow:"",  standardType:"",  subsidy :"",  advice:"Les HEMS (Home Energy Management Systems) sont des systèmes qui surveillent les dépenses d'énergie du foyer heure par heure, et contrôlent automatiquement les appareils ménagers comme le climatiseur afin d'économiser l'énergie. Surveiller l'utilisation de l'électricité consiste par exemple à observer quelles actions entraînent des économies d'énergie. D'après le graphique affiché, on peut savoir quand on consomme beaucoup d'électricité, pourquoi, et réfléchir afin de réduire ses dépenses.",   lifestyle:"",   season:"wss"};</v>
      </c>
      <c r="AB5" s="19" t="str">
        <f t="shared" ref="AB5:AB68" si="1">"$defMeasures['"&amp;C5&amp;"'] = [ '"&amp;B$2&amp;"'=&gt;"""&amp;B5&amp;""",   '"&amp;D$2&amp;"'=&gt;"""&amp;CLEAN(SUBSTITUTE(D5,"""","'"))&amp;""",  '"&amp;L$2&amp;"'=&gt;"""&amp;L5&amp;""",  '"&amp;S$2&amp;"'=&gt;"""&amp;CLEAN(SUBSTITUTE(S5,"""","'"))&amp;"""];"</f>
        <v>$defMeasures['mTOhems'] = [ 'mid'=&gt;"2",   'title'=&gt;"Installer le périphérique Home Energy Checker",  'figNum'=&gt;"3",  'advice'=&gt;"Les HEMS (Home Energy Management Systems) sont des systèmes qui surveillent les dépenses d'énergie du foyer heure par heure, et contrôlent automatiquement les appareils ménagers comme le climatiseur afin d'économiser l'énergie. Surveiller l'utilisation de l'électricité consiste par exemple à observer quelles actions entraînent des économies d'énergie. D'après le graphique affiché, on peut savoir quand on consomme beaucoup d'électricité, pourquoi, et réfléchir afin de réduire ses dépenses."];</v>
      </c>
    </row>
    <row r="6" spans="1:28" s="19" customFormat="1" ht="69" customHeight="1">
      <c r="A6" s="49"/>
      <c r="B6" s="65">
        <v>3</v>
      </c>
      <c r="C6" s="65" t="s">
        <v>3125</v>
      </c>
      <c r="D6" s="210" t="s">
        <v>5190</v>
      </c>
      <c r="E6" s="119" t="s">
        <v>3126</v>
      </c>
      <c r="F6" s="65" t="s">
        <v>1900</v>
      </c>
      <c r="G6" s="210" t="s">
        <v>5848</v>
      </c>
      <c r="H6" s="119" t="s">
        <v>3127</v>
      </c>
      <c r="I6" s="136">
        <v>2</v>
      </c>
      <c r="J6" s="119">
        <v>2</v>
      </c>
      <c r="K6" s="65"/>
      <c r="L6" s="65">
        <v>25</v>
      </c>
      <c r="M6" s="65">
        <v>10</v>
      </c>
      <c r="N6" s="65">
        <v>500</v>
      </c>
      <c r="O6" s="65"/>
      <c r="P6" s="65"/>
      <c r="Q6" s="136"/>
      <c r="R6" s="119"/>
      <c r="S6" s="136" t="s">
        <v>5854</v>
      </c>
      <c r="T6" s="119" t="s">
        <v>4969</v>
      </c>
      <c r="U6" s="65"/>
      <c r="V6" s="65" t="s">
        <v>2288</v>
      </c>
      <c r="W6" s="49"/>
      <c r="X6" s="49"/>
      <c r="Y6" s="49"/>
      <c r="Z6" s="49" t="str">
        <f t="shared" si="0"/>
        <v>D6.scenario.defMeasures['mTOsolarSmall'] = { mid:"3",  name:"mTOsolarSmall",  title:"Mettre un panneau solaire sur la véranda",  easyness:"2",  refCons:"consTotal",  titleShort:"Lumière du soleil sur la véranda", level:"",  figNum:"25",  lifeTime:"10",  price:"500",  roanShow:"",  standardType:"",  subsidy :"",  advice:"Bien que l'on parle ici aussi de panneaux solaires, il ne s'agit plus de les installer sur le toit, mais plutôt de s'équiper d'un petit panneau portable, à fixer sur la véranda entre autres. Celui sert plutôt pour de petites utilisations, comme l'éclairage. Le produit complet est disponible à la vente, mais on peut aussi le réaliser soi-même, avec des matériaux achetés sur Internet ou dans des magasins spécialisés. &lt;br&gt; Pour une journée assez ensoleillée pour faire sécher des draps, vous pouvez charger la batterie au soleil, et utiliser cette charge. Il peux y avoir d'autres moments, où vous ne pouvez pas utiliser l'électricité, comme les jours couverts.",   lifestyle:"",   season:"wss"};</v>
      </c>
      <c r="AB6" s="19" t="str">
        <f t="shared" si="1"/>
        <v>$defMeasures['mTOsolarSmall'] = [ 'mid'=&gt;"3",   'title'=&gt;"Mettre un panneau solaire sur la véranda",  'figNum'=&gt;"25",  'advice'=&gt;"Bien que l'on parle ici aussi de panneaux solaires, il ne s'agit plus de les installer sur le toit, mais plutôt de s'équiper d'un petit panneau portable, à fixer sur la véranda entre autres. Celui sert plutôt pour de petites utilisations, comme l'éclairage. Le produit complet est disponible à la vente, mais on peut aussi le réaliser soi-même, avec des matériaux achetés sur Internet ou dans des magasins spécialisés. &lt;br&gt; Pour une journée assez ensoleillée pour faire sécher des draps, vous pouvez charger la batterie au soleil, et utiliser cette charge. Il peux y avoir d'autres moments, où vous ne pouvez pas utiliser l'électricité, comme les jours couverts."];</v>
      </c>
    </row>
    <row r="7" spans="1:28" s="19" customFormat="1" ht="69" customHeight="1">
      <c r="A7" s="49"/>
      <c r="B7" s="65">
        <v>101</v>
      </c>
      <c r="C7" s="65" t="s">
        <v>2110</v>
      </c>
      <c r="D7" s="210" t="s">
        <v>4123</v>
      </c>
      <c r="E7" s="119" t="s">
        <v>2272</v>
      </c>
      <c r="F7" s="65" t="s">
        <v>2106</v>
      </c>
      <c r="G7" s="210" t="s">
        <v>5245</v>
      </c>
      <c r="H7" s="119" t="s">
        <v>1776</v>
      </c>
      <c r="I7" s="136">
        <v>2</v>
      </c>
      <c r="J7" s="119">
        <v>2</v>
      </c>
      <c r="K7" s="65"/>
      <c r="L7" s="65">
        <v>8</v>
      </c>
      <c r="M7" s="65">
        <v>10</v>
      </c>
      <c r="N7" s="65">
        <v>4000</v>
      </c>
      <c r="O7" s="65">
        <v>1</v>
      </c>
      <c r="P7" s="65" t="s">
        <v>1176</v>
      </c>
      <c r="Q7" s="136"/>
      <c r="R7" s="119"/>
      <c r="S7" s="136" t="s">
        <v>5855</v>
      </c>
      <c r="T7" s="119" t="s">
        <v>4901</v>
      </c>
      <c r="U7" s="65"/>
      <c r="V7" s="65" t="s">
        <v>2288</v>
      </c>
      <c r="W7" s="49"/>
      <c r="X7" s="49"/>
      <c r="Y7" s="49"/>
      <c r="Z7" s="49" t="str">
        <f t="shared" si="0"/>
        <v>D6.scenario.defMeasures['mHWecocute'] = { mid:"101",  name:"mHWecocute",  title:"Remplacer le chauffe-eau avec Eco Cute",  easyness:"2",  refCons:"consHWsum",  titleShort:"Eco Cute", level:"",  figNum:"8",  lifeTime:"10",  price:"4000",  roanShow:"1",  standardType:"電気温水器",  subsidy :"",  advice:"Eco Cute (chauffe-eau de pompe à chaleur à fluide frigorigène naturel) est équipé d'un équipement tel que l'unité extérieure d'air conditionné, fait bouillir de l'eau chaude en utilisant la chaleur de l'air extérieur, il sera trois fois plus efficace que le chauffe-eau électrique. Il est recommandé aux familles qui prennent beaucoup de membres de la famille qui utilisent l'eau chaude pour le réservoir de stockage d'eau chaude, qui pénètre chaque jour sans faute. De plus, en prenant en compte la façon d'utiliser de l'eau chaude ordinaire, la mise à ébullition conduit discrètement à une économie d'énergie supplémentaire.",   lifestyle:"",   season:"wss"};</v>
      </c>
      <c r="AB7" s="19" t="str">
        <f t="shared" si="1"/>
        <v>$defMeasures['mHWecocute'] = [ 'mid'=&gt;"101",   'title'=&gt;"Remplacer le chauffe-eau avec Eco Cute",  'figNum'=&gt;"8",  'advice'=&gt;"Eco Cute (chauffe-eau de pompe à chaleur à fluide frigorigène naturel) est équipé d'un équipement tel que l'unité extérieure d'air conditionné, fait bouillir de l'eau chaude en utilisant la chaleur de l'air extérieur, il sera trois fois plus efficace que le chauffe-eau électrique. Il est recommandé aux familles qui prennent beaucoup de membres de la famille qui utilisent l'eau chaude pour le réservoir de stockage d'eau chaude, qui pénètre chaque jour sans faute. De plus, en prenant en compte la façon d'utiliser de l'eau chaude ordinaire, la mise à ébullition conduit discrètement à une économie d'énergie supplémentaire."];</v>
      </c>
    </row>
    <row r="8" spans="1:28" s="19" customFormat="1" ht="69" customHeight="1">
      <c r="A8" s="49"/>
      <c r="B8" s="65">
        <v>102</v>
      </c>
      <c r="C8" s="65" t="s">
        <v>2112</v>
      </c>
      <c r="D8" s="210" t="s">
        <v>5191</v>
      </c>
      <c r="E8" s="119" t="s">
        <v>2273</v>
      </c>
      <c r="F8" s="65" t="s">
        <v>2106</v>
      </c>
      <c r="G8" s="210" t="s">
        <v>4125</v>
      </c>
      <c r="H8" s="119" t="s">
        <v>1077</v>
      </c>
      <c r="I8" s="136">
        <v>2</v>
      </c>
      <c r="J8" s="119">
        <v>2</v>
      </c>
      <c r="K8" s="65"/>
      <c r="L8" s="65">
        <v>10</v>
      </c>
      <c r="M8" s="65">
        <v>10</v>
      </c>
      <c r="N8" s="65">
        <v>2000</v>
      </c>
      <c r="O8" s="65"/>
      <c r="P8" s="65" t="s">
        <v>1177</v>
      </c>
      <c r="Q8" s="136"/>
      <c r="R8" s="119"/>
      <c r="S8" s="136" t="s">
        <v>5856</v>
      </c>
      <c r="T8" s="119" t="s">
        <v>4902</v>
      </c>
      <c r="U8" s="65"/>
      <c r="V8" s="65" t="s">
        <v>2288</v>
      </c>
      <c r="W8" s="49"/>
      <c r="X8" s="49"/>
      <c r="Y8" s="49"/>
      <c r="Z8" s="49" t="str">
        <f t="shared" si="0"/>
        <v>D6.scenario.defMeasures['mHWecojoze'] = { mid:"102",  name:"mHWecojoze",  title:"Remplacer le chauffe-eau par Eco Jaws (type de récupération de chaleur latente)",  easyness:"2",  refCons:"consHWsum",  titleShort:"Eco Jozu", level:"",  figNum:"10",  lifeTime:"10",  price:"2000",  roanShow:"",  standardType:"既存型",  subsidy :"",  advice:"Étant donné que Eco Jaws (type de récupération de chaleur latente) récupère la chaleur s'échappant sous forme de vapeur d'eau, l'efficacité est améliorée de plus de 10% par rapport aux chauffe-eau à gaz existants. Il est presque de la même forme que le chauffe-eau à gaz existant, mais il est légèrement plus grand pour récupérer la chaleur, et il y a également un drain qui draine l'eau générée lors de la récupération de la chaleur. Selon la compagnie de gaz, les frais de gaz peuvent être actualisés en fonction des frais d'Eco Jo.",   lifestyle:"",   season:"wss"};</v>
      </c>
      <c r="AB8" s="19" t="str">
        <f t="shared" si="1"/>
        <v>$defMeasures['mHWecojoze'] = [ 'mid'=&gt;"102",   'title'=&gt;"Remplacer le chauffe-eau par Eco Jaws (type de récupération de chaleur latente)",  'figNum'=&gt;"10",  'advice'=&gt;"Étant donné que Eco Jaws (type de récupération de chaleur latente) récupère la chaleur s'échappant sous forme de vapeur d'eau, l'efficacité est améliorée de plus de 10% par rapport aux chauffe-eau à gaz existants. Il est presque de la même forme que le chauffe-eau à gaz existant, mais il est légèrement plus grand pour récupérer la chaleur, et il y a également un drain qui draine l'eau générée lors de la récupération de la chaleur. Selon la compagnie de gaz, les frais de gaz peuvent être actualisés en fonction des frais d'Eco Jo."];</v>
      </c>
    </row>
    <row r="9" spans="1:28" s="19" customFormat="1" ht="69" customHeight="1">
      <c r="A9" s="49"/>
      <c r="B9" s="65">
        <v>103</v>
      </c>
      <c r="C9" s="65" t="s">
        <v>2111</v>
      </c>
      <c r="D9" s="210" t="s">
        <v>5192</v>
      </c>
      <c r="E9" s="119" t="s">
        <v>2274</v>
      </c>
      <c r="F9" s="65" t="s">
        <v>2106</v>
      </c>
      <c r="G9" s="210" t="s">
        <v>4126</v>
      </c>
      <c r="H9" s="119" t="s">
        <v>1078</v>
      </c>
      <c r="I9" s="136">
        <v>1</v>
      </c>
      <c r="J9" s="119">
        <v>1</v>
      </c>
      <c r="K9" s="65"/>
      <c r="L9" s="65">
        <v>10</v>
      </c>
      <c r="M9" s="65">
        <v>10</v>
      </c>
      <c r="N9" s="65">
        <v>2500</v>
      </c>
      <c r="O9" s="65"/>
      <c r="P9" s="65" t="s">
        <v>1177</v>
      </c>
      <c r="Q9" s="136"/>
      <c r="R9" s="119"/>
      <c r="S9" s="136" t="s">
        <v>5857</v>
      </c>
      <c r="T9" s="119" t="s">
        <v>4903</v>
      </c>
      <c r="U9" s="65"/>
      <c r="V9" s="65" t="s">
        <v>2288</v>
      </c>
      <c r="W9" s="49"/>
      <c r="X9" s="49"/>
      <c r="Y9" s="49"/>
      <c r="Z9" s="49" t="str">
        <f t="shared" si="0"/>
        <v>D6.scenario.defMeasures['mHWecofeel'] = { mid:"103",  name:"mHWecofeel",  title:"Remplacer le réchauffeur d'eau par un éco-corne (type de récupération de chaleur latente)",  easyness:"1",  refCons:"consHWsum",  titleShort:"Ecofeel", level:"",  figNum:"10",  lifeTime:"10",  price:"2500",  roanShow:"",  standardType:"既存型",  subsidy :"",  advice:"Eco-feel (type de récupération de chaleur latente) est un mécanisme permettant de récupérer l'échappement de chaleur en tant que vapeur d'eau, de sorte que l'efficacité s'est améliorée de plus de 10%. Il a presque la même forme que la chaudière à kérosène existante, mais il est légèrement plus grand pour récupérer la chaleur, et il y a également un drain qui draine l'eau générée lors de la récupération de la chaleur. Le type de gaz plutôt que le kérosène est appelé «écologie».",   lifestyle:"",   season:"wss"};</v>
      </c>
      <c r="AB9" s="19" t="str">
        <f t="shared" si="1"/>
        <v>$defMeasures['mHWecofeel'] = [ 'mid'=&gt;"103",   'title'=&gt;"Remplacer le réchauffeur d'eau par un éco-corne (type de récupération de chaleur latente)",  'figNum'=&gt;"10",  'advice'=&gt;"Eco-feel (type de récupération de chaleur latente) est un mécanisme permettant de récupérer l'échappement de chaleur en tant que vapeur d'eau, de sorte que l'efficacité s'est améliorée de plus de 10%. Il a presque la même forme que la chaudière à kérosène existante, mais il est légèrement plus grand pour récupérer la chaleur, et il y a également un drain qui draine l'eau générée lors de la récupération de la chaleur. Le type de gaz plutôt que le kérosène est appelé «écologie»."];</v>
      </c>
    </row>
    <row r="10" spans="1:28" s="19" customFormat="1" ht="69" customHeight="1">
      <c r="A10" s="49"/>
      <c r="B10" s="65">
        <v>105</v>
      </c>
      <c r="C10" s="65" t="s">
        <v>2113</v>
      </c>
      <c r="D10" s="210" t="s">
        <v>4124</v>
      </c>
      <c r="E10" s="119" t="s">
        <v>2275</v>
      </c>
      <c r="F10" s="65" t="s">
        <v>2106</v>
      </c>
      <c r="G10" s="210" t="s">
        <v>4127</v>
      </c>
      <c r="H10" s="119" t="s">
        <v>1289</v>
      </c>
      <c r="I10" s="136">
        <v>0.5</v>
      </c>
      <c r="J10" s="119">
        <v>0.5</v>
      </c>
      <c r="K10" s="65">
        <v>5</v>
      </c>
      <c r="L10" s="65">
        <v>10</v>
      </c>
      <c r="M10" s="65">
        <v>10</v>
      </c>
      <c r="N10" s="65">
        <v>12000</v>
      </c>
      <c r="O10" s="65">
        <v>1</v>
      </c>
      <c r="P10" s="65" t="s">
        <v>1290</v>
      </c>
      <c r="Q10" s="136"/>
      <c r="R10" s="119"/>
      <c r="S10" s="136" t="s">
        <v>5858</v>
      </c>
      <c r="T10" s="119" t="s">
        <v>4904</v>
      </c>
      <c r="U10" s="65"/>
      <c r="V10" s="65" t="s">
        <v>2288</v>
      </c>
      <c r="W10" s="49"/>
      <c r="X10" s="49"/>
      <c r="Y10" s="49"/>
      <c r="Z10" s="49" t="str">
        <f t="shared" si="0"/>
        <v>D6.scenario.defMeasures['mHWenefarm'] = { mid:"105",  name:"mHWenefarm",  title:"Remplacer le chauffe-eau avec Enefarm (pile à combustible)",  easyness:"0.5",  refCons:"consHWsum",  titleShort:"Enefarm", level:"5",  figNum:"10",  lifeTime:"10",  price:"12000",  roanShow:"1",  standardType:"エコジョーズ",  subsidy :"",  advice:"Enefarm est un dispositif efficace qui fait bouillir de l'eau chaude tout en générant de l'énergie avec une pile à combustible. Vous pouvez générer de l'électricité par la quantité d'électricité consommée à la maison et utiliser la chaleur restante générée comme eau chaude. Un grand effet d'économie d'énergie peut être attendu dans un ménage en utilisant beaucoup d'électricité et d'eau chaude.",   lifestyle:"",   season:"wss"};</v>
      </c>
      <c r="AB10" s="19" t="str">
        <f t="shared" si="1"/>
        <v>$defMeasures['mHWenefarm'] = [ 'mid'=&gt;"105",   'title'=&gt;"Remplacer le chauffe-eau avec Enefarm (pile à combustible)",  'figNum'=&gt;"10",  'advice'=&gt;"Enefarm est un dispositif efficace qui fait bouillir de l'eau chaude tout en générant de l'énergie avec une pile à combustible. Vous pouvez générer de l'électricité par la quantité d'électricité consommée à la maison et utiliser la chaleur restante générée comme eau chaude. Un grand effet d'économie d'énergie peut être attendu dans un ménage en utilisant beaucoup d'électricité et d'eau chaude."];</v>
      </c>
    </row>
    <row r="11" spans="1:28" s="19" customFormat="1" ht="69" customHeight="1">
      <c r="A11" s="49"/>
      <c r="B11" s="65">
        <v>106</v>
      </c>
      <c r="C11" s="65" t="s">
        <v>2114</v>
      </c>
      <c r="D11" s="210" t="s">
        <v>5838</v>
      </c>
      <c r="E11" s="119" t="s">
        <v>2344</v>
      </c>
      <c r="F11" s="65" t="s">
        <v>2106</v>
      </c>
      <c r="G11" s="210" t="s">
        <v>3569</v>
      </c>
      <c r="H11" s="119" t="s">
        <v>1161</v>
      </c>
      <c r="I11" s="136">
        <v>1</v>
      </c>
      <c r="J11" s="119">
        <v>1</v>
      </c>
      <c r="K11" s="65"/>
      <c r="L11" s="65">
        <v>9</v>
      </c>
      <c r="M11" s="65">
        <v>10</v>
      </c>
      <c r="N11" s="65">
        <v>4000</v>
      </c>
      <c r="O11" s="65"/>
      <c r="P11" s="65"/>
      <c r="Q11" s="136"/>
      <c r="R11" s="119"/>
      <c r="S11" s="136" t="s">
        <v>5859</v>
      </c>
      <c r="T11" s="119" t="s">
        <v>4905</v>
      </c>
      <c r="U11" s="65"/>
      <c r="V11" s="65" t="s">
        <v>2288</v>
      </c>
      <c r="W11" s="49"/>
      <c r="X11" s="49"/>
      <c r="Y11" s="49"/>
      <c r="Z11" s="49" t="str">
        <f t="shared" si="0"/>
        <v>D6.scenario.defMeasures['mHWsolarHeater'] = { mid:"106",  name:"mHWsolarHeater",  title:"Installer le chauffe-eau solaire (style cycle naturel) et l'utiliser",  easyness:"1",  refCons:"consHWsum",  titleShort:"Chauffe-eau solaire", level:"",  figNum:"9",  lifeTime:"10",  price:"4000",  roanShow:"",  standardType:"",  subsidy :"",  advice:"Lors d'une chaude journée ensoleillée, ce dispositif permet de prendre un bain à l'eau chauffée par le soleil. Comme il peut produire de la chaleur même en hiver, il permet de réduire considérablement la consommation d'énergie pour l'eau chaude. Son système relativement simple pour chauffer l'eau en fait une mesure efficace contre le réchauffement climatique, et son usage est de plus en plus répandu à travers le monde.",   lifestyle:"",   season:"wss"};</v>
      </c>
      <c r="AB11" s="19" t="str">
        <f t="shared" si="1"/>
        <v>$defMeasures['mHWsolarHeater'] = [ 'mid'=&gt;"106",   'title'=&gt;"Installer le chauffe-eau solaire (style cycle naturel) et l'utiliser",  'figNum'=&gt;"9",  'advice'=&gt;"Lors d'une chaude journée ensoleillée, ce dispositif permet de prendre un bain à l'eau chauffée par le soleil. Comme il peut produire de la chaleur même en hiver, il permet de réduire considérablement la consommation d'énergie pour l'eau chaude. Son système relativement simple pour chauffer l'eau en fait une mesure efficace contre le réchauffement climatique, et son usage est de plus en plus répandu à travers le monde."];</v>
      </c>
    </row>
    <row r="12" spans="1:28" s="19" customFormat="1" ht="69" customHeight="1">
      <c r="A12" s="49"/>
      <c r="B12" s="65">
        <v>107</v>
      </c>
      <c r="C12" s="65" t="s">
        <v>2760</v>
      </c>
      <c r="D12" s="210" t="s">
        <v>5193</v>
      </c>
      <c r="E12" s="119" t="s">
        <v>2343</v>
      </c>
      <c r="F12" s="65" t="s">
        <v>2106</v>
      </c>
      <c r="G12" s="210" t="s">
        <v>4128</v>
      </c>
      <c r="H12" s="119" t="s">
        <v>2342</v>
      </c>
      <c r="I12" s="136">
        <v>1</v>
      </c>
      <c r="J12" s="119">
        <v>1</v>
      </c>
      <c r="K12" s="65"/>
      <c r="L12" s="65">
        <v>9</v>
      </c>
      <c r="M12" s="65">
        <v>10</v>
      </c>
      <c r="N12" s="65">
        <v>6000</v>
      </c>
      <c r="O12" s="65"/>
      <c r="P12" s="65"/>
      <c r="Q12" s="136"/>
      <c r="R12" s="119"/>
      <c r="S12" s="136" t="s">
        <v>5860</v>
      </c>
      <c r="T12" s="119" t="s">
        <v>4906</v>
      </c>
      <c r="U12" s="65"/>
      <c r="V12" s="65" t="s">
        <v>2288</v>
      </c>
      <c r="W12" s="49"/>
      <c r="X12" s="49"/>
      <c r="Y12" s="49"/>
      <c r="Z12" s="49" t="str">
        <f t="shared" si="0"/>
        <v>D6.scenario.defMeasures['mHWsolarSystem'] = { mid:"107",  name:"mHWsolarSystem",  title:"Installer et utiliser un système solaire (type de circulation forcée)",  easyness:"1",  refCons:"consHWsum",  titleShort:"Système solaire", level:"",  figNum:"9",  lifeTime:"10",  price:"6000",  roanShow:"",  standardType:"",  subsidy :"",  advice:"C'est un chauffe-eau solaire qui met le réservoir de stockage d'eau chaude sur le sol et l'utilise. Il n'y a pas de réservoir sur le toit, donc aucune charge n'est appliquée. 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   lifestyle:"",   season:"wss"};</v>
      </c>
      <c r="AB12" s="19" t="str">
        <f t="shared" si="1"/>
        <v>$defMeasures['mHWsolarSystem'] = [ 'mid'=&gt;"107",   'title'=&gt;"Installer et utiliser un système solaire (type de circulation forcée)",  'figNum'=&gt;"9",  'advice'=&gt;"C'est un chauffe-eau solaire qui met le réservoir de stockage d'eau chaude sur le sol et l'utilise. Il n'y a pas de réservoir sur le toit, donc aucune charge n'est appliquée. 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v>
      </c>
    </row>
    <row r="13" spans="1:28" s="19" customFormat="1" ht="69" customHeight="1">
      <c r="A13" s="49"/>
      <c r="B13" s="65">
        <v>108</v>
      </c>
      <c r="C13" s="65" t="s">
        <v>867</v>
      </c>
      <c r="D13" s="210" t="s">
        <v>5839</v>
      </c>
      <c r="E13" s="119" t="s">
        <v>1162</v>
      </c>
      <c r="F13" s="65" t="s">
        <v>2140</v>
      </c>
      <c r="G13" s="210" t="s">
        <v>5849</v>
      </c>
      <c r="H13" s="119" t="s">
        <v>1291</v>
      </c>
      <c r="I13" s="136">
        <v>5</v>
      </c>
      <c r="J13" s="119">
        <v>5</v>
      </c>
      <c r="K13" s="65"/>
      <c r="L13" s="65">
        <v>11</v>
      </c>
      <c r="M13" s="65">
        <v>10</v>
      </c>
      <c r="N13" s="65">
        <v>20</v>
      </c>
      <c r="O13" s="65"/>
      <c r="P13" s="65"/>
      <c r="Q13" s="136"/>
      <c r="R13" s="119"/>
      <c r="S13" s="136" t="s">
        <v>5861</v>
      </c>
      <c r="T13" s="119" t="s">
        <v>4907</v>
      </c>
      <c r="U13" s="65">
        <v>1</v>
      </c>
      <c r="V13" s="65" t="s">
        <v>2288</v>
      </c>
      <c r="W13" s="49"/>
      <c r="X13" s="49"/>
      <c r="Y13" s="49"/>
      <c r="Z13" s="49" t="str">
        <f t="shared" si="0"/>
        <v>D6.scenario.defMeasures['mHWshowerHead'] = { mid:"108",  name:"mHWshowerHead",  title:"Attacher un économiseur d'eau à la douche et l'utiliser",  easyness:"5",  refCons:"consHWshower",  titleShort:"Pommeau de douche à économiseur d'eau", level:"",  figNum:"11",  lifeTime:"10",  price:"20",  roanShow:"",  standardType:"",  subsidy :"",  advice:"Il est devenu possible de remplacer la partie de la main (tête) de la douche. En plus de l'eau chaude qui sort vigoureusement, il y a des choses qui peuvent arrêter l'eau à portée de main, et il est possible de réduire l'utilisation d'eau chaude d'environ 30%. Vous pouvez acheter à la maison des centres et des marchands de masse d'électronique domestique. On peut désormais changer le pommeau de douche. Le débit de l'eau est réglable, et l'arrêt du jet est à portée de main ; cela permet de réduire l'utilisation d'eau chaude d'environ 30%. Il est possible de se procurer un économiseur d'eau dans des quincailleries et des magasins d'électroménager.",   lifestyle:"1",   season:"wss"};</v>
      </c>
      <c r="AB13" s="19" t="str">
        <f t="shared" si="1"/>
        <v>$defMeasures['mHWshowerHead'] = [ 'mid'=&gt;"108",   'title'=&gt;"Attacher un économiseur d'eau à la douche et l'utiliser",  'figNum'=&gt;"11",  'advice'=&gt;"Il est devenu possible de remplacer la partie de la main (tête) de la douche. En plus de l'eau chaude qui sort vigoureusement, il y a des choses qui peuvent arrêter l'eau à portée de main, et il est possible de réduire l'utilisation d'eau chaude d'environ 30%. Vous pouvez acheter à la maison des centres et des marchands de masse d'électronique domestique. On peut désormais changer le pommeau de douche. Le débit de l'eau est réglable, et l'arrêt du jet est à portée de main ; cela permet de réduire l'utilisation d'eau chaude d'environ 30%. Il est possible de se procurer un économiseur d'eau dans des quincailleries et des magasins d'électroménager."];</v>
      </c>
    </row>
    <row r="14" spans="1:28" s="19" customFormat="1" ht="69" customHeight="1">
      <c r="A14" s="49"/>
      <c r="B14" s="65">
        <v>109</v>
      </c>
      <c r="C14" s="65" t="s">
        <v>868</v>
      </c>
      <c r="D14" s="210" t="s">
        <v>5840</v>
      </c>
      <c r="E14" s="119" t="s">
        <v>1551</v>
      </c>
      <c r="F14" s="65" t="s">
        <v>2140</v>
      </c>
      <c r="G14" s="210" t="s">
        <v>5850</v>
      </c>
      <c r="H14" s="119" t="s">
        <v>1292</v>
      </c>
      <c r="I14" s="136">
        <v>4</v>
      </c>
      <c r="J14" s="119">
        <v>4</v>
      </c>
      <c r="K14" s="65"/>
      <c r="L14" s="65">
        <v>11</v>
      </c>
      <c r="M14" s="65"/>
      <c r="N14" s="65" t="s">
        <v>4497</v>
      </c>
      <c r="O14" s="65"/>
      <c r="P14" s="65"/>
      <c r="Q14" s="136"/>
      <c r="R14" s="119"/>
      <c r="S14" s="136" t="s">
        <v>5862</v>
      </c>
      <c r="T14" s="119" t="s">
        <v>4908</v>
      </c>
      <c r="U14" s="65">
        <v>1</v>
      </c>
      <c r="V14" s="65" t="s">
        <v>2288</v>
      </c>
      <c r="W14" s="49"/>
      <c r="X14" s="49"/>
      <c r="Y14" s="49"/>
      <c r="Z14" s="49" t="str">
        <f t="shared" si="0"/>
        <v>D6.scenario.defMeasures['mHWshowerTime'] = { mid:"109",  name:"mHWshowerTime",  title:"Une douche par personne et par jour",  easyness:"4",  refCons:"consHWshower",  titleShort:"Réduire le temps de douche individuel", level:"",  figNum:"11",  lifeTime:"",  price:"",  roanShow:"",  standardType:"",  subsidy :"",  advice:"L'énergie consommée par la douche est considérable, en effet on estime que la consommation d'eau chaude en énergie est équivalente à celle de 300 téléviseurs. Ainsi même un court arrêt de la douche permet une économie d'énergie importante. Par exemple, cela peut consister à couper l'eau pendant le lavage du corps.",   lifestyle:"1",   season:"wss"};</v>
      </c>
      <c r="AB14" s="19" t="str">
        <f t="shared" si="1"/>
        <v>$defMeasures['mHWshowerTime'] = [ 'mid'=&gt;"109",   'title'=&gt;"Une douche par personne et par jour",  'figNum'=&gt;"11",  'advice'=&gt;"L'énergie consommée par la douche est considérable, en effet on estime que la consommation d'eau chaude en énergie est équivalente à celle de 300 téléviseurs. Ainsi même un court arrêt de la douche permet une économie d'énergie importante. Par exemple, cela peut consister à couper l'eau pendant le lavage du corps."];</v>
      </c>
    </row>
    <row r="15" spans="1:28" s="19" customFormat="1" ht="69" customHeight="1">
      <c r="A15" s="49"/>
      <c r="B15" s="65">
        <v>110</v>
      </c>
      <c r="C15" s="65" t="s">
        <v>3149</v>
      </c>
      <c r="D15" s="210" t="s">
        <v>5841</v>
      </c>
      <c r="E15" s="119" t="s">
        <v>3150</v>
      </c>
      <c r="F15" s="65" t="s">
        <v>2140</v>
      </c>
      <c r="G15" s="210" t="s">
        <v>4129</v>
      </c>
      <c r="H15" s="119" t="s">
        <v>3151</v>
      </c>
      <c r="I15" s="136">
        <v>3</v>
      </c>
      <c r="J15" s="119">
        <v>3</v>
      </c>
      <c r="K15" s="65"/>
      <c r="L15" s="65">
        <v>11</v>
      </c>
      <c r="M15" s="65"/>
      <c r="N15" s="65" t="s">
        <v>4497</v>
      </c>
      <c r="O15" s="65"/>
      <c r="P15" s="65"/>
      <c r="Q15" s="136"/>
      <c r="R15" s="119"/>
      <c r="S15" s="136" t="s">
        <v>5862</v>
      </c>
      <c r="T15" s="119" t="s">
        <v>4908</v>
      </c>
      <c r="U15" s="65">
        <v>1</v>
      </c>
      <c r="V15" s="65" t="s">
        <v>2288</v>
      </c>
      <c r="W15" s="49"/>
      <c r="X15" s="49"/>
      <c r="Y15" s="49"/>
      <c r="Z15" s="49" t="str">
        <f t="shared" si="0"/>
        <v>D6.scenario.defMeasures['mHWshowerTime30'] = { mid:"110",  name:"mHWshowerTime30",  title:"Réduire le temps de douche de 30%",  easyness:"3",  refCons:"consHWshower",  titleShort:"Douche réduite de 30%", level:"",  figNum:"11",  lifeTime:"",  price:"",  roanShow:"",  standardType:"",  subsidy :"",  advice:"L'énergie consommée par la douche est considérable, en effet on estime que la consommation d'eau chaude en énergie est équivalente à celle de 300 téléviseurs. Ainsi même un court arrêt de la douche permet une économie d'énergie importante. Par exemple, cela peut consister à couper l'eau pendant le lavage du corps.",   lifestyle:"1",   season:"wss"};</v>
      </c>
      <c r="AB15" s="19" t="str">
        <f t="shared" si="1"/>
        <v>$defMeasures['mHWshowerTime30'] = [ 'mid'=&gt;"110",   'title'=&gt;"Réduire le temps de douche de 30%",  'figNum'=&gt;"11",  'advice'=&gt;"L'énergie consommée par la douche est considérable, en effet on estime que la consommation d'eau chaude en énergie est équivalente à celle de 300 téléviseurs. Ainsi même un court arrêt de la douche permet une économie d'énergie importante. Par exemple, cela peut consister à couper l'eau pendant le lavage du corps."];</v>
      </c>
    </row>
    <row r="16" spans="1:28" s="165" customFormat="1" ht="69" customHeight="1">
      <c r="A16" s="163"/>
      <c r="B16" s="164">
        <v>111</v>
      </c>
      <c r="C16" s="164" t="s">
        <v>2115</v>
      </c>
      <c r="D16" s="210" t="s">
        <v>5842</v>
      </c>
      <c r="E16" s="164" t="s">
        <v>2276</v>
      </c>
      <c r="F16" s="164" t="s">
        <v>2141</v>
      </c>
      <c r="G16" s="210" t="s">
        <v>5246</v>
      </c>
      <c r="H16" s="164" t="s">
        <v>1163</v>
      </c>
      <c r="I16" s="164">
        <v>3</v>
      </c>
      <c r="J16" s="164">
        <v>3</v>
      </c>
      <c r="K16" s="164"/>
      <c r="L16" s="164">
        <v>12</v>
      </c>
      <c r="M16" s="164"/>
      <c r="N16" s="164" t="s">
        <v>4497</v>
      </c>
      <c r="O16" s="164"/>
      <c r="P16" s="164"/>
      <c r="Q16" s="164"/>
      <c r="R16" s="164"/>
      <c r="S16" s="164" t="s">
        <v>4150</v>
      </c>
      <c r="T16" s="164" t="s">
        <v>4909</v>
      </c>
      <c r="U16" s="164">
        <v>1</v>
      </c>
      <c r="V16" s="164" t="s">
        <v>2288</v>
      </c>
      <c r="W16" s="163"/>
      <c r="X16" s="163"/>
      <c r="Y16" s="163"/>
      <c r="Z16" s="49" t="str">
        <f t="shared" si="0"/>
        <v>D6.scenario.defMeasures['mHWkeep'] = { mid:"111",  name:"mHWkeep",  title:"# La famille continue à entrer dans le bain et ne brûle pas",  easyness:"3",  refCons:"consHWtub",  titleShort:"Ne pas garder le bain au chaud", level:"",  figNum:"12",  lifeTime:"",  price:"",  roanShow:"",  standardType:"",  subsidy :"",  advice:"En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   lifestyle:"1",   season:"wss"};</v>
      </c>
      <c r="AB16" s="19" t="str">
        <f t="shared" si="1"/>
        <v>$defMeasures['mHWkeep'] = [ 'mid'=&gt;"111",   'title'=&gt;"# La famille continue à entrer dans le bain et ne brûle pas",  'figNum'=&gt;"12",  'advice'=&gt;"En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v>
      </c>
    </row>
    <row r="17" spans="1:28" s="165" customFormat="1" ht="69" customHeight="1">
      <c r="A17" s="163"/>
      <c r="B17" s="164">
        <v>112</v>
      </c>
      <c r="C17" s="164" t="s">
        <v>2130</v>
      </c>
      <c r="D17" s="210" t="s">
        <v>5843</v>
      </c>
      <c r="E17" s="164" t="s">
        <v>2131</v>
      </c>
      <c r="F17" s="164" t="s">
        <v>2106</v>
      </c>
      <c r="G17" s="210" t="s">
        <v>5851</v>
      </c>
      <c r="H17" s="164" t="s">
        <v>2132</v>
      </c>
      <c r="I17" s="164">
        <v>3</v>
      </c>
      <c r="J17" s="164">
        <v>3</v>
      </c>
      <c r="K17" s="164"/>
      <c r="L17" s="164">
        <v>8</v>
      </c>
      <c r="M17" s="164"/>
      <c r="N17" s="164" t="s">
        <v>4497</v>
      </c>
      <c r="O17" s="164"/>
      <c r="P17" s="164"/>
      <c r="Q17" s="164"/>
      <c r="R17" s="164"/>
      <c r="S17" s="164" t="s">
        <v>4151</v>
      </c>
      <c r="T17" s="164" t="s">
        <v>4910</v>
      </c>
      <c r="U17" s="164">
        <v>1</v>
      </c>
      <c r="V17" s="164" t="s">
        <v>2288</v>
      </c>
      <c r="W17" s="163"/>
      <c r="X17" s="163"/>
      <c r="Y17" s="163"/>
      <c r="Z17" s="49" t="str">
        <f t="shared" si="0"/>
        <v>D6.scenario.defMeasures['mHWsaveMode'] = { mid:"112",  name:"mHWsaveMode",  title:"Programmer EcoCute sur le « Mode Economique »",  easyness:"3",  refCons:"consHWsum",  titleShort:"Mode économie d'eau chaude de l'appareil EcoCute", level:"",  figNum:"8",  lifeTime:"",  price:"",  roanShow:"",  standardType:"",  subsidy :"",  advice:"Eco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   lifestyle:"1",   season:"wss"};</v>
      </c>
      <c r="AB17" s="19" t="str">
        <f t="shared" si="1"/>
        <v>$defMeasures['mHWsaveMode'] = [ 'mid'=&gt;"112",   'title'=&gt;"Programmer EcoCute sur le « Mode Economique »",  'figNum'=&gt;"8",  'advice'=&gt;"Eco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v>
      </c>
    </row>
    <row r="18" spans="1:28" s="165" customFormat="1" ht="69" customHeight="1">
      <c r="A18" s="163"/>
      <c r="B18" s="164">
        <v>113</v>
      </c>
      <c r="C18" s="164" t="s">
        <v>2761</v>
      </c>
      <c r="D18" s="210" t="s">
        <v>5844</v>
      </c>
      <c r="E18" s="164" t="s">
        <v>1777</v>
      </c>
      <c r="F18" s="164" t="s">
        <v>2141</v>
      </c>
      <c r="G18" s="210" t="s">
        <v>5247</v>
      </c>
      <c r="H18" s="164" t="s">
        <v>1778</v>
      </c>
      <c r="I18" s="164">
        <v>3</v>
      </c>
      <c r="J18" s="164">
        <v>3</v>
      </c>
      <c r="K18" s="164"/>
      <c r="L18" s="164">
        <v>12</v>
      </c>
      <c r="M18" s="164"/>
      <c r="N18" s="164" t="s">
        <v>4497</v>
      </c>
      <c r="O18" s="164"/>
      <c r="P18" s="164"/>
      <c r="Q18" s="164"/>
      <c r="R18" s="164"/>
      <c r="S18" s="164" t="s">
        <v>4152</v>
      </c>
      <c r="T18" s="164" t="s">
        <v>4911</v>
      </c>
      <c r="U18" s="164">
        <v>1</v>
      </c>
      <c r="V18" s="164" t="s">
        <v>2288</v>
      </c>
      <c r="W18" s="163"/>
      <c r="X18" s="163"/>
      <c r="Y18" s="163"/>
      <c r="Z18" s="49" t="str">
        <f t="shared" si="0"/>
        <v>D6.scenario.defMeasures['mHWstopAutoKeep'] = { mid:"113",  name:"mHWstopAutoKeep",  title:"Au lieu de conserver la rétention automatique de chaleur, faites-le bouillir immédiatement avant que la personne suivante n'entre",  easyness:"3",  refCons:"consHWtub",  titleShort:"Ne pas conserver l'isolation thermique automatique", level:"",  figNum:"12",  lifeTime:"",  price:"",  roanShow:"",  standardType:"",  subsidy :"",  advice:"La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   lifestyle:"1",   season:"wss"};</v>
      </c>
      <c r="AB18" s="19" t="str">
        <f t="shared" si="1"/>
        <v>$defMeasures['mHWstopAutoKeep'] = [ 'mid'=&gt;"113",   'title'=&gt;"Au lieu de conserver la rétention automatique de chaleur, faites-le bouillir immédiatement avant que la personne suivante n'entre",  'figNum'=&gt;"12",  'advice'=&gt;"La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v>
      </c>
    </row>
    <row r="19" spans="1:28" s="165" customFormat="1" ht="69" customHeight="1">
      <c r="A19" s="163"/>
      <c r="B19" s="164">
        <v>114</v>
      </c>
      <c r="C19" s="164" t="s">
        <v>2129</v>
      </c>
      <c r="D19" s="210" t="s">
        <v>5845</v>
      </c>
      <c r="E19" s="164" t="s">
        <v>1779</v>
      </c>
      <c r="F19" s="164" t="s">
        <v>2141</v>
      </c>
      <c r="G19" s="210" t="s">
        <v>4130</v>
      </c>
      <c r="H19" s="164" t="s">
        <v>1780</v>
      </c>
      <c r="I19" s="164">
        <v>1</v>
      </c>
      <c r="J19" s="164">
        <v>1</v>
      </c>
      <c r="K19" s="164"/>
      <c r="L19" s="164">
        <v>12</v>
      </c>
      <c r="M19" s="164">
        <v>10</v>
      </c>
      <c r="N19" s="164">
        <v>6000</v>
      </c>
      <c r="O19" s="164"/>
      <c r="P19" s="164" t="s">
        <v>1174</v>
      </c>
      <c r="Q19" s="164"/>
      <c r="R19" s="164"/>
      <c r="S19" s="164" t="s">
        <v>4153</v>
      </c>
      <c r="T19" s="164" t="s">
        <v>4912</v>
      </c>
      <c r="U19" s="164"/>
      <c r="V19" s="164" t="s">
        <v>2288</v>
      </c>
      <c r="W19" s="163"/>
      <c r="X19" s="163"/>
      <c r="Y19" s="163"/>
      <c r="Z19" s="49" t="str">
        <f t="shared" si="0"/>
        <v>D6.scenario.defMeasures['mHWinsulation'] = { mid:"114",  name:"mHWinsulation",  title:"Réforme dans une baignoire isolée",  easyness:"1",  refCons:"consHWtub",  titleShort:"Baignoire isolée", level:"",  figNum:"12",  lifeTime:"10",  price:"6000",  roanShow:"",  standardType:"普及型",  subsidy :"",  advice:"La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   lifestyle:"",   season:"wss"};</v>
      </c>
      <c r="AB19" s="19" t="str">
        <f t="shared" si="1"/>
        <v>$defMeasures['mHWinsulation'] = [ 'mid'=&gt;"114",   'title'=&gt;"Réforme dans une baignoire isolée",  'figNum'=&gt;"12",  'advice'=&gt;"La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v>
      </c>
    </row>
    <row r="20" spans="1:28" s="165" customFormat="1" ht="69" customHeight="1">
      <c r="A20" s="163"/>
      <c r="B20" s="164">
        <v>115</v>
      </c>
      <c r="C20" s="164" t="s">
        <v>2762</v>
      </c>
      <c r="D20" s="210" t="s">
        <v>5846</v>
      </c>
      <c r="E20" s="164" t="s">
        <v>643</v>
      </c>
      <c r="F20" s="164" t="s">
        <v>2141</v>
      </c>
      <c r="G20" s="210" t="s">
        <v>5248</v>
      </c>
      <c r="H20" s="164" t="s">
        <v>644</v>
      </c>
      <c r="I20" s="164">
        <v>3</v>
      </c>
      <c r="J20" s="164">
        <v>3</v>
      </c>
      <c r="K20" s="164"/>
      <c r="L20" s="164">
        <v>11</v>
      </c>
      <c r="M20" s="164"/>
      <c r="N20" s="164" t="s">
        <v>4497</v>
      </c>
      <c r="O20" s="164"/>
      <c r="P20" s="164"/>
      <c r="Q20" s="164"/>
      <c r="R20" s="164"/>
      <c r="S20" s="164" t="s">
        <v>4154</v>
      </c>
      <c r="T20" s="164" t="s">
        <v>4913</v>
      </c>
      <c r="U20" s="164">
        <v>1</v>
      </c>
      <c r="V20" s="164" t="s">
        <v>2288</v>
      </c>
      <c r="W20" s="163"/>
      <c r="X20" s="163"/>
      <c r="Y20" s="163"/>
      <c r="Z20" s="49" t="str">
        <f t="shared" si="0"/>
        <v>D6.scenario.defMeasures['mHWonlyShower'] = { mid:"115",  name:"mHWonlyShower",  title:"En été, je ne saupoudrerai pas d'eau chaude dans la baignoire avec une douche de finition seulement",  easyness:"3",  refCons:"consHWtub",  titleShort:"Je ne chauffe pas la baignoire à l'eau chaude en été", level:"",  figNum:"11",  lifeTime:"",  price:"",  roanShow:"",  standardType:"",  subsidy :"",  advice:"La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   lifestyle:"1",   season:"wss"};</v>
      </c>
      <c r="AB20" s="19" t="str">
        <f t="shared" si="1"/>
        <v>$defMeasures['mHWonlyShower'] = [ 'mid'=&gt;"115",   'title'=&gt;"En été, je ne saupoudrerai pas d'eau chaude dans la baignoire avec une douche de finition seulement",  'figNum'=&gt;"11",  'advice'=&gt;"La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v>
      </c>
    </row>
    <row r="21" spans="1:28" s="19" customFormat="1" ht="69" customHeight="1">
      <c r="A21" s="49"/>
      <c r="B21" s="65">
        <v>116</v>
      </c>
      <c r="C21" s="65" t="s">
        <v>2109</v>
      </c>
      <c r="D21" s="210" t="s">
        <v>5847</v>
      </c>
      <c r="E21" s="119" t="s">
        <v>645</v>
      </c>
      <c r="F21" s="65" t="s">
        <v>2323</v>
      </c>
      <c r="G21" s="210" t="s">
        <v>4131</v>
      </c>
      <c r="H21" s="119" t="s">
        <v>646</v>
      </c>
      <c r="I21" s="136">
        <v>2</v>
      </c>
      <c r="J21" s="119">
        <v>2</v>
      </c>
      <c r="K21" s="65"/>
      <c r="L21" s="65">
        <v>13</v>
      </c>
      <c r="M21" s="65"/>
      <c r="N21" s="65" t="s">
        <v>4497</v>
      </c>
      <c r="O21" s="65"/>
      <c r="P21" s="65"/>
      <c r="Q21" s="136"/>
      <c r="R21" s="119"/>
      <c r="S21" s="136" t="s">
        <v>5863</v>
      </c>
      <c r="T21" s="119" t="s">
        <v>4914</v>
      </c>
      <c r="U21" s="65">
        <v>1</v>
      </c>
      <c r="V21" s="65" t="s">
        <v>2288</v>
      </c>
      <c r="W21" s="49"/>
      <c r="X21" s="49"/>
      <c r="Y21" s="49"/>
      <c r="Z21" s="49" t="str">
        <f t="shared" si="0"/>
        <v>D6.scenario.defMeasures['mHWdishTank'] = { mid:"116",  name:"mHWdishTank",  title:"Ne laissez pas l'eau chaude couler pendant la vaisselle",  easyness:"2",  refCons:"consHWdishwash",  titleShort:"Laver la vaisselle", level:"",  figNum:"13",  lifeTime:"",  price:"",  roanShow:"",  standardType:"",  subsidy :"",  advice:"En coupant l'eau lorsqu'on lave la vaisselle par exemple, c'est un bon moyen d'économiser l'eau chaude autant qu'il est possible. Si l'on essuie les taches de gras au préalable avec un vieux tissu, le rinçage est également plus rapide.",   lifestyle:"1",   season:"wss"};</v>
      </c>
      <c r="AB21" s="19" t="str">
        <f t="shared" si="1"/>
        <v>$defMeasures['mHWdishTank'] = [ 'mid'=&gt;"116",   'title'=&gt;"Ne laissez pas l'eau chaude couler pendant la vaisselle",  'figNum'=&gt;"13",  'advice'=&gt;"En coupant l'eau lorsqu'on lave la vaisselle par exemple, c'est un bon moyen d'économiser l'eau chaude autant qu'il est possible. Si l'on essuie les taches de gras au préalable avec un vieux tissu, le rinçage est également plus rapide."];</v>
      </c>
    </row>
    <row r="22" spans="1:28" s="19" customFormat="1" ht="69" customHeight="1">
      <c r="A22" s="49"/>
      <c r="B22" s="65">
        <v>117</v>
      </c>
      <c r="C22" s="65" t="s">
        <v>2763</v>
      </c>
      <c r="D22" s="210" t="s">
        <v>5194</v>
      </c>
      <c r="E22" s="119" t="s">
        <v>648</v>
      </c>
      <c r="F22" s="65" t="s">
        <v>2323</v>
      </c>
      <c r="G22" s="210" t="s">
        <v>5249</v>
      </c>
      <c r="H22" s="119" t="s">
        <v>647</v>
      </c>
      <c r="I22" s="136">
        <v>2</v>
      </c>
      <c r="J22" s="119">
        <v>2</v>
      </c>
      <c r="K22" s="65"/>
      <c r="L22" s="65">
        <v>13</v>
      </c>
      <c r="M22" s="65"/>
      <c r="N22" s="65" t="s">
        <v>4497</v>
      </c>
      <c r="O22" s="65"/>
      <c r="P22" s="65"/>
      <c r="Q22" s="136"/>
      <c r="R22" s="119"/>
      <c r="S22" s="136" t="s">
        <v>5864</v>
      </c>
      <c r="T22" s="119" t="s">
        <v>4915</v>
      </c>
      <c r="U22" s="65">
        <v>1</v>
      </c>
      <c r="V22" s="65" t="s">
        <v>2288</v>
      </c>
      <c r="W22" s="49"/>
      <c r="X22" s="49"/>
      <c r="Y22" s="49"/>
      <c r="Z22" s="49" t="str">
        <f t="shared" si="0"/>
        <v>D6.scenario.defMeasures['mHWdishWater'] = { mid:"117",  name:"mHWdishWater",  title:"Laver la vaisselle avec de l'eau dans les moments où l'eau n'est pas froide",  easyness:"2",  refCons:"consHWdishwash",  titleShort:"Lave-vaisselle lave-vaisselle", level:"",  figNum:"13",  lifeTime:"",  price:"",  roanShow:"",  standardType:"",  subsidy :"",  advice:"Senzai de aratte iru tokiniha oyu o tomeru nado, narubeku oyu o dasu jikan o mijikaku kufū shite kudasai. Abura yogore wa Kofu-tō de sakini fukitotte okuto, susugi mo hayaku sumimasu. Attakai kisetsu ni wa, oyu o tsukawanakute mo jūbun susugu koto ga dekimasu. Tatoeba shokkiarai de oyu o 10-bu tsukau baai, potto 3 paibun no nettō o wakasu dake no enerugī ga shōhi sa remasu. Abura yogore wa Kofu-tō de fukitotte oku nado, kufū suru koto de shokkiarai mo hayaku sumimasu. Shokki o oyu de nagashi arai suru no ni kuraberu to, oyu o tamete senjō shite iru tame, shokki senjō kansō-ki no hō ga shōene to narimasu. Nao oyude wanaku mizu de arau baai ni wa, shokki senjō-ki yori mo shōene to narimasu. Tearai de kufū suru no mo yūkōna hōhōdesu. Temoto de sugu tome rareru yō ni shi tari, shingururebā o hidari ni mukenaito oyu ga denai shikumi ni suru nado, tsukaigatte wa onajide mo, oyu no shōhi-ryō o 2-wari ijō hera seru kiki ga arimasu. Toire hontai o kōji shite kōkan suru hitsuyō ga arimasuga, mizu no ryō o izen yori mo hanbun'ika ni osaeru koto ga dekimasu. Izen wa 13-rittoru-teido hitsuyōdatta mono ga, 4 - 6-rittoru-teido de tsukaeru yō ni natte ori, suidō-dai o ōkiku sakugen dekimasu. Shinseihinde wa shōene kinō ga ari, futa o aketa shunkan ni atatameru taipu nado, shōhi denryoku ga sukunakute sumimasu. Katarogu ni hyōji sa rete iru nenkan shōhi denryoku-ryō o sankō ni shōene-gata o erande kudasai. Samukunai jiki wa hoon o kittari, ondo settei o hikume ni settei suru koto de shōene ga dekimasu. Benza ni kabā o kakeru to, tsumeta-sa o kanji nikuku narimasu. Benza no futa o ageta jōtai ni shite okuto, hoon no netsu ga nige yasuku, shōhi denryoku ga fuemasu.-Yō o oetara, futa o shimeru koto de shōene ni narimasu. Samukunakereba, hoon o shinai yō ni suru koto mo shōene ni tsunagarimasu. Onaji dake reidanbō o shite mo, 15-nen ni kuraberu to hanbun kurai no shōhi denryoku de sumu shōene seinō no takai eakon ga arimasu. Erabu tokiniha, tōitsu shōene raberu no ★ māku no kazu ga ōi mono ya, nenkan denki-dai no hyōji o sankō ni shōene-gata o erande kudasai. Danbō no seinō mo agatte ori, gasu ya tōyu no danbō ni kurabete mo CO 2 o sakugen suru koto ga dekimasu. Onaji dake reidanbō o shite, 15-nen ni kuraberu to hanbun kurai no shōhi denryoku de sumu shōene seinō no takai eakon ga arimasu. Eakon wa shitsugai no netsu o riyō suru tame ni, gasu ya tōyu nado no danbō to kurabete mo, CO 2 haishutsu-ryō ga sukunaku narimasu. Erabu tokiniha, tōitsu shōene raberu no ★ māku no kazu ga ōi mono ya, nenkan denki-dai no hyōji o sankō ni shōene-gata o erande kudasai.",   lifestyle:"1",   season:"wss"};</v>
      </c>
      <c r="AB22" s="19" t="str">
        <f t="shared" si="1"/>
        <v>$defMeasures['mHWdishWater'] = [ 'mid'=&gt;"117",   'title'=&gt;"Laver la vaisselle avec de l'eau dans les moments où l'eau n'est pas froide",  'figNum'=&gt;"13",  'advice'=&gt;"Senzai de aratte iru tokiniha oyu o tomeru nado, narubeku oyu o dasu jikan o mijikaku kufū shite kudasai. Abura yogore wa Kofu-tō de sakini fukitotte okuto, susugi mo hayaku sumimasu. Attakai kisetsu ni wa, oyu o tsukawanakute mo jūbun susugu koto ga dekimasu. Tatoeba shokkiarai de oyu o 10-bu tsukau baai, potto 3 paibun no nettō o wakasu dake no enerugī ga shōhi sa remasu. Abura yogore wa Kofu-tō de fukitotte oku nado, kufū suru koto de shokkiarai mo hayaku sumimasu. Shokki o oyu de nagashi arai suru no ni kuraberu to, oyu o tamete senjō shite iru tame, shokki senjō kansō-ki no hō ga shōene to narimasu. Nao oyude wanaku mizu de arau baai ni wa, shokki senjō-ki yori mo shōene to narimasu. Tearai de kufū suru no mo yūkōna hōhōdesu. Temoto de sugu tome rareru yō ni shi tari, shingururebā o hidari ni mukenaito oyu ga denai shikumi ni suru nado, tsukaigatte wa onajide mo, oyu no shōhi-ryō o 2-wari ijō hera seru kiki ga arimasu. Toire hontai o kōji shite kōkan suru hitsuyō ga arimasuga, mizu no ryō o izen yori mo hanbun'ika ni osaeru koto ga dekimasu. Izen wa 13-rittoru-teido hitsuyōdatta mono ga, 4 - 6-rittoru-teido de tsukaeru yō ni natte ori, suidō-dai o ōkiku sakugen dekimasu. Shinseihinde wa shōene kinō ga ari, futa o aketa shunkan ni atatameru taipu nado, shōhi denryoku ga sukunakute sumimasu. Katarogu ni hyōji sa rete iru nenkan shōhi denryoku-ryō o sankō ni shōene-gata o erande kudasai. Samukunai jiki wa hoon o kittari, ondo settei o hikume ni settei suru koto de shōene ga dekimasu. Benza ni kabā o kakeru to, tsumeta-sa o kanji nikuku narimasu. Benza no futa o ageta jōtai ni shite okuto, hoon no netsu ga nige yasuku, shōhi denryoku ga fuemasu.-Yō o oetara, futa o shimeru koto de shōene ni narimasu. Samukunakereba, hoon o shinai yō ni suru koto mo shōene ni tsunagarimasu. Onaji dake reidanbō o shite mo, 15-nen ni kuraberu to hanbun kurai no shōhi denryoku de sumu shōene seinō no takai eakon ga arimasu. Erabu tokiniha, tōitsu shōene raberu no ★ māku no kazu ga ōi mono ya, nenkan denki-dai no hyōji o sankō ni shōene-gata o erande kudasai. Danbō no seinō mo agatte ori, gasu ya tōyu no danbō ni kurabete mo CO 2 o sakugen suru koto ga dekimasu. Onaji dake reidanbō o shite, 15-nen ni kuraberu to hanbun kurai no shōhi denryoku de sumu shōene seinō no takai eakon ga arimasu. Eakon wa shitsugai no netsu o riyō suru tame ni, gasu ya tōyu nado no danbō to kurabete mo, CO 2 haishutsu-ryō ga sukunaku narimasu. Erabu tokiniha, tōitsu shōene raberu no ★ māku no kazu ga ōi mono ya, nenkan denki-dai no hyōji o sankō ni shōene-gata o erande kudasai."];</v>
      </c>
    </row>
    <row r="23" spans="1:28" s="19" customFormat="1" ht="69" customHeight="1">
      <c r="A23" s="49"/>
      <c r="B23" s="65">
        <v>118</v>
      </c>
      <c r="C23" s="65" t="s">
        <v>2764</v>
      </c>
      <c r="D23" s="210" t="s">
        <v>5195</v>
      </c>
      <c r="E23" s="119" t="s">
        <v>2270</v>
      </c>
      <c r="F23" s="65" t="s">
        <v>2138</v>
      </c>
      <c r="G23" s="210" t="s">
        <v>4132</v>
      </c>
      <c r="H23" s="119" t="s">
        <v>649</v>
      </c>
      <c r="I23" s="136">
        <v>2</v>
      </c>
      <c r="J23" s="119">
        <v>2</v>
      </c>
      <c r="K23" s="65"/>
      <c r="L23" s="65">
        <v>15</v>
      </c>
      <c r="M23" s="65">
        <v>10</v>
      </c>
      <c r="N23" s="65">
        <v>800</v>
      </c>
      <c r="O23" s="65"/>
      <c r="P23" s="65"/>
      <c r="Q23" s="136"/>
      <c r="R23" s="119"/>
      <c r="S23" s="136" t="s">
        <v>5865</v>
      </c>
      <c r="T23" s="119" t="s">
        <v>4916</v>
      </c>
      <c r="U23" s="65"/>
      <c r="V23" s="65" t="s">
        <v>2288</v>
      </c>
      <c r="W23" s="49"/>
      <c r="X23" s="49"/>
      <c r="Y23" s="49"/>
      <c r="Z23" s="49" t="str">
        <f t="shared" si="0"/>
        <v>D6.scenario.defMeasures['mCKdishWasher'] = { mid:"118",  name:"mCKdishWasher",  title:"Utilisez un lave-vaisselle / sécheuse",  easyness:"2",  refCons:"consHWdishwash",  titleShort:"Lave-vaisselle", level:"",  figNum:"15",  lifeTime:"10",  price:"800",  roanShow:"",  standardType:"",  subsidy :"",  advice:"Lors du lavage avec du détergent, arrête l'eau chaude et raccourcissez le temps d'éteindre l'eau chaude autant que possible. En cas de frottement de la saleté d'huile plus tôt avec un vieux chiffon, vous complétez le rinçage dès que possible.",   lifestyle:"",   season:"wss"};</v>
      </c>
      <c r="AB23" s="19" t="str">
        <f t="shared" si="1"/>
        <v>$defMeasures['mCKdishWasher'] = [ 'mid'=&gt;"118",   'title'=&gt;"Utilisez un lave-vaisselle / sécheuse",  'figNum'=&gt;"15",  'advice'=&gt;"Lors du lavage avec du détergent, arrête l'eau chaude et raccourcissez le temps d'éteindre l'eau chaude autant que possible. En cas de frottement de la saleté d'huile plus tôt avec un vieux chiffon, vous complétez le rinçage dès que possible."];</v>
      </c>
    </row>
    <row r="24" spans="1:28" s="19" customFormat="1" ht="69" customHeight="1">
      <c r="A24" s="49"/>
      <c r="B24" s="65">
        <v>119</v>
      </c>
      <c r="C24" s="65" t="s">
        <v>2345</v>
      </c>
      <c r="D24" s="210" t="s">
        <v>5180</v>
      </c>
      <c r="E24" s="119" t="s">
        <v>2346</v>
      </c>
      <c r="F24" s="65" t="s">
        <v>2347</v>
      </c>
      <c r="G24" s="210" t="s">
        <v>5250</v>
      </c>
      <c r="H24" s="119" t="s">
        <v>2348</v>
      </c>
      <c r="I24" s="136">
        <v>2</v>
      </c>
      <c r="J24" s="119">
        <v>2</v>
      </c>
      <c r="K24" s="65"/>
      <c r="L24" s="65">
        <v>13</v>
      </c>
      <c r="M24" s="65">
        <v>20</v>
      </c>
      <c r="N24" s="65" t="s">
        <v>4497</v>
      </c>
      <c r="O24" s="65"/>
      <c r="P24" s="65"/>
      <c r="Q24" s="136"/>
      <c r="R24" s="119"/>
      <c r="S24" s="136" t="s">
        <v>5866</v>
      </c>
      <c r="T24" s="119" t="s">
        <v>4917</v>
      </c>
      <c r="U24" s="65"/>
      <c r="V24" s="65" t="s">
        <v>2349</v>
      </c>
      <c r="W24" s="49"/>
      <c r="X24" s="49"/>
      <c r="Y24" s="49"/>
      <c r="Z24" s="49" t="str">
        <f t="shared" si="0"/>
        <v>D6.scenario.defMeasures['mHWtap'] = { mid:"119",  name:"mHWtap",  title:"Installer un sanitaire et un robinet sur la cuisine / salle d'eau",  easyness:"2",  refCons:"consHWsum",  titleShort:"Sanmen faucet", level:"",  figNum:"13",  lifeTime:"20",  price:"",  roanShow:"",  standardType:"",  subsidy :"",  advice:"Vous pouvez rincer abondamment sans utiliser d'eau chaude pendant la saison chaude. Par exemple, si vous utilisez de l'eau chaude pendant 10 minutes dans le lave-vaisselle, l'énergie nécessaire pour faire bouillir de l'eau chaude pour 3 pots sera consommée. L'essuyage se fera le plus tôt possible en concevant comme l'essuyage des taches d'huile avec un vieux chiffon, etc.",   lifestyle:"",   season:"wss"};</v>
      </c>
      <c r="AB24" s="19" t="str">
        <f t="shared" si="1"/>
        <v>$defMeasures['mHWtap'] = [ 'mid'=&gt;"119",   'title'=&gt;"Installer un sanitaire et un robinet sur la cuisine / salle d'eau",  'figNum'=&gt;"13",  'advice'=&gt;"Vous pouvez rincer abondamment sans utiliser d'eau chaude pendant la saison chaude. Par exemple, si vous utilisez de l'eau chaude pendant 10 minutes dans le lave-vaisselle, l'énergie nécessaire pour faire bouillir de l'eau chaude pour 3 pots sera consommée. L'essuyage se fera le plus tôt possible en concevant comme l'essuyage des taches d'huile avec un vieux chiffon, etc."];</v>
      </c>
    </row>
    <row r="25" spans="1:28" s="19" customFormat="1" ht="69" customHeight="1">
      <c r="A25" s="49"/>
      <c r="B25" s="65">
        <v>120</v>
      </c>
      <c r="C25" s="65" t="s">
        <v>2361</v>
      </c>
      <c r="D25" s="210" t="s">
        <v>5196</v>
      </c>
      <c r="E25" s="119" t="s">
        <v>2365</v>
      </c>
      <c r="F25" s="65" t="s">
        <v>2362</v>
      </c>
      <c r="G25" s="210" t="s">
        <v>5251</v>
      </c>
      <c r="H25" s="119" t="s">
        <v>2363</v>
      </c>
      <c r="I25" s="136">
        <v>1</v>
      </c>
      <c r="J25" s="119">
        <v>1</v>
      </c>
      <c r="K25" s="65"/>
      <c r="L25" s="65">
        <v>19</v>
      </c>
      <c r="M25" s="65">
        <v>10</v>
      </c>
      <c r="N25" s="65">
        <v>300</v>
      </c>
      <c r="O25" s="65"/>
      <c r="P25" s="65" t="s">
        <v>1177</v>
      </c>
      <c r="Q25" s="136"/>
      <c r="R25" s="119"/>
      <c r="S25" s="136" t="s">
        <v>5867</v>
      </c>
      <c r="T25" s="119" t="s">
        <v>4918</v>
      </c>
      <c r="U25" s="65"/>
      <c r="V25" s="65" t="s">
        <v>2364</v>
      </c>
      <c r="W25" s="49"/>
      <c r="X25" s="49"/>
      <c r="Y25" s="49"/>
      <c r="Z25" s="49" t="str">
        <f t="shared" si="0"/>
        <v>D6.scenario.defMeasures['mHWreplaceToilet5'] = { mid:"120",  name:"mHWreplaceToilet5",  title:"Établir un toilette à économie d'eau",  easyness:"1",  refCons:"consHWtoilet",  titleShort:"Toilettes d'économie d'eau", level:"",  figNum:"19",  lifeTime:"10",  price:"300",  roanShow:"",  standardType:"既存型",  subsidy :"",  advice:"Par rapport à la vaisselle avec de l'eau chaude, parce qu'ils se lave avec de l'eau chaude, le lave-vaisselle / sécheuse économise d'énergie. En cas de lavage avec de l'eau au lieu d'eau chaude, il sera plus économique que le lave-vaisselle. Il est également efficace de concevoir par lavage des mains.",   lifestyle:"",   season:"wss"};</v>
      </c>
      <c r="AB25" s="19" t="str">
        <f t="shared" si="1"/>
        <v>$defMeasures['mHWreplaceToilet5'] = [ 'mid'=&gt;"120",   'title'=&gt;"Établir un toilette à économie d'eau",  'figNum'=&gt;"19",  'advice'=&gt;"Par rapport à la vaisselle avec de l'eau chaude, parce qu'ils se lave avec de l'eau chaude, le lave-vaisselle / sécheuse économise d'énergie. En cas de lavage avec de l'eau au lieu d'eau chaude, il sera plus économique que le lave-vaisselle. Il est également efficace de concevoir par lavage des mains."];</v>
      </c>
    </row>
    <row r="26" spans="1:28" s="19" customFormat="1" ht="69" customHeight="1">
      <c r="A26" s="49"/>
      <c r="B26" s="65">
        <v>121</v>
      </c>
      <c r="C26" s="65" t="s">
        <v>2766</v>
      </c>
      <c r="D26" s="210" t="s">
        <v>5197</v>
      </c>
      <c r="E26" s="119" t="s">
        <v>1255</v>
      </c>
      <c r="F26" s="65" t="s">
        <v>2362</v>
      </c>
      <c r="G26" s="210" t="s">
        <v>4133</v>
      </c>
      <c r="H26" s="119" t="s">
        <v>1256</v>
      </c>
      <c r="I26" s="136">
        <v>1</v>
      </c>
      <c r="J26" s="119">
        <v>1</v>
      </c>
      <c r="K26" s="65"/>
      <c r="L26" s="65">
        <v>19</v>
      </c>
      <c r="M26" s="65">
        <v>10</v>
      </c>
      <c r="N26" s="65">
        <v>300</v>
      </c>
      <c r="O26" s="65"/>
      <c r="P26" s="65" t="s">
        <v>1177</v>
      </c>
      <c r="Q26" s="136"/>
      <c r="R26" s="119"/>
      <c r="S26" s="136" t="s">
        <v>5868</v>
      </c>
      <c r="T26" s="119" t="s">
        <v>4919</v>
      </c>
      <c r="U26" s="65"/>
      <c r="V26" s="65" t="s">
        <v>2288</v>
      </c>
      <c r="W26" s="49"/>
      <c r="X26" s="49"/>
      <c r="Y26" s="49"/>
      <c r="Z26" s="49" t="str">
        <f t="shared" si="0"/>
        <v>D6.scenario.defMeasures['mHWreplaceToilet'] = { mid:"121",  name:"mHWreplaceToilet",  title:"Remplacer par un siège de toilette de lavage à eau chaude momentané",  easyness:"1",  refCons:"consHWtoilet",  titleShort:"Siège de toilette instantané", level:"",  figNum:"19",  lifeTime:"10",  price:"300",  roanShow:"",  standardType:"既存型",  subsidy :"",  advice:"Même si la convivialité est la même, par exemple en permettant de s'arrêter immédiatement à la main ou de tourner le levier unique vers la gauche, l'eau chaude ne fonctionne pas, même si la convivialité est la même, il existe des dispositifs qui peuvent réduire la consommation d'eau chaude de plus de 20%.",   lifestyle:"",   season:"wss"};</v>
      </c>
      <c r="AB26" s="19" t="str">
        <f t="shared" si="1"/>
        <v>$defMeasures['mHWreplaceToilet'] = [ 'mid'=&gt;"121",   'title'=&gt;"Remplacer par un siège de toilette de lavage à eau chaude momentané",  'figNum'=&gt;"19",  'advice'=&gt;"Même si la convivialité est la même, par exemple en permettant de s'arrêter immédiatement à la main ou de tourner le levier unique vers la gauche, l'eau chaude ne fonctionne pas, même si la convivialité est la même, il existe des dispositifs qui peuvent réduire la consommation d'eau chaude de plus de 20%."];</v>
      </c>
    </row>
    <row r="27" spans="1:28" s="19" customFormat="1" ht="69" customHeight="1">
      <c r="A27" s="49"/>
      <c r="B27" s="65">
        <v>122</v>
      </c>
      <c r="C27" s="65" t="s">
        <v>2767</v>
      </c>
      <c r="D27" s="210" t="s">
        <v>5198</v>
      </c>
      <c r="E27" s="119" t="s">
        <v>1257</v>
      </c>
      <c r="F27" s="65" t="s">
        <v>2362</v>
      </c>
      <c r="G27" s="210" t="s">
        <v>4134</v>
      </c>
      <c r="H27" s="119" t="s">
        <v>1258</v>
      </c>
      <c r="I27" s="136">
        <v>3</v>
      </c>
      <c r="J27" s="119">
        <v>3</v>
      </c>
      <c r="K27" s="65"/>
      <c r="L27" s="65">
        <v>19</v>
      </c>
      <c r="M27" s="65"/>
      <c r="N27" s="65" t="s">
        <v>4497</v>
      </c>
      <c r="O27" s="65"/>
      <c r="P27" s="65"/>
      <c r="Q27" s="136"/>
      <c r="R27" s="119"/>
      <c r="S27" s="136" t="s">
        <v>5869</v>
      </c>
      <c r="T27" s="119" t="s">
        <v>4920</v>
      </c>
      <c r="U27" s="65">
        <v>1</v>
      </c>
      <c r="V27" s="65" t="s">
        <v>2288</v>
      </c>
      <c r="W27" s="49"/>
      <c r="X27" s="49"/>
      <c r="Y27" s="49"/>
      <c r="Z27" s="49" t="str">
        <f t="shared" si="0"/>
        <v>D6.scenario.defMeasures['mHWtemplatureToilet'] = { mid:"122",  name:"mHWtemplatureToilet",  title:"Diminuer le réglage de la température du siège du réchauffement",  easyness:"3",  refCons:"consHWtoilet",  titleShort:"Contrôle de la température du siège de toilette", level:"",  figNum:"19",  lifeTime:"",  price:"",  roanShow:"",  standardType:"",  subsidy :"",  advice:"Bien qu'il soit nécessaire de construire et de remplacer le corps principal des toilettes, il est possible de réduire la quantité d'eau à moins de la moitié de la précédente. Ceux qui nécessitaient environ 13 litres avant, peuvent être utilisés à environ 4-6 litres, ce qui peut réduire considérablement la facture d'eau.",   lifestyle:"1",   season:"wss"};</v>
      </c>
      <c r="AB27" s="19" t="str">
        <f t="shared" si="1"/>
        <v>$defMeasures['mHWtemplatureToilet'] = [ 'mid'=&gt;"122",   'title'=&gt;"Diminuer le réglage de la température du siège du réchauffement",  'figNum'=&gt;"19",  'advice'=&gt;"Bien qu'il soit nécessaire de construire et de remplacer le corps principal des toilettes, il est possible de réduire la quantité d'eau à moins de la moitié de la précédente. Ceux qui nécessitaient environ 13 litres avant, peuvent être utilisés à environ 4-6 litres, ce qui peut réduire considérablement la facture d'eau."];</v>
      </c>
    </row>
    <row r="28" spans="1:28" s="19" customFormat="1" ht="69" customHeight="1">
      <c r="A28" s="49"/>
      <c r="B28" s="65">
        <v>123</v>
      </c>
      <c r="C28" s="65" t="s">
        <v>2768</v>
      </c>
      <c r="D28" s="210" t="s">
        <v>5199</v>
      </c>
      <c r="E28" s="119" t="s">
        <v>1259</v>
      </c>
      <c r="F28" s="65" t="s">
        <v>2362</v>
      </c>
      <c r="G28" s="210" t="s">
        <v>5252</v>
      </c>
      <c r="H28" s="119" t="s">
        <v>1260</v>
      </c>
      <c r="I28" s="136">
        <v>3</v>
      </c>
      <c r="J28" s="119">
        <v>3</v>
      </c>
      <c r="K28" s="65"/>
      <c r="L28" s="65">
        <v>19</v>
      </c>
      <c r="M28" s="65"/>
      <c r="N28" s="65" t="s">
        <v>4497</v>
      </c>
      <c r="O28" s="65"/>
      <c r="P28" s="65"/>
      <c r="Q28" s="136"/>
      <c r="R28" s="119"/>
      <c r="S28" s="136" t="s">
        <v>5870</v>
      </c>
      <c r="T28" s="119" t="s">
        <v>4921</v>
      </c>
      <c r="U28" s="65">
        <v>1</v>
      </c>
      <c r="V28" s="65" t="s">
        <v>2288</v>
      </c>
      <c r="W28" s="49"/>
      <c r="X28" s="49"/>
      <c r="Y28" s="49"/>
      <c r="Z28" s="49" t="str">
        <f t="shared" si="0"/>
        <v>D6.scenario.defMeasures['mHWcoverTilet'] = { mid:"123",  name:"mHWcoverTilet",  title:"Fermez le couvercle du siège de toilette pour le réchauffement",  easyness:"3",  refCons:"consHWtoilet",  titleShort:"Fermer le couvercle du siège des toilettes", level:"",  figNum:"19",  lifeTime:"",  price:"",  roanShow:"",  standardType:"",  subsidy :"",  advice:"Les nouveaux produits ont des fonctions d'économie d'énergie, comme le type de réchauffement au moment où le couvercle est ouvert, il consomme moins de puissance. Choisissez le type d'économie d'énergie en fonction de la consommation annuelle d'énergie électrique affichée dans le catalogue.",   lifestyle:"1",   season:"wss"};</v>
      </c>
      <c r="AB28" s="19" t="str">
        <f t="shared" si="1"/>
        <v>$defMeasures['mHWcoverTilet'] = [ 'mid'=&gt;"123",   'title'=&gt;"Fermez le couvercle du siège de toilette pour le réchauffement",  'figNum'=&gt;"19",  'advice'=&gt;"Les nouveaux produits ont des fonctions d'économie d'énergie, comme le type de réchauffement au moment où le couvercle est ouvert, il consomme moins de puissance. Choisissez le type d'économie d'énergie en fonction de la consommation annuelle d'énergie électrique affichée dans le catalogue."];</v>
      </c>
    </row>
    <row r="29" spans="1:28" s="19" customFormat="1" ht="69" customHeight="1">
      <c r="A29" s="49"/>
      <c r="B29" s="65">
        <v>201</v>
      </c>
      <c r="C29" s="65" t="s">
        <v>267</v>
      </c>
      <c r="D29" s="210" t="s">
        <v>5200</v>
      </c>
      <c r="E29" s="119" t="s">
        <v>797</v>
      </c>
      <c r="F29" s="65" t="s">
        <v>3033</v>
      </c>
      <c r="G29" s="210" t="s">
        <v>5253</v>
      </c>
      <c r="H29" s="119" t="s">
        <v>799</v>
      </c>
      <c r="I29" s="136">
        <v>1</v>
      </c>
      <c r="J29" s="119">
        <v>1</v>
      </c>
      <c r="K29" s="65"/>
      <c r="L29" s="65">
        <v>1</v>
      </c>
      <c r="M29" s="65">
        <v>10</v>
      </c>
      <c r="N29" s="65">
        <v>1600</v>
      </c>
      <c r="O29" s="65"/>
      <c r="P29" s="65"/>
      <c r="Q29" s="136"/>
      <c r="R29" s="119"/>
      <c r="S29" s="136" t="s">
        <v>5871</v>
      </c>
      <c r="T29" s="119" t="s">
        <v>4922</v>
      </c>
      <c r="U29" s="65"/>
      <c r="V29" s="65" t="s">
        <v>2288</v>
      </c>
      <c r="W29" s="49"/>
      <c r="X29" s="49"/>
      <c r="Y29" s="49"/>
      <c r="Z29" s="49" t="str">
        <f t="shared" si="0"/>
        <v>D6.scenario.defMeasures['mACreplace'] = { mid:"201",  name:"mACreplace",  title:"Remplacez l'air conditionné par un type d'économie d'énergie",  easyness:"1",  refCons:"consAC",  titleShort:"Climatiseur à économie d'énergie", level:"",  figNum:"1",  lifeTime:"10",  price:"1600",  roanShow:"",  standardType:"",  subsidy :"",  advice:"Lorsqu'il n'est pas froid, il peut économiser de l'énergie en éteignant le réchauffement ou en réduisant la température. Couvrir le siège des toilettes rend difficile la sensation de froid.",   lifestyle:"",   season:"wss"};</v>
      </c>
      <c r="AB29" s="19" t="str">
        <f t="shared" si="1"/>
        <v>$defMeasures['mACreplace'] = [ 'mid'=&gt;"201",   'title'=&gt;"Remplacez l'air conditionné par un type d'économie d'énergie",  'figNum'=&gt;"1",  'advice'=&gt;"Lorsqu'il n'est pas froid, il peut économiser de l'énergie en éteignant le réchauffement ou en réduisant la température. Couvrir le siège des toilettes rend difficile la sensation de froid."];</v>
      </c>
    </row>
    <row r="30" spans="1:28" s="19" customFormat="1" ht="69" customHeight="1">
      <c r="A30" s="49"/>
      <c r="B30" s="65">
        <v>202</v>
      </c>
      <c r="C30" s="65" t="s">
        <v>2116</v>
      </c>
      <c r="D30" s="210" t="s">
        <v>5201</v>
      </c>
      <c r="E30" s="119" t="s">
        <v>798</v>
      </c>
      <c r="F30" s="65" t="s">
        <v>3059</v>
      </c>
      <c r="G30" s="210" t="s">
        <v>5254</v>
      </c>
      <c r="H30" s="119" t="s">
        <v>800</v>
      </c>
      <c r="I30" s="136">
        <v>2</v>
      </c>
      <c r="J30" s="119">
        <v>2</v>
      </c>
      <c r="K30" s="65"/>
      <c r="L30" s="65">
        <v>1</v>
      </c>
      <c r="M30" s="65">
        <v>10</v>
      </c>
      <c r="N30" s="65">
        <v>1600</v>
      </c>
      <c r="O30" s="65"/>
      <c r="P30" s="65"/>
      <c r="Q30" s="136"/>
      <c r="R30" s="119"/>
      <c r="S30" s="136" t="s">
        <v>5872</v>
      </c>
      <c r="T30" s="119" t="s">
        <v>4923</v>
      </c>
      <c r="U30" s="65"/>
      <c r="V30" s="65" t="s">
        <v>2288</v>
      </c>
      <c r="W30" s="49"/>
      <c r="X30" s="49"/>
      <c r="Y30" s="49"/>
      <c r="Z30" s="49" t="str">
        <f t="shared" si="0"/>
        <v>D6.scenario.defMeasures['mACreplaceHeat'] = { mid:"202",  name:"mACreplaceHeat",  title:"Remplacez le climatiseur par un type d'économie d'énergie et faites-le chauffer avec le climatiseur",  easyness:"2",  refCons:"consAC",  titleShort:"Climatisation à économie d'énergie + chauffage", level:"",  figNum:"1",  lifeTime:"10",  price:"1600",  roanShow:"",  standardType:"",  subsidy :"",  advice:"Si vous maintenez le couvercle du siège de toilette en place, la chaleur de rétention de chaleur est facile à échapper et la consommation électrique augmente. Après avoir terminé l'utilisation, nous allons économiser de l'énergie en fermant le couvercle. S'il ne fait pas froid, ne pas garder la chaleur entraînera également des économies d'énergie.",   lifestyle:"",   season:"wss"};</v>
      </c>
      <c r="AB30" s="19" t="str">
        <f t="shared" si="1"/>
        <v>$defMeasures['mACreplaceHeat'] = [ 'mid'=&gt;"202",   'title'=&gt;"Remplacez le climatiseur par un type d'économie d'énergie et faites-le chauffer avec le climatiseur",  'figNum'=&gt;"1",  'advice'=&gt;"Si vous maintenez le couvercle du siège de toilette en place, la chaleur de rétention de chaleur est facile à échapper et la consommation électrique augmente. Après avoir terminé l'utilisation, nous allons économiser de l'énergie en fermant le couvercle. S'il ne fait pas froid, ne pas garder la chaleur entraînera également des économies d'énergie."];</v>
      </c>
    </row>
    <row r="31" spans="1:28" s="19" customFormat="1" ht="69" customHeight="1">
      <c r="A31" s="49"/>
      <c r="B31" s="65">
        <v>203</v>
      </c>
      <c r="C31" s="65" t="s">
        <v>3036</v>
      </c>
      <c r="D31" s="210" t="s">
        <v>5181</v>
      </c>
      <c r="E31" s="119" t="s">
        <v>2283</v>
      </c>
      <c r="F31" s="65" t="s">
        <v>3034</v>
      </c>
      <c r="G31" s="210" t="s">
        <v>5255</v>
      </c>
      <c r="H31" s="119" t="s">
        <v>72</v>
      </c>
      <c r="I31" s="136">
        <v>2</v>
      </c>
      <c r="J31" s="119">
        <v>2</v>
      </c>
      <c r="K31" s="65"/>
      <c r="L31" s="65">
        <v>1</v>
      </c>
      <c r="M31" s="65"/>
      <c r="N31" s="65" t="s">
        <v>4497</v>
      </c>
      <c r="O31" s="65"/>
      <c r="P31" s="65"/>
      <c r="Q31" s="136"/>
      <c r="R31" s="119"/>
      <c r="S31" s="136" t="s">
        <v>5873</v>
      </c>
      <c r="T31" s="119" t="s">
        <v>4924</v>
      </c>
      <c r="U31" s="65">
        <v>1</v>
      </c>
      <c r="V31" s="65" t="s">
        <v>2288</v>
      </c>
      <c r="W31" s="49"/>
      <c r="X31" s="49"/>
      <c r="Y31" s="49"/>
      <c r="Z31" s="49" t="str">
        <f t="shared" si="0"/>
        <v>D6.scenario.defMeasures['mACchangeHeat'] = { mid:"203",  name:"mACchangeHeat",  title:"Chauffage dans un climatiseur",  easyness:"2",  refCons:"consACheat",  titleShort:"Chauffage de l'air conditionné", level:"",  figNum:"1",  lifeTime:"",  price:"",  roanShow:"",  standardType:"",  subsidy :"",  advice:"Lors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   lifestyle:"1",   season:"wss"};</v>
      </c>
      <c r="AB31" s="19" t="str">
        <f t="shared" si="1"/>
        <v>$defMeasures['mACchangeHeat'] = [ 'mid'=&gt;"203",   'title'=&gt;"Chauffage dans un climatiseur",  'figNum'=&gt;"1",  'advice'=&gt;"Lors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v>
      </c>
    </row>
    <row r="32" spans="1:28" s="19" customFormat="1" ht="69" customHeight="1">
      <c r="A32" s="49"/>
      <c r="B32" s="65">
        <v>204</v>
      </c>
      <c r="C32" s="65" t="s">
        <v>2117</v>
      </c>
      <c r="D32" s="210" t="s">
        <v>5182</v>
      </c>
      <c r="E32" s="119" t="s">
        <v>3035</v>
      </c>
      <c r="F32" s="65" t="s">
        <v>3037</v>
      </c>
      <c r="G32" s="210" t="s">
        <v>5255</v>
      </c>
      <c r="H32" s="119" t="s">
        <v>72</v>
      </c>
      <c r="I32" s="136">
        <v>1</v>
      </c>
      <c r="J32" s="119">
        <v>1</v>
      </c>
      <c r="K32" s="65"/>
      <c r="L32" s="65">
        <v>1</v>
      </c>
      <c r="M32" s="65"/>
      <c r="N32" s="65" t="s">
        <v>4497</v>
      </c>
      <c r="O32" s="65"/>
      <c r="P32" s="65"/>
      <c r="Q32" s="136"/>
      <c r="R32" s="119"/>
      <c r="S32" s="136" t="s">
        <v>5873</v>
      </c>
      <c r="T32" s="119" t="s">
        <v>4924</v>
      </c>
      <c r="U32" s="65">
        <v>1</v>
      </c>
      <c r="V32" s="65" t="s">
        <v>2288</v>
      </c>
      <c r="W32" s="49"/>
      <c r="X32" s="49"/>
      <c r="Y32" s="49"/>
      <c r="Z32" s="49" t="str">
        <f t="shared" si="0"/>
        <v>D6.scenario.defMeasures['mHTchangeHeat'] = { mid:"204",  name:"mHTchangeHeat",  title:"Chauffage de la maison avec un climatiseur",  easyness:"1",  refCons:"consHTsum",  titleShort:"Chauffage de l'air conditionné", level:"",  figNum:"1",  lifeTime:"",  price:"",  roanShow:"",  standardType:"",  subsidy :"",  advice:"Lors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   lifestyle:"1",   season:"wss"};</v>
      </c>
      <c r="AB32" s="19" t="str">
        <f t="shared" si="1"/>
        <v>$defMeasures['mHTchangeHeat'] = [ 'mid'=&gt;"204",   'title'=&gt;"Chauffage de la maison avec un climatiseur",  'figNum'=&gt;"1",  'advice'=&gt;"Lors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v>
      </c>
    </row>
    <row r="33" spans="1:28" s="19" customFormat="1" ht="69" customHeight="1">
      <c r="A33" s="49"/>
      <c r="B33" s="65">
        <v>205</v>
      </c>
      <c r="C33" s="65" t="s">
        <v>268</v>
      </c>
      <c r="D33" s="210" t="s">
        <v>5202</v>
      </c>
      <c r="E33" s="119" t="s">
        <v>1164</v>
      </c>
      <c r="F33" s="65" t="s">
        <v>3038</v>
      </c>
      <c r="G33" s="210" t="s">
        <v>5256</v>
      </c>
      <c r="H33" s="119" t="s">
        <v>73</v>
      </c>
      <c r="I33" s="136">
        <v>4</v>
      </c>
      <c r="J33" s="119">
        <v>4</v>
      </c>
      <c r="K33" s="65"/>
      <c r="L33" s="65">
        <v>1</v>
      </c>
      <c r="M33" s="65">
        <v>5</v>
      </c>
      <c r="N33" s="65" t="s">
        <v>4497</v>
      </c>
      <c r="O33" s="65"/>
      <c r="P33" s="65"/>
      <c r="Q33" s="136"/>
      <c r="R33" s="119"/>
      <c r="S33" s="136" t="s">
        <v>5874</v>
      </c>
      <c r="T33" s="119" t="s">
        <v>4925</v>
      </c>
      <c r="U33" s="65">
        <v>1</v>
      </c>
      <c r="V33" s="65" t="s">
        <v>2288</v>
      </c>
      <c r="W33" s="49"/>
      <c r="X33" s="49"/>
      <c r="Y33" s="49"/>
      <c r="Z33" s="49" t="str">
        <f t="shared" si="0"/>
        <v>D6.scenario.defMeasures['mCOsunCut'] = { mid:"205",  name:"mCOsunCut",  title:"Dans l'air conditionné, utiliser de la soudure, etc. pour couper le rayonnement solaire",  easyness:"4",  refCons:"consCOsum",  titleShort:"Climatisation coupure du rayonnement solaire", level:"",  figNum:"1",  lifeTime:"5",  price:"",  roanShow:"",  standardType:"",  subsidy :"",  advice:"C'est comme placer le poêle dans la fenêtre que le rayonnement solaire entre pendant le refroidissement. Le blocage est une économie d'énergie, vous pouvez passer plus frais. Le rideau à l'intérieur de la fenêtre se réchauffe avec le rideau, de sorte qu'il sera plus frais de souffler à l'extérieur de la fenêtre. De plus, à partir de mai, planter et cultiver goya, gloire du matin, loofah, etc., vous pouvez avoir un «rideau vert» frais en été et être cool en été.",   lifestyle:"1",   season:"wss"};</v>
      </c>
      <c r="AB33" s="19" t="str">
        <f t="shared" si="1"/>
        <v>$defMeasures['mCOsunCut'] = [ 'mid'=&gt;"205",   'title'=&gt;"Dans l'air conditionné, utiliser de la soudure, etc. pour couper le rayonnement solaire",  'figNum'=&gt;"1",  'advice'=&gt;"C'est comme placer le poêle dans la fenêtre que le rayonnement solaire entre pendant le refroidissement. Le blocage est une économie d'énergie, vous pouvez passer plus frais. Le rideau à l'intérieur de la fenêtre se réchauffe avec le rideau, de sorte qu'il sera plus frais de souffler à l'extérieur de la fenêtre. De plus, à partir de mai, planter et cultiver goya, gloire du matin, loofah, etc., vous pouvez avoir un «rideau vert» frais en été et être cool en été."];</v>
      </c>
    </row>
    <row r="34" spans="1:28" s="19" customFormat="1" ht="69" customHeight="1">
      <c r="A34" s="49"/>
      <c r="B34" s="65">
        <v>206</v>
      </c>
      <c r="C34" s="65" t="s">
        <v>2122</v>
      </c>
      <c r="D34" s="210" t="s">
        <v>5203</v>
      </c>
      <c r="E34" s="119" t="s">
        <v>1832</v>
      </c>
      <c r="F34" s="65" t="s">
        <v>3025</v>
      </c>
      <c r="G34" s="210" t="s">
        <v>5257</v>
      </c>
      <c r="H34" s="119" t="s">
        <v>1165</v>
      </c>
      <c r="I34" s="136">
        <v>3</v>
      </c>
      <c r="J34" s="119">
        <v>3</v>
      </c>
      <c r="K34" s="65"/>
      <c r="L34" s="65">
        <v>1</v>
      </c>
      <c r="M34" s="65"/>
      <c r="N34" s="65" t="s">
        <v>4497</v>
      </c>
      <c r="O34" s="65"/>
      <c r="P34" s="65"/>
      <c r="Q34" s="136"/>
      <c r="R34" s="119"/>
      <c r="S34" s="136" t="s">
        <v>5875</v>
      </c>
      <c r="T34" s="119" t="s">
        <v>4926</v>
      </c>
      <c r="U34" s="65">
        <v>1</v>
      </c>
      <c r="V34" s="65" t="s">
        <v>2288</v>
      </c>
      <c r="W34" s="49"/>
      <c r="X34" s="49"/>
      <c r="Y34" s="49"/>
      <c r="Z34" s="49" t="str">
        <f t="shared" si="0"/>
        <v>D6.scenario.defMeasures['mCOtemplature'] = { mid:"206",  name:"mCOtemplature",  title:"Réglez le réglage de la température de refroidissement à basse température (28 ° C)",  easyness:"3",  refCons:"consACcool",  titleShort:"Température de consigne de refroidissement", level:"",  figNum:"1",  lifeTime:"",  price:"",  roanShow:"",  standardType:"",  subsidy :"",  advice:"La température estimée de réglage du chauffage considérant la conservation de l'énergie est inférieure à 20 ℃. Réfléchissez à «à propos de ne pas être froid» plutôt qu'à «faire chaud». Il existe des différences individuelles dans la façon dont vous vous sentez froid, de sorte que vous n'avez pas besoin de vous pousser, mais faites des mesures supplémentaires, comme des vêtements épais, des plats chauds, etc. En le rendant 1 ° C conservateur, nous pouvons réduire les émissions de CO 2 et les coûts des services publics d'environ 10%. En outre, à la fin de la saison, il est efficace de mettre l'équipement de climatisation tôt.",   lifestyle:"1",   season:"wss"};</v>
      </c>
      <c r="AB34" s="19" t="str">
        <f t="shared" si="1"/>
        <v>$defMeasures['mCOtemplature'] = [ 'mid'=&gt;"206",   'title'=&gt;"Réglez le réglage de la température de refroidissement à basse température (28 ° C)",  'figNum'=&gt;"1",  'advice'=&gt;"La température estimée de réglage du chauffage considérant la conservation de l'énergie est inférieure à 20 ℃. Réfléchissez à «à propos de ne pas être froid» plutôt qu'à «faire chaud». Il existe des différences individuelles dans la façon dont vous vous sentez froid, de sorte que vous n'avez pas besoin de vous pousser, mais faites des mesures supplémentaires, comme des vêtements épais, des plats chauds, etc. En le rendant 1 ° C conservateur, nous pouvons réduire les émissions de CO 2 et les coûts des services publics d'environ 10%. En outre, à la fin de la saison, il est efficace de mettre l'équipement de climatisation tôt."];</v>
      </c>
    </row>
    <row r="35" spans="1:28" s="19" customFormat="1" ht="69" customHeight="1">
      <c r="A35" s="49"/>
      <c r="B35" s="65">
        <v>207</v>
      </c>
      <c r="C35" s="65" t="s">
        <v>2121</v>
      </c>
      <c r="D35" s="210" t="s">
        <v>5204</v>
      </c>
      <c r="E35" s="119" t="s">
        <v>2284</v>
      </c>
      <c r="F35" s="65" t="s">
        <v>3034</v>
      </c>
      <c r="G35" s="210" t="s">
        <v>5258</v>
      </c>
      <c r="H35" s="119" t="s">
        <v>1166</v>
      </c>
      <c r="I35" s="136">
        <v>3</v>
      </c>
      <c r="J35" s="119">
        <v>3</v>
      </c>
      <c r="K35" s="65"/>
      <c r="L35" s="65">
        <v>3</v>
      </c>
      <c r="M35" s="65"/>
      <c r="N35" s="65" t="s">
        <v>4497</v>
      </c>
      <c r="O35" s="65"/>
      <c r="P35" s="65"/>
      <c r="Q35" s="136"/>
      <c r="R35" s="119"/>
      <c r="S35" s="136" t="s">
        <v>5876</v>
      </c>
      <c r="T35" s="119" t="s">
        <v>4927</v>
      </c>
      <c r="U35" s="65">
        <v>1</v>
      </c>
      <c r="V35" s="65" t="s">
        <v>2288</v>
      </c>
      <c r="W35" s="49"/>
      <c r="X35" s="49"/>
      <c r="Y35" s="49"/>
      <c r="Z35" s="49" t="str">
        <f t="shared" si="0"/>
        <v>D6.scenario.defMeasures['mHTtemplature'] = { mid:"207",  name:"mHTtemplature",  title:"Faire des vêtements épais et régler le réglage de la température de chauffage à modéré (20 ° C)",  easyness:"3",  refCons:"consACheat",  titleShort:"Température de consigne de chauffage", level:"",  figNum:"3",  lifeTime:"",  price:"",  roanShow:"",  standardType:"",  subsidy :"",  advice:"Compte tenu de l'économie d'énergie, la température réglée de refroidissement est supérieure à 28 ℃. Pensez à ne pas 'rendre cool', mais 'essayer de ne pas être chaud'. Il existe des différences individuelles dans la façon de sentir la chaleur, donc il n'y a pas besoin d'incroyable, mais essayez de concevoir en utilisant des ventilateurs électriques ou des vêtements minces. Il ouvre la fenêtre et il devient cool quand le vent entre, et il fait ressentir le son des carillons du vent. En le rendant 1 ° C conservateur, nous pouvons réduire les émissions de CO 2 et les coûts des services publics d'environ 10%. En outre, à la fin de la saison, il est efficace de mettre l'équipement de climatisation tôt.",   lifestyle:"1",   season:"wss"};</v>
      </c>
      <c r="AB35" s="19" t="str">
        <f t="shared" si="1"/>
        <v>$defMeasures['mHTtemplature'] = [ 'mid'=&gt;"207",   'title'=&gt;"Faire des vêtements épais et régler le réglage de la température de chauffage à modéré (20 ° C)",  'figNum'=&gt;"3",  'advice'=&gt;"Compte tenu de l'économie d'énergie, la température réglée de refroidissement est supérieure à 28 ℃. Pensez à ne pas 'rendre cool', mais 'essayer de ne pas être chaud'. Il existe des différences individuelles dans la façon de sentir la chaleur, donc il n'y a pas besoin d'incroyable, mais essayez de concevoir en utilisant des ventilateurs électriques ou des vêtements minces. Il ouvre la fenêtre et il devient cool quand le vent entre, et il fait ressentir le son des carillons du vent. En le rendant 1 ° C conservateur, nous pouvons réduire les émissions de CO 2 et les coûts des services publics d'environ 10%. En outre, à la fin de la saison, il est efficace de mettre l'équipement de climatisation tôt."];</v>
      </c>
    </row>
    <row r="36" spans="1:28" s="19" customFormat="1" ht="69" customHeight="1">
      <c r="A36" s="49"/>
      <c r="B36" s="65">
        <v>208</v>
      </c>
      <c r="C36" s="65" t="s">
        <v>2120</v>
      </c>
      <c r="D36" s="210" t="s">
        <v>5205</v>
      </c>
      <c r="E36" s="119" t="s">
        <v>1833</v>
      </c>
      <c r="F36" s="65" t="s">
        <v>3034</v>
      </c>
      <c r="G36" s="210" t="s">
        <v>4135</v>
      </c>
      <c r="H36" s="119" t="s">
        <v>1167</v>
      </c>
      <c r="I36" s="136">
        <v>3</v>
      </c>
      <c r="J36" s="119">
        <v>3</v>
      </c>
      <c r="K36" s="65"/>
      <c r="L36" s="65">
        <v>4</v>
      </c>
      <c r="M36" s="65">
        <v>3</v>
      </c>
      <c r="N36" s="65">
        <v>30</v>
      </c>
      <c r="O36" s="65"/>
      <c r="P36" s="65"/>
      <c r="Q36" s="136"/>
      <c r="R36" s="119"/>
      <c r="S36" s="136" t="s">
        <v>5877</v>
      </c>
      <c r="T36" s="119" t="s">
        <v>4928</v>
      </c>
      <c r="U36" s="65"/>
      <c r="V36" s="65" t="s">
        <v>2288</v>
      </c>
      <c r="W36" s="49"/>
      <c r="X36" s="49"/>
      <c r="Y36" s="49"/>
      <c r="Z36" s="49" t="str">
        <f t="shared" si="0"/>
        <v>D6.scenario.defMeasures['mHTwindowSheet'] = { mid:"208",  name:"mHTwindowSheet",  title:"Lors du chauffage, coller la plaque isolante pour les fenêtres",  easyness:"3",  refCons:"consACheat",  titleShort:"Feuille d'isolation de fenêtre", level:"",  figNum:"4",  lifeTime:"3",  price:"30",  roanShow:"",  standardType:"",  subsidy :"",  advice:"Les feuilles d'isolation (telles que les feuilles dites enveloppes à bulles) sont vendues dans des centres d'accueil et autres. Après avoir nettoyé les fenêtres, vous pouvez la vaporiser et la coller sur la fenêtre avec juste cette eau. Non seulement il existe un effet d'isolation, mais il peut également supprimer la condensation. Le vent froid qui souffle de la fenêtre adoucit et améliore le confort.",   lifestyle:"",   season:"wss"};</v>
      </c>
      <c r="AB36" s="19" t="str">
        <f t="shared" si="1"/>
        <v>$defMeasures['mHTwindowSheet'] = [ 'mid'=&gt;"208",   'title'=&gt;"Lors du chauffage, coller la plaque isolante pour les fenêtres",  'figNum'=&gt;"4",  'advice'=&gt;"Les feuilles d'isolation (telles que les feuilles dites enveloppes à bulles) sont vendues dans des centres d'accueil et autres. Après avoir nettoyé les fenêtres, vous pouvez la vaporiser et la coller sur la fenêtre avec juste cette eau. Non seulement il existe un effet d'isolation, mais il peut également supprimer la condensation. Le vent froid qui souffle de la fenêtre adoucit et améliore le confort."];</v>
      </c>
    </row>
    <row r="37" spans="1:28" s="19" customFormat="1" ht="69" customHeight="1">
      <c r="A37" s="49"/>
      <c r="B37" s="65">
        <v>209</v>
      </c>
      <c r="C37" s="65" t="s">
        <v>2119</v>
      </c>
      <c r="D37" s="210" t="s">
        <v>5206</v>
      </c>
      <c r="E37" s="119" t="s">
        <v>3128</v>
      </c>
      <c r="F37" s="65" t="s">
        <v>3034</v>
      </c>
      <c r="G37" s="210" t="s">
        <v>4136</v>
      </c>
      <c r="H37" s="119" t="s">
        <v>3129</v>
      </c>
      <c r="I37" s="136">
        <v>1</v>
      </c>
      <c r="J37" s="119">
        <v>1</v>
      </c>
      <c r="K37" s="65">
        <v>5</v>
      </c>
      <c r="L37" s="65">
        <v>4</v>
      </c>
      <c r="M37" s="65">
        <v>30</v>
      </c>
      <c r="N37" s="65">
        <v>1000</v>
      </c>
      <c r="O37" s="65"/>
      <c r="P37" s="65"/>
      <c r="Q37" s="136"/>
      <c r="R37" s="119" t="s">
        <v>2277</v>
      </c>
      <c r="S37" s="136" t="s">
        <v>5878</v>
      </c>
      <c r="T37" s="119" t="s">
        <v>4929</v>
      </c>
      <c r="U37" s="65"/>
      <c r="V37" s="65" t="s">
        <v>2288</v>
      </c>
      <c r="W37" s="49"/>
      <c r="X37" s="49"/>
      <c r="Y37" s="49"/>
      <c r="Z37" s="49" t="str">
        <f t="shared" si="0"/>
        <v>D6.scenario.defMeasures['mHTdouble'] = { mid:"209",  name:"mHTdouble",  title:"Faire un vitrage double fenêtre / châssis",  easyness:"1",  refCons:"consACheat",  titleShort:"Double vitrage", level:"5",  figNum:"4",  lifeTime:"30",  price:"1000",  roanShow:"",  standardType:"",  subsidy :"",  advice:"Pendant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vent froid qui souffle de la fenêtre adoucit et améliore le confort. Comme il y a une méthode selon la maison, veuillez consulter un atelier de construction, etc.",   lifestyle:"",   season:"wss"};</v>
      </c>
      <c r="AB37" s="19" t="str">
        <f t="shared" si="1"/>
        <v>$defMeasures['mHTdouble'] = [ 'mid'=&gt;"209",   'title'=&gt;"Faire un vitrage double fenêtre / châssis",  'figNum'=&gt;"4",  'advice'=&gt;"Pendant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vent froid qui souffle de la fenêtre adoucit et améliore le confort. Comme il y a une méthode selon la maison, veuillez consulter un atelier de construction, etc."];</v>
      </c>
    </row>
    <row r="38" spans="1:28" s="19" customFormat="1" ht="69" customHeight="1">
      <c r="A38" s="49"/>
      <c r="B38" s="65">
        <v>210</v>
      </c>
      <c r="C38" s="65" t="s">
        <v>2354</v>
      </c>
      <c r="D38" s="210" t="s">
        <v>5207</v>
      </c>
      <c r="E38" s="119" t="s">
        <v>2356</v>
      </c>
      <c r="F38" s="65" t="s">
        <v>3034</v>
      </c>
      <c r="G38" s="210" t="s">
        <v>5259</v>
      </c>
      <c r="H38" s="119" t="s">
        <v>2355</v>
      </c>
      <c r="I38" s="136">
        <v>1</v>
      </c>
      <c r="J38" s="119">
        <v>1</v>
      </c>
      <c r="K38" s="65"/>
      <c r="L38" s="65">
        <v>4</v>
      </c>
      <c r="M38" s="65">
        <v>30</v>
      </c>
      <c r="N38" s="65">
        <v>1500</v>
      </c>
      <c r="O38" s="65"/>
      <c r="P38" s="65"/>
      <c r="Q38" s="136"/>
      <c r="R38" s="119" t="s">
        <v>2277</v>
      </c>
      <c r="S38" s="136" t="s">
        <v>5879</v>
      </c>
      <c r="T38" s="119" t="s">
        <v>4929</v>
      </c>
      <c r="U38" s="65"/>
      <c r="V38" s="65" t="s">
        <v>2288</v>
      </c>
      <c r="W38" s="49"/>
      <c r="X38" s="49"/>
      <c r="Y38" s="49"/>
      <c r="Z38" s="49" t="str">
        <f t="shared" si="0"/>
        <v>D6.scenario.defMeasures['mHTlowe'] = { mid:"210",  name:"mHTlowe",  title:"Faire de la fenêtre / châssis en tant que verre en résine",  easyness:"1",  refCons:"consACheat",  titleShort:"Verre basse E à résine", level:"",  figNum:"4",  lifeTime:"30",  price:"1500",  roanShow:"",  standardType:"",  subsidy :"",  advice:"Pendant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Comme il y a une méthode selon la maison, veuillez consulter un atelier de construction, etc.",   lifestyle:"",   season:"wss"};</v>
      </c>
      <c r="AB38" s="19" t="str">
        <f t="shared" si="1"/>
        <v>$defMeasures['mHTlowe'] = [ 'mid'=&gt;"210",   'title'=&gt;"Faire de la fenêtre / châssis en tant que verre en résine",  'figNum'=&gt;"4",  'advice'=&gt;"Pendant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Comme il y a une méthode selon la maison, veuillez consulter un atelier de construction, etc."];</v>
      </c>
    </row>
    <row r="39" spans="1:28" s="19" customFormat="1" ht="69" customHeight="1">
      <c r="A39" s="49"/>
      <c r="B39" s="65">
        <v>211</v>
      </c>
      <c r="C39" s="65" t="s">
        <v>269</v>
      </c>
      <c r="D39" s="210" t="s">
        <v>5208</v>
      </c>
      <c r="E39" s="119" t="s">
        <v>1091</v>
      </c>
      <c r="F39" s="65" t="s">
        <v>3034</v>
      </c>
      <c r="G39" s="210" t="s">
        <v>4137</v>
      </c>
      <c r="H39" s="119" t="s">
        <v>1168</v>
      </c>
      <c r="I39" s="136">
        <v>2</v>
      </c>
      <c r="J39" s="119">
        <v>2</v>
      </c>
      <c r="K39" s="65">
        <v>5</v>
      </c>
      <c r="L39" s="65">
        <v>4</v>
      </c>
      <c r="M39" s="65">
        <v>30</v>
      </c>
      <c r="N39" s="65">
        <v>600</v>
      </c>
      <c r="O39" s="65"/>
      <c r="P39" s="65"/>
      <c r="Q39" s="136"/>
      <c r="R39" s="119" t="s">
        <v>2277</v>
      </c>
      <c r="S39" s="136" t="s">
        <v>5880</v>
      </c>
      <c r="T39" s="119" t="s">
        <v>4930</v>
      </c>
      <c r="U39" s="65"/>
      <c r="V39" s="65" t="s">
        <v>2288</v>
      </c>
      <c r="W39" s="49"/>
      <c r="X39" s="49"/>
      <c r="Y39" s="49"/>
      <c r="Z39" s="49" t="str">
        <f t="shared" si="0"/>
        <v>D6.scenario.defMeasures['mHTuchimado'] = { mid:"211",  name:"mHTuchimado",  title:"Joignez la fenêtre intérieure",  easyness:"2",  refCons:"consACheat",  titleShort:"Fenêtre intérieure", level:"5",  figNum:"4",  lifeTime:"30",  price:"600",  roanShow:"",  standardType:"",  subsidy :"",  advice:"Pendant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Pour plus de détails, veuillez consulter un atelier de construction, etc.",   lifestyle:"",   season:"wss"};</v>
      </c>
      <c r="AB39" s="19" t="str">
        <f t="shared" si="1"/>
        <v>$defMeasures['mHTuchimado'] = [ 'mid'=&gt;"211",   'title'=&gt;"Joignez la fenêtre intérieure",  'figNum'=&gt;"4",  'advice'=&gt;"Pendant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Pour plus de détails, veuillez consulter un atelier de construction, etc."];</v>
      </c>
    </row>
    <row r="40" spans="1:28" s="19" customFormat="1" ht="69" customHeight="1">
      <c r="A40" s="49"/>
      <c r="B40" s="65">
        <v>212</v>
      </c>
      <c r="C40" s="65" t="s">
        <v>3369</v>
      </c>
      <c r="D40" s="210" t="s">
        <v>5209</v>
      </c>
      <c r="E40" s="119" t="s">
        <v>3130</v>
      </c>
      <c r="F40" s="65" t="s">
        <v>3037</v>
      </c>
      <c r="G40" s="210" t="s">
        <v>4138</v>
      </c>
      <c r="H40" s="119" t="s">
        <v>3131</v>
      </c>
      <c r="I40" s="136">
        <v>1</v>
      </c>
      <c r="J40" s="119">
        <v>1</v>
      </c>
      <c r="K40" s="65"/>
      <c r="L40" s="65">
        <v>4</v>
      </c>
      <c r="M40" s="65">
        <v>30</v>
      </c>
      <c r="N40" s="65">
        <v>1000</v>
      </c>
      <c r="O40" s="65"/>
      <c r="P40" s="65"/>
      <c r="Q40" s="136"/>
      <c r="R40" s="119" t="s">
        <v>2277</v>
      </c>
      <c r="S40" s="136" t="s">
        <v>5881</v>
      </c>
      <c r="T40" s="119" t="s">
        <v>4931</v>
      </c>
      <c r="U40" s="65"/>
      <c r="V40" s="65" t="s">
        <v>2288</v>
      </c>
      <c r="W40" s="49"/>
      <c r="X40" s="49"/>
      <c r="Y40" s="49"/>
      <c r="Z40" s="49" t="str">
        <f t="shared" si="0"/>
        <v>D6.scenario.defMeasures['mHTdoubleGlassAll'] = { mid:"212",  name:"mHTdoubleGlassAll",  title:"Remplacer les lunettes de fenêtre dans toutes les pièces avec double vitrage",  easyness:"1",  refCons:"consHTsum",  titleShort:"Toutes les chambres sont à double vitrage", level:"",  figNum:"4",  lifeTime:"30",  price:"1000",  roanShow:"",  standardType:"",  subsidy :"",  advice:"Pendant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confort s'améliore aussi, comme le vent froid qui souffle de la fenêtre est adouci, la froideur du matin d'hiver s'améliore. Comme il y a une méthode selon la maison, veuillez consulter un atelier de construction, etc.",   lifestyle:"",   season:"wss"};</v>
      </c>
      <c r="AB40" s="19" t="str">
        <f t="shared" si="1"/>
        <v>$defMeasures['mHTdoubleGlassAll'] = [ 'mid'=&gt;"212",   'title'=&gt;"Remplacer les lunettes de fenêtre dans toutes les pièces avec double vitrage",  'figNum'=&gt;"4",  'advice'=&gt;"Pendant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confort s'améliore aussi, comme le vent froid qui souffle de la fenêtre est adouci, la froideur du matin d'hiver s'améliore. Comme il y a une méthode selon la maison, veuillez consulter un atelier de construction, etc."];</v>
      </c>
    </row>
    <row r="41" spans="1:28" s="19" customFormat="1" ht="69" customHeight="1">
      <c r="A41" s="49"/>
      <c r="B41" s="65">
        <v>213</v>
      </c>
      <c r="C41" s="65" t="s">
        <v>3370</v>
      </c>
      <c r="D41" s="210" t="s">
        <v>5210</v>
      </c>
      <c r="E41" s="119" t="s">
        <v>1303</v>
      </c>
      <c r="F41" s="65" t="s">
        <v>3037</v>
      </c>
      <c r="G41" s="210" t="s">
        <v>4139</v>
      </c>
      <c r="H41" s="119" t="s">
        <v>1169</v>
      </c>
      <c r="I41" s="136">
        <v>1</v>
      </c>
      <c r="J41" s="119">
        <v>1</v>
      </c>
      <c r="K41" s="65"/>
      <c r="L41" s="65">
        <v>4</v>
      </c>
      <c r="M41" s="65">
        <v>30</v>
      </c>
      <c r="N41" s="65">
        <v>1000</v>
      </c>
      <c r="O41" s="65"/>
      <c r="P41" s="65"/>
      <c r="Q41" s="136"/>
      <c r="R41" s="119" t="s">
        <v>2277</v>
      </c>
      <c r="S41" s="136" t="s">
        <v>5882</v>
      </c>
      <c r="T41" s="119" t="s">
        <v>4932</v>
      </c>
      <c r="U41" s="65"/>
      <c r="V41" s="65" t="s">
        <v>2288</v>
      </c>
      <c r="W41" s="49"/>
      <c r="X41" s="49"/>
      <c r="Y41" s="49"/>
      <c r="Z41" s="49" t="str">
        <f t="shared" si="0"/>
        <v>D6.scenario.defMeasures['mHTuchimadoAll'] = { mid:"213",  name:"mHTuchimadoAll",  title:"Joignez les fenêtres internes à toutes les pièces",  easyness:"1",  refCons:"consHTsum",  titleShort:"Tout le salon dans la fenêtre intérieure", level:"",  figNum:"4",  lifeTime:"30",  price:"1000",  roanShow:"",  standardType:"",  subsidy :"",  advice:"Pendant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Le confort s'améliore, comme le vent froid qui souffle de la fenêtre, la froid du matin d'hiver s'améliore. Pour plus de détails, veuillez consulter un atelier de construction, etc.",   lifestyle:"",   season:"wss"};</v>
      </c>
      <c r="AB41" s="19" t="str">
        <f t="shared" si="1"/>
        <v>$defMeasures['mHTuchimadoAll'] = [ 'mid'=&gt;"213",   'title'=&gt;"Joignez les fenêtres internes à toutes les pièces",  'figNum'=&gt;"4",  'advice'=&gt;"Pendant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Le confort s'améliore, comme le vent froid qui souffle de la fenêtre, la froid du matin d'hiver s'améliore. Pour plus de détails, veuillez consulter un atelier de construction, etc."];</v>
      </c>
    </row>
    <row r="42" spans="1:28" s="19" customFormat="1" ht="69" customHeight="1">
      <c r="A42" s="49"/>
      <c r="B42" s="65">
        <v>214</v>
      </c>
      <c r="C42" s="65" t="s">
        <v>3371</v>
      </c>
      <c r="D42" s="210" t="s">
        <v>5211</v>
      </c>
      <c r="E42" s="119" t="s">
        <v>2357</v>
      </c>
      <c r="F42" s="65" t="s">
        <v>3037</v>
      </c>
      <c r="G42" s="210" t="s">
        <v>5260</v>
      </c>
      <c r="H42" s="119" t="s">
        <v>3132</v>
      </c>
      <c r="I42" s="136">
        <v>1</v>
      </c>
      <c r="J42" s="119">
        <v>1</v>
      </c>
      <c r="K42" s="65"/>
      <c r="L42" s="65">
        <v>4</v>
      </c>
      <c r="M42" s="65">
        <v>30</v>
      </c>
      <c r="N42" s="65">
        <v>1500</v>
      </c>
      <c r="O42" s="65"/>
      <c r="P42" s="65"/>
      <c r="Q42" s="136"/>
      <c r="R42" s="119" t="s">
        <v>2277</v>
      </c>
      <c r="S42" s="136" t="s">
        <v>5883</v>
      </c>
      <c r="T42" s="119" t="s">
        <v>4931</v>
      </c>
      <c r="U42" s="65"/>
      <c r="V42" s="65" t="s">
        <v>2288</v>
      </c>
      <c r="W42" s="49"/>
      <c r="X42" s="49"/>
      <c r="Y42" s="49"/>
      <c r="Z42" s="49" t="str">
        <f t="shared" si="0"/>
        <v>D6.scenario.defMeasures['mHTloweAll'] = { mid:"214",  name:"mHTloweAll",  title:"Faire des fenêtres · châssis de toutes les pièces dans un cadre en résine à faible verre E",  easyness:"1",  refCons:"consHTsum",  titleShort:"Résoudre toutes les pièces en verre à faible teneur en résine E", level:"",  figNum:"4",  lifeTime:"30",  price:"1500",  roanShow:"",  standardType:"",  subsidy :"",  advice:"Pendant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Le confort s'améliore, comme le vent froid qui souffle de la fenêtre, la froid du matin d'hiver s'améliore. Comme il y a une méthode selon la maison, veuillez consulter un atelier de construction, etc.",   lifestyle:"",   season:"wss"};</v>
      </c>
      <c r="AB42" s="19" t="str">
        <f t="shared" si="1"/>
        <v>$defMeasures['mHTloweAll'] = [ 'mid'=&gt;"214",   'title'=&gt;"Faire des fenêtres · châssis de toutes les pièces dans un cadre en résine à faible verre E",  'figNum'=&gt;"4",  'advice'=&gt;"Pendant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Le confort s'améliore, comme le vent froid qui souffle de la fenêtre, la froid du matin d'hiver s'améliore. Comme il y a une méthode selon la maison, veuillez consulter un atelier de construction, etc."];</v>
      </c>
    </row>
    <row r="43" spans="1:28" s="19" customFormat="1" ht="69" customHeight="1">
      <c r="A43" s="49"/>
      <c r="B43" s="65">
        <v>215</v>
      </c>
      <c r="C43" s="65" t="s">
        <v>271</v>
      </c>
      <c r="D43" s="210" t="s">
        <v>5212</v>
      </c>
      <c r="E43" s="119" t="s">
        <v>270</v>
      </c>
      <c r="F43" s="65" t="s">
        <v>3034</v>
      </c>
      <c r="G43" s="210" t="s">
        <v>5261</v>
      </c>
      <c r="H43" s="119" t="s">
        <v>1760</v>
      </c>
      <c r="I43" s="136">
        <v>2</v>
      </c>
      <c r="J43" s="119">
        <v>2</v>
      </c>
      <c r="K43" s="65">
        <v>5</v>
      </c>
      <c r="L43" s="65">
        <v>1</v>
      </c>
      <c r="M43" s="65"/>
      <c r="N43" s="65" t="s">
        <v>4497</v>
      </c>
      <c r="O43" s="65"/>
      <c r="P43" s="65"/>
      <c r="Q43" s="136"/>
      <c r="R43" s="119"/>
      <c r="S43" s="136" t="s">
        <v>5884</v>
      </c>
      <c r="T43" s="119" t="s">
        <v>4933</v>
      </c>
      <c r="U43" s="65">
        <v>1</v>
      </c>
      <c r="V43" s="65" t="s">
        <v>2288</v>
      </c>
      <c r="W43" s="49"/>
      <c r="X43" s="49"/>
      <c r="Y43" s="49"/>
      <c r="Z43" s="49" t="str">
        <f t="shared" si="0"/>
        <v>D6.scenario.defMeasures['mACfilter'] = { mid:"215",  name:"mACfilter",  title:"Nettoyer le filtre à air conditionné",  easyness:"2",  refCons:"consACheat",  titleShort:"Nettoyage du filtre", level:"5",  figNum:"1",  lifeTime:"",  price:"",  roanShow:"",  standardType:"",  subsidy :"",  advice:"Il est souhaitable de nettoyer le climatiseur chaque fois qu'il est utilisé pendant 1 mois. Lorsque les yeux du filtre sont bouchés, l'air souffle faible, surtout l'efficacité du chauffage est considérablement abandonnée. Surtout dans une pièce comprenant une cuisine, nettoyez-la régulièrement car la fumée d'huile adhère facilement. Dans les climatiseurs récents, il existe également des modèles qui nettoient automatiquement les filtres.",   lifestyle:"1",   season:"wss"};</v>
      </c>
      <c r="AB43" s="19" t="str">
        <f t="shared" si="1"/>
        <v>$defMeasures['mACfilter'] = [ 'mid'=&gt;"215",   'title'=&gt;"Nettoyer le filtre à air conditionné",  'figNum'=&gt;"1",  'advice'=&gt;"Il est souhaitable de nettoyer le climatiseur chaque fois qu'il est utilisé pendant 1 mois. Lorsque les yeux du filtre sont bouchés, l'air souffle faible, surtout l'efficacité du chauffage est considérablement abandonnée. Surtout dans une pièce comprenant une cuisine, nettoyez-la régulièrement car la fumée d'huile adhère facilement. Dans les climatiseurs récents, il existe également des modèles qui nettoient automatiquement les filtres."];</v>
      </c>
    </row>
    <row r="44" spans="1:28" s="19" customFormat="1" ht="69" customHeight="1">
      <c r="A44" s="49"/>
      <c r="B44" s="65">
        <v>216</v>
      </c>
      <c r="C44" s="65" t="s">
        <v>272</v>
      </c>
      <c r="D44" s="210" t="s">
        <v>5213</v>
      </c>
      <c r="E44" s="119" t="s">
        <v>11</v>
      </c>
      <c r="F44" s="65" t="s">
        <v>3034</v>
      </c>
      <c r="G44" s="210" t="s">
        <v>5262</v>
      </c>
      <c r="H44" s="119" t="s">
        <v>1761</v>
      </c>
      <c r="I44" s="136">
        <v>3</v>
      </c>
      <c r="J44" s="119">
        <v>3</v>
      </c>
      <c r="K44" s="65"/>
      <c r="L44" s="65">
        <v>3</v>
      </c>
      <c r="M44" s="65"/>
      <c r="N44" s="65" t="s">
        <v>4497</v>
      </c>
      <c r="O44" s="65"/>
      <c r="P44" s="65"/>
      <c r="Q44" s="136"/>
      <c r="R44" s="119"/>
      <c r="S44" s="136" t="s">
        <v>5885</v>
      </c>
      <c r="T44" s="119" t="s">
        <v>4934</v>
      </c>
      <c r="U44" s="65">
        <v>1</v>
      </c>
      <c r="V44" s="65" t="s">
        <v>2288</v>
      </c>
      <c r="W44" s="49"/>
      <c r="X44" s="49"/>
      <c r="Y44" s="49"/>
      <c r="Z44" s="49" t="str">
        <f t="shared" si="0"/>
        <v>D6.scenario.defMeasures['mHTtime'] = { mid:"216",  name:"mHTtime",  title:"Réduire le temps de chauffage d'ici 1 heure",  easyness:"3",  refCons:"consACheat",  titleShort:"Chauffage court 1 heure", level:"",  figNum:"3",  lifeTime:"",  price:"",  roanShow:"",  standardType:"",  subsidy :"",  advice:"Le chauffage a tendance à se maintenir pendant une longue période. Arrêtons quand il fait chaud. C'est un moyen d'arrêter avant d'aller au lit ou de sortir 30 minutes. En outre, il est vain de chauffer une pièce où personne n'est présent, alors réduisons autant que possible.",   lifestyle:"1",   season:"wss"};</v>
      </c>
      <c r="AB44" s="19" t="str">
        <f t="shared" si="1"/>
        <v>$defMeasures['mHTtime'] = [ 'mid'=&gt;"216",   'title'=&gt;"Réduire le temps de chauffage d'ici 1 heure",  'figNum'=&gt;"3",  'advice'=&gt;"Le chauffage a tendance à se maintenir pendant une longue période. Arrêtons quand il fait chaud. C'est un moyen d'arrêter avant d'aller au lit ou de sortir 30 minutes. En outre, il est vain de chauffer une pièce où personne n'est présent, alors réduisons autant que possible."];</v>
      </c>
    </row>
    <row r="45" spans="1:28" s="19" customFormat="1" ht="69" customHeight="1">
      <c r="A45" s="49"/>
      <c r="B45" s="65">
        <v>217</v>
      </c>
      <c r="C45" s="65" t="s">
        <v>273</v>
      </c>
      <c r="D45" s="210" t="s">
        <v>5214</v>
      </c>
      <c r="E45" s="119" t="s">
        <v>3133</v>
      </c>
      <c r="F45" s="65" t="s">
        <v>3034</v>
      </c>
      <c r="G45" s="210" t="s">
        <v>4140</v>
      </c>
      <c r="H45" s="119" t="s">
        <v>1762</v>
      </c>
      <c r="I45" s="136">
        <v>2</v>
      </c>
      <c r="J45" s="119">
        <v>2</v>
      </c>
      <c r="K45" s="65"/>
      <c r="L45" s="65">
        <v>3</v>
      </c>
      <c r="M45" s="65"/>
      <c r="N45" s="65" t="s">
        <v>4497</v>
      </c>
      <c r="O45" s="65"/>
      <c r="P45" s="65"/>
      <c r="Q45" s="136"/>
      <c r="R45" s="119"/>
      <c r="S45" s="136" t="s">
        <v>5886</v>
      </c>
      <c r="T45" s="119" t="s">
        <v>4935</v>
      </c>
      <c r="U45" s="65">
        <v>1</v>
      </c>
      <c r="V45" s="65" t="s">
        <v>2288</v>
      </c>
      <c r="W45" s="49"/>
      <c r="X45" s="49"/>
      <c r="Y45" s="49"/>
      <c r="Z45" s="49" t="str">
        <f t="shared" si="0"/>
        <v>D6.scenario.defMeasures['mHTpartialHeating'] = { mid:"217",  name:"mHTpartialHeating",  title:"Utiliser un kotatsu ou un tapis chaud pour s'abstenir du chauffage de la pièce",  easyness:"2",  refCons:"consACheat",  titleShort:"Kotatsu · tapis chaud", level:"",  figNum:"3",  lifeTime:"",  price:"",  roanShow:"",  standardType:"",  subsidy :"",  advice:"Le chauffage partiel tel que le kotatsu et le tapis chaud ne réchauffe que le corps, donc l'énergie de consommation diminue. Même si la température de réglage du chauffage de la pièce est fortement abaissée, le même confort peut être maintenu. En particulier, dans le cas d'une structure avec une colonnade ou une structure où les escaliers continuent de la salle de chauffage à l'étage supérieur, l'air chaud s'échappera au plafond et l'efficacité sera inefficace pour réchauffer la pièce. Dans de tels cas, pensez également à réchauffer les pieds. Le port de chaussettes et de vêtements épais est également efficace. &lt;br&gt; Lorsque vous utilisez un tapis kotatsu ou chaud, vous pouvez réduire la consommation d'énergie en plaçant des feuilles d'isolation entre le sol et des édredons de kotatsu plus épais.",   lifestyle:"1",   season:"wss"};</v>
      </c>
      <c r="AB45" s="19" t="str">
        <f t="shared" si="1"/>
        <v>$defMeasures['mHTpartialHeating'] = [ 'mid'=&gt;"217",   'title'=&gt;"Utiliser un kotatsu ou un tapis chaud pour s'abstenir du chauffage de la pièce",  'figNum'=&gt;"3",  'advice'=&gt;"Le chauffage partiel tel que le kotatsu et le tapis chaud ne réchauffe que le corps, donc l'énergie de consommation diminue. Même si la température de réglage du chauffage de la pièce est fortement abaissée, le même confort peut être maintenu. En particulier, dans le cas d'une structure avec une colonnade ou une structure où les escaliers continuent de la salle de chauffage à l'étage supérieur, l'air chaud s'échappera au plafond et l'efficacité sera inefficace pour réchauffer la pièce. Dans de tels cas, pensez également à réchauffer les pieds. Le port de chaussettes et de vêtements épais est également efficace. &lt;br&gt; Lorsque vous utilisez un tapis kotatsu ou chaud, vous pouvez réduire la consommation d'énergie en plaçant des feuilles d'isolation entre le sol et des édredons de kotatsu plus épais."];</v>
      </c>
    </row>
    <row r="46" spans="1:28" s="19" customFormat="1" ht="69" customHeight="1">
      <c r="A46" s="49"/>
      <c r="B46" s="65">
        <v>218</v>
      </c>
      <c r="C46" s="65" t="s">
        <v>3135</v>
      </c>
      <c r="D46" s="210" t="s">
        <v>5183</v>
      </c>
      <c r="E46" s="119" t="s">
        <v>3134</v>
      </c>
      <c r="F46" s="65" t="s">
        <v>2772</v>
      </c>
      <c r="G46" s="210" t="s">
        <v>4141</v>
      </c>
      <c r="H46" s="119" t="s">
        <v>3136</v>
      </c>
      <c r="I46" s="136">
        <v>2</v>
      </c>
      <c r="J46" s="119">
        <v>2</v>
      </c>
      <c r="K46" s="65"/>
      <c r="L46" s="65">
        <v>3</v>
      </c>
      <c r="M46" s="65"/>
      <c r="N46" s="65" t="s">
        <v>4497</v>
      </c>
      <c r="O46" s="65"/>
      <c r="P46" s="65"/>
      <c r="Q46" s="136"/>
      <c r="R46" s="119"/>
      <c r="S46" s="136" t="s">
        <v>5887</v>
      </c>
      <c r="T46" s="119" t="s">
        <v>4936</v>
      </c>
      <c r="U46" s="65">
        <v>1</v>
      </c>
      <c r="V46" s="65" t="s">
        <v>2288</v>
      </c>
      <c r="W46" s="49"/>
      <c r="X46" s="49"/>
      <c r="Y46" s="49"/>
      <c r="Z46" s="49" t="str">
        <f t="shared" si="0"/>
        <v>D6.scenario.defMeasures['mHTceiling'] = { mid:"218",  name:"mHTceiling",  title:"Incorporer l'air chaud du plafond pendant le chauffage",  easyness:"2",  refCons:"consACheat",  titleShort:"Circulateur", level:"",  figNum:"3",  lifeTime:"",  price:"",  roanShow:"",  standardType:"",  subsidy :"",  advice:"Lorsque vous chauffez la pièce, il y a plusieurs fois que la température du plafond est supérieure de 5 à 10 ° C par rapport au sol. En remuant avec un ventilateur ou un agitateur et un ventilateur vers le haut, l'air chaud peut être livré au sol et vous pouvez vous détendre confortablement. Le port de chaussettes et de vêtements épais est également efficace.",   lifestyle:"1",   season:"wss"};</v>
      </c>
      <c r="AB46" s="19" t="str">
        <f t="shared" si="1"/>
        <v>$defMeasures['mHTceiling'] = [ 'mid'=&gt;"218",   'title'=&gt;"Incorporer l'air chaud du plafond pendant le chauffage",  'figNum'=&gt;"3",  'advice'=&gt;"Lorsque vous chauffez la pièce, il y a plusieurs fois que la température du plafond est supérieure de 5 à 10 ° C par rapport au sol. En remuant avec un ventilateur ou un agitateur et un ventilateur vers le haut, l'air chaud peut être livré au sol et vous pouvez vous détendre confortablement. Le port de chaussettes et de vêtements épais est également efficace."];</v>
      </c>
    </row>
    <row r="47" spans="1:28" s="19" customFormat="1" ht="69" customHeight="1">
      <c r="A47" s="49"/>
      <c r="B47" s="65">
        <v>219</v>
      </c>
      <c r="C47" s="65" t="s">
        <v>274</v>
      </c>
      <c r="D47" s="210" t="s">
        <v>5215</v>
      </c>
      <c r="E47" s="119" t="s">
        <v>1304</v>
      </c>
      <c r="F47" s="65" t="s">
        <v>3034</v>
      </c>
      <c r="G47" s="210" t="s">
        <v>3572</v>
      </c>
      <c r="H47" s="119" t="s">
        <v>1170</v>
      </c>
      <c r="I47" s="136">
        <v>2</v>
      </c>
      <c r="J47" s="119">
        <v>2</v>
      </c>
      <c r="K47" s="65">
        <v>5</v>
      </c>
      <c r="L47" s="65">
        <v>3</v>
      </c>
      <c r="M47" s="65"/>
      <c r="N47" s="65" t="s">
        <v>4497</v>
      </c>
      <c r="O47" s="65"/>
      <c r="P47" s="65"/>
      <c r="Q47" s="136"/>
      <c r="R47" s="119"/>
      <c r="S47" s="136" t="s">
        <v>5888</v>
      </c>
      <c r="T47" s="119" t="s">
        <v>4937</v>
      </c>
      <c r="U47" s="65">
        <v>1</v>
      </c>
      <c r="V47" s="65" t="s">
        <v>2288</v>
      </c>
      <c r="W47" s="49"/>
      <c r="X47" s="49"/>
      <c r="Y47" s="49"/>
      <c r="Z47" s="49" t="str">
        <f t="shared" si="0"/>
        <v>D6.scenario.defMeasures['mHTareaLimit'] = { mid:"219",  name:"mHTareaLimit",  title:"Fermez les portes et les branches de la chambre pendant le chauffage, réduisez la gamme de chauffage",  easyness:"2",  refCons:"consACheat",  titleShort:"Gamme de chauffage", level:"5",  figNum:"3",  lifeTime:"",  price:"",  roanShow:"",  standardType:"",  subsidy :"",  advice:"Il faut beaucoup d'énergie pour chauffer une grande pièce. Lorsque vous divisez la pièce avec du son ou des portes, vous pouvez réchauffer même de petits appareils de chauffage. À l'inverse, lorsque le plafond est élevé, comme une structure de poêle, il faut beaucoup de chauffage.",   lifestyle:"1",   season:"wss"};</v>
      </c>
      <c r="AB47" s="19" t="str">
        <f t="shared" si="1"/>
        <v>$defMeasures['mHTareaLimit'] = [ 'mid'=&gt;"219",   'title'=&gt;"Fermez les portes et les branches de la chambre pendant le chauffage, réduisez la gamme de chauffage",  'figNum'=&gt;"3",  'advice'=&gt;"Il faut beaucoup d'énergie pour chauffer une grande pièce. Lorsque vous divisez la pièce avec du son ou des portes, vous pouvez réchauffer même de petits appareils de chauffage. À l'inverse, lorsque le plafond est élevé, comme une structure de poêle, il faut beaucoup de chauffage."];</v>
      </c>
    </row>
    <row r="48" spans="1:28" s="19" customFormat="1" ht="69" customHeight="1">
      <c r="A48" s="49"/>
      <c r="B48" s="65">
        <v>220</v>
      </c>
      <c r="C48" s="65" t="s">
        <v>2118</v>
      </c>
      <c r="D48" s="210" t="s">
        <v>5184</v>
      </c>
      <c r="E48" s="119" t="s">
        <v>112</v>
      </c>
      <c r="F48" s="65" t="s">
        <v>3037</v>
      </c>
      <c r="G48" s="210" t="s">
        <v>4142</v>
      </c>
      <c r="H48" s="119" t="s">
        <v>1763</v>
      </c>
      <c r="I48" s="136">
        <v>3</v>
      </c>
      <c r="J48" s="119">
        <v>3</v>
      </c>
      <c r="K48" s="65"/>
      <c r="L48" s="65">
        <v>3</v>
      </c>
      <c r="M48" s="65"/>
      <c r="N48" s="65" t="s">
        <v>4497</v>
      </c>
      <c r="O48" s="65"/>
      <c r="P48" s="65"/>
      <c r="Q48" s="136"/>
      <c r="R48" s="119"/>
      <c r="S48" s="136" t="s">
        <v>5889</v>
      </c>
      <c r="T48" s="119" t="s">
        <v>4938</v>
      </c>
      <c r="U48" s="65">
        <v>1</v>
      </c>
      <c r="V48" s="65" t="s">
        <v>2288</v>
      </c>
      <c r="W48" s="49"/>
      <c r="X48" s="49"/>
      <c r="Y48" s="49"/>
      <c r="Z48" s="49" t="str">
        <f t="shared" si="0"/>
        <v>D6.scenario.defMeasures['mHTdanran'] = { mid:"220",  name:"mHTdanran",  title:"Passons du temps en famille avec la famille",  easyness:"3",  refCons:"consHTsum",  titleShort:"Membres de la famille", level:"",  figNum:"3",  lifeTime:"",  price:"",  roanShow:"",  standardType:"",  subsidy :"",  advice:"Lorsque les familles passent dans des pièces séparées, il faut chauffer et allumer chacune. Vous pouvez réduire le chauffage et l'éclairage en passant du temps ensemble dans une pièce. Profitez de l'économie d'énergie tout en profitant du temps du groupe.",   lifestyle:"1",   season:"wss"};</v>
      </c>
      <c r="AB48" s="19" t="str">
        <f t="shared" si="1"/>
        <v>$defMeasures['mHTdanran'] = [ 'mid'=&gt;"220",   'title'=&gt;"Passons du temps en famille avec la famille",  'figNum'=&gt;"3",  'advice'=&gt;"Lorsque les familles passent dans des pièces séparées, il faut chauffer et allumer chacune. Vous pouvez réduire le chauffage et l'éclairage en passant du temps ensemble dans une pièce. Profitez de l'économie d'énergie tout en profitant du temps du groupe."];</v>
      </c>
    </row>
    <row r="49" spans="1:28" s="19" customFormat="1" ht="69" customHeight="1">
      <c r="A49" s="49"/>
      <c r="B49" s="65">
        <v>221</v>
      </c>
      <c r="C49" s="65" t="s">
        <v>1764</v>
      </c>
      <c r="D49" s="210" t="s">
        <v>5216</v>
      </c>
      <c r="E49" s="119" t="s">
        <v>3137</v>
      </c>
      <c r="F49" s="65" t="s">
        <v>3034</v>
      </c>
      <c r="G49" s="210" t="s">
        <v>5263</v>
      </c>
      <c r="H49" s="119" t="s">
        <v>1765</v>
      </c>
      <c r="I49" s="136">
        <v>1</v>
      </c>
      <c r="J49" s="119">
        <v>1</v>
      </c>
      <c r="K49" s="65"/>
      <c r="L49" s="65">
        <v>3</v>
      </c>
      <c r="M49" s="65">
        <v>20</v>
      </c>
      <c r="N49" s="65" t="s">
        <v>4497</v>
      </c>
      <c r="O49" s="65"/>
      <c r="P49" s="65"/>
      <c r="Q49" s="136"/>
      <c r="R49" s="119"/>
      <c r="S49" s="136" t="s">
        <v>5890</v>
      </c>
      <c r="T49" s="119" t="s">
        <v>4939</v>
      </c>
      <c r="U49" s="65"/>
      <c r="V49" s="65" t="s">
        <v>2288</v>
      </c>
      <c r="W49" s="49"/>
      <c r="X49" s="49"/>
      <c r="Y49" s="49"/>
      <c r="Z49" s="49" t="str">
        <f t="shared" si="0"/>
        <v>D6.scenario.defMeasures['mHTbiomass'] = { mid:"221",  name:"mHTbiomass",  title:"Présentation du poêle à bois (poêle à granulés)",  easyness:"1",  refCons:"consACheat",  titleShort:"Poêle à bois et à granulés", level:"",  figNum:"3",  lifeTime:"20",  price:"",  roanShow:"",  standardType:"",  subsidy :"",  advice:"L'utilisation de poêle à bois ou de poêle à granulés réduit les émissions de dioxyde de carbone car il n'utilise pas de combustibles fossiles comme le pétrole et le gaz. Bien qu'il s'agisse d'un combustible de chauffage de l'autrefois, il est plutôt à la mode, comme une cheminée, et d'autres cas sont introduits dans les zones urbaines. Le poêle à granulés est avantageux car il ne prend pas de temps pour fournir du carburant automatiquement. L'installation nécessite une installation telle que l'installation d'une cheminée.",   lifestyle:"",   season:"wss"};</v>
      </c>
      <c r="AB49" s="19" t="str">
        <f t="shared" si="1"/>
        <v>$defMeasures['mHTbiomass'] = [ 'mid'=&gt;"221",   'title'=&gt;"Présentation du poêle à bois (poêle à granulés)",  'figNum'=&gt;"3",  'advice'=&gt;"L'utilisation de poêle à bois ou de poêle à granulés réduit les émissions de dioxyde de carbone car il n'utilise pas de combustibles fossiles comme le pétrole et le gaz. Bien qu'il s'agisse d'un combustible de chauffage de l'autrefois, il est plutôt à la mode, comme une cheminée, et d'autres cas sont introduits dans les zones urbaines. Le poêle à granulés est avantageux car il ne prend pas de temps pour fournir du carburant automatiquement. L'installation nécessite une installation telle que l'installation d'une cheminée."];</v>
      </c>
    </row>
    <row r="50" spans="1:28" s="19" customFormat="1" ht="69" customHeight="1">
      <c r="A50" s="49"/>
      <c r="B50" s="65">
        <v>222</v>
      </c>
      <c r="C50" s="65" t="s">
        <v>275</v>
      </c>
      <c r="D50" s="210" t="s">
        <v>5217</v>
      </c>
      <c r="E50" s="119" t="s">
        <v>156</v>
      </c>
      <c r="F50" s="65" t="s">
        <v>3037</v>
      </c>
      <c r="G50" s="210" t="s">
        <v>5264</v>
      </c>
      <c r="H50" s="119" t="s">
        <v>1766</v>
      </c>
      <c r="I50" s="136">
        <v>2</v>
      </c>
      <c r="J50" s="119">
        <v>2</v>
      </c>
      <c r="K50" s="65">
        <v>5</v>
      </c>
      <c r="L50" s="65">
        <v>3</v>
      </c>
      <c r="M50" s="65"/>
      <c r="N50" s="65" t="s">
        <v>4497</v>
      </c>
      <c r="O50" s="65"/>
      <c r="P50" s="65"/>
      <c r="Q50" s="136"/>
      <c r="R50" s="119"/>
      <c r="S50" s="136" t="s">
        <v>5891</v>
      </c>
      <c r="T50" s="119" t="s">
        <v>4940</v>
      </c>
      <c r="U50" s="65">
        <v>1</v>
      </c>
      <c r="V50" s="65" t="s">
        <v>2288</v>
      </c>
      <c r="W50" s="49"/>
      <c r="X50" s="49"/>
      <c r="Y50" s="49"/>
      <c r="Z50" s="49" t="str">
        <f t="shared" si="0"/>
        <v>D6.scenario.defMeasures['mHTcentralNotUse'] = { mid:"222",  name:"mHTcentralNotUse",  title:"Abaisser la température réglée d'une pièce non utilisée dans le chauffage central",  easyness:"2",  refCons:"consHTsum",  titleShort:"Température de chauffage de la salle inutilisée", level:"5",  figNum:"3",  lifeTime:"",  price:"",  roanShow:"",  standardType:"",  subsidy :"",  advice:"Si vous faites le chauffage central, vous vous réchaufferez dans la pièce que vous n'utilisez pas. Si vous arrêtez de chauffer la pièce que vous n'utilisez pas, s'il y a un problème tel que la condensation ou la congélation de rosée, modérez le réglage de chauffage à tel point qu'il n'en est pas ainsi. Le chauffage estimé dans une pièce avec des personnes est de 20 ℃.",   lifestyle:"1",   season:"wss"};</v>
      </c>
      <c r="AB50" s="19" t="str">
        <f t="shared" si="1"/>
        <v>$defMeasures['mHTcentralNotUse'] = [ 'mid'=&gt;"222",   'title'=&gt;"Abaisser la température réglée d'une pièce non utilisée dans le chauffage central",  'figNum'=&gt;"3",  'advice'=&gt;"Si vous faites le chauffage central, vous vous réchaufferez dans la pièce que vous n'utilisez pas. Si vous arrêtez de chauffer la pièce que vous n'utilisez pas, s'il y a un problème tel que la condensation ou la congélation de rosée, modérez le réglage de chauffage à tel point qu'il n'en est pas ainsi. Le chauffage estimé dans une pièce avec des personnes est de 20 ℃."];</v>
      </c>
    </row>
    <row r="51" spans="1:28" s="19" customFormat="1" ht="69" customHeight="1">
      <c r="A51" s="49"/>
      <c r="B51" s="65">
        <v>223</v>
      </c>
      <c r="C51" s="65" t="s">
        <v>2350</v>
      </c>
      <c r="D51" s="210" t="s">
        <v>5218</v>
      </c>
      <c r="E51" s="119" t="s">
        <v>2351</v>
      </c>
      <c r="F51" s="65" t="s">
        <v>3037</v>
      </c>
      <c r="G51" s="210" t="s">
        <v>5265</v>
      </c>
      <c r="H51" s="119" t="s">
        <v>2352</v>
      </c>
      <c r="I51" s="136">
        <v>1</v>
      </c>
      <c r="J51" s="119">
        <v>1</v>
      </c>
      <c r="K51" s="65"/>
      <c r="L51" s="65">
        <v>3</v>
      </c>
      <c r="M51" s="65">
        <v>20</v>
      </c>
      <c r="N51" s="65" t="s">
        <v>4497</v>
      </c>
      <c r="O51" s="65"/>
      <c r="P51" s="65"/>
      <c r="Q51" s="136"/>
      <c r="R51" s="119"/>
      <c r="S51" s="136" t="s">
        <v>5892</v>
      </c>
      <c r="T51" s="119" t="s">
        <v>4941</v>
      </c>
      <c r="U51" s="65"/>
      <c r="V51" s="65" t="s">
        <v>2353</v>
      </c>
      <c r="W51" s="49"/>
      <c r="X51" s="49"/>
      <c r="Y51" s="49"/>
      <c r="Z51" s="49" t="str">
        <f t="shared" si="0"/>
        <v>D6.scenario.defMeasures['mHTkanki'] = { mid:"223",  name:"mHTkanki",  title:"Installer un ventilateur à échange thermique total",  easyness:"1",  refCons:"consHTsum",  titleShort:"Ventilation totale de la chaleur échangeuse", level:"",  figNum:"3",  lifeTime:"20",  price:"",  roanShow:"",  standardType:"",  subsidy :"",  advice:"L'introduction des installations de ventilation est obligatoire dans les nouvelles maisons, mais lorsque vous chauffez, vous pouvez également jeter l'air chaud. Si vous utilisez un système de ventilation qui peut récupérer la chaleur et réduire la quantité d'évasion, vous pouvez réduire considérablement la perte de chaleur.",   lifestyle:"",   season:"wss"};</v>
      </c>
      <c r="AB51" s="19" t="str">
        <f t="shared" si="1"/>
        <v>$defMeasures['mHTkanki'] = [ 'mid'=&gt;"223",   'title'=&gt;"Installer un ventilateur à échange thermique total",  'figNum'=&gt;"3",  'advice'=&gt;"L'introduction des installations de ventilation est obligatoire dans les nouvelles maisons, mais lorsque vous chauffez, vous pouvez également jeter l'air chaud. Si vous utilisez un système de ventilation qui peut récupérer la chaleur et réduire la quantité d'évasion, vous pouvez réduire considérablement la perte de chaleur."];</v>
      </c>
    </row>
    <row r="52" spans="1:28" s="19" customFormat="1" ht="69" customHeight="1">
      <c r="A52" s="49"/>
      <c r="B52" s="65">
        <v>301</v>
      </c>
      <c r="C52" s="65" t="s">
        <v>1246</v>
      </c>
      <c r="D52" s="210" t="s">
        <v>5219</v>
      </c>
      <c r="E52" s="119" t="s">
        <v>1245</v>
      </c>
      <c r="F52" s="65" t="s">
        <v>3040</v>
      </c>
      <c r="G52" s="210" t="s">
        <v>5266</v>
      </c>
      <c r="H52" s="119" t="s">
        <v>1247</v>
      </c>
      <c r="I52" s="136">
        <v>2</v>
      </c>
      <c r="J52" s="119">
        <v>2</v>
      </c>
      <c r="K52" s="65"/>
      <c r="L52" s="65">
        <v>17</v>
      </c>
      <c r="M52" s="65"/>
      <c r="N52" s="65" t="s">
        <v>4497</v>
      </c>
      <c r="O52" s="65"/>
      <c r="P52" s="65"/>
      <c r="Q52" s="136"/>
      <c r="R52" s="119"/>
      <c r="S52" s="136" t="s">
        <v>5893</v>
      </c>
      <c r="T52" s="119" t="s">
        <v>4942</v>
      </c>
      <c r="U52" s="65">
        <v>1</v>
      </c>
      <c r="V52" s="65" t="s">
        <v>2288</v>
      </c>
      <c r="W52" s="49"/>
      <c r="X52" s="49"/>
      <c r="Y52" s="49"/>
      <c r="Z52" s="49" t="str">
        <f t="shared" si="0"/>
        <v>D6.scenario.defMeasures['mPTstopPot'] = { mid:"301",  name:"mPTstopPot",  title:"Ne pas isoler avec un pot électrique",  easyness:"2",  refCons:"consCKpot",  titleShort:"Ne pas garder le pot isolé", level:"",  figNum:"17",  lifeTime:"",  price:"",  roanShow:"",  standardType:"",  subsidy :"",  advice:"Dans le pot électrique, beaucoup d'électricité est consommée pour rester au chaud. Essayez d'ébullition d'eau si nécessaire ou essayez d'utiliser la bouteille thermos.",   lifestyle:"1",   season:"wss"};</v>
      </c>
      <c r="AB52" s="19" t="str">
        <f t="shared" si="1"/>
        <v>$defMeasures['mPTstopPot'] = [ 'mid'=&gt;"301",   'title'=&gt;"Ne pas isoler avec un pot électrique",  'figNum'=&gt;"17",  'advice'=&gt;"Dans le pot électrique, beaucoup d'électricité est consommée pour rester au chaud. Essayez d'ébullition d'eau si nécessaire ou essayez d'utiliser la bouteille thermos."];</v>
      </c>
    </row>
    <row r="53" spans="1:28" s="19" customFormat="1" ht="69" customHeight="1">
      <c r="A53" s="49"/>
      <c r="B53" s="65">
        <v>302</v>
      </c>
      <c r="C53" s="65" t="s">
        <v>1249</v>
      </c>
      <c r="D53" s="210" t="s">
        <v>5220</v>
      </c>
      <c r="E53" s="119" t="s">
        <v>1248</v>
      </c>
      <c r="F53" s="65" t="s">
        <v>3040</v>
      </c>
      <c r="G53" s="210" t="s">
        <v>5267</v>
      </c>
      <c r="H53" s="119" t="s">
        <v>1250</v>
      </c>
      <c r="I53" s="136">
        <v>3</v>
      </c>
      <c r="J53" s="119">
        <v>3</v>
      </c>
      <c r="K53" s="65"/>
      <c r="L53" s="65">
        <v>17</v>
      </c>
      <c r="M53" s="65"/>
      <c r="N53" s="65" t="s">
        <v>4497</v>
      </c>
      <c r="O53" s="65"/>
      <c r="P53" s="65"/>
      <c r="Q53" s="136"/>
      <c r="R53" s="119"/>
      <c r="S53" s="136" t="s">
        <v>5894</v>
      </c>
      <c r="T53" s="119" t="s">
        <v>4943</v>
      </c>
      <c r="U53" s="65">
        <v>1</v>
      </c>
      <c r="V53" s="65" t="s">
        <v>2288</v>
      </c>
      <c r="W53" s="49"/>
      <c r="X53" s="49"/>
      <c r="Y53" s="49"/>
      <c r="Z53" s="49" t="str">
        <f t="shared" si="0"/>
        <v>D6.scenario.defMeasures['mPTstopPotNight'] = { mid:"302",  name:"mPTstopPotNight",  title:"Arrêtez de garder le pot électrique chaud au moment de sortir ou de nuit",  easyness:"3",  refCons:"consCKpot",  titleShort:"Arrêt de retenue de la chaleur nocturne", level:"",  figNum:"17",  lifeTime:"",  price:"",  roanShow:"",  standardType:"",  subsidy :"",  advice:"Lorsque vous n'utilisez pas d'eau chaude pendant une longue période, comme lorsque vous sortez ou pendant la nuit, vous pouvez réduire le pouvoir de rétention de chaleur en l'arrêtant. Il est plus économique d'arrêter le cuiseur de riz et la chaleur du siège des toilettes.",   lifestyle:"1",   season:"wss"};</v>
      </c>
      <c r="AB53" s="19" t="str">
        <f t="shared" si="1"/>
        <v>$defMeasures['mPTstopPotNight'] = [ 'mid'=&gt;"302",   'title'=&gt;"Arrêtez de garder le pot électrique chaud au moment de sortir ou de nuit",  'figNum'=&gt;"17",  'advice'=&gt;"Lorsque vous n'utilisez pas d'eau chaude pendant une longue période, comme lorsque vous sortez ou pendant la nuit, vous pouvez réduire le pouvoir de rétention de chaleur en l'arrêtant. Il est plus économique d'arrêter le cuiseur de riz et la chaleur du siège des toilettes."];</v>
      </c>
    </row>
    <row r="54" spans="1:28" s="19" customFormat="1" ht="69" customHeight="1">
      <c r="A54" s="49"/>
      <c r="B54" s="65">
        <v>303</v>
      </c>
      <c r="C54" s="65" t="s">
        <v>2285</v>
      </c>
      <c r="D54" s="210" t="s">
        <v>5221</v>
      </c>
      <c r="E54" s="119" t="s">
        <v>229</v>
      </c>
      <c r="F54" s="65" t="s">
        <v>3041</v>
      </c>
      <c r="G54" s="210" t="s">
        <v>5268</v>
      </c>
      <c r="H54" s="119" t="s">
        <v>1251</v>
      </c>
      <c r="I54" s="136">
        <v>3</v>
      </c>
      <c r="J54" s="119">
        <v>3</v>
      </c>
      <c r="K54" s="65"/>
      <c r="L54" s="65">
        <v>18</v>
      </c>
      <c r="M54" s="65"/>
      <c r="N54" s="65" t="s">
        <v>4497</v>
      </c>
      <c r="O54" s="65"/>
      <c r="P54" s="65"/>
      <c r="Q54" s="136"/>
      <c r="R54" s="119"/>
      <c r="S54" s="136" t="s">
        <v>5895</v>
      </c>
      <c r="T54" s="119" t="s">
        <v>4944</v>
      </c>
      <c r="U54" s="65">
        <v>1</v>
      </c>
      <c r="V54" s="65" t="s">
        <v>2288</v>
      </c>
      <c r="W54" s="49"/>
      <c r="X54" s="49"/>
      <c r="Y54" s="49"/>
      <c r="Z54" s="49" t="str">
        <f t="shared" si="0"/>
        <v>D6.scenario.defMeasures['mPTstopRiceCooker'] = { mid:"303",  name:"mPTstopRiceCooker",  title:"Arrêtez de réchauffer le réchauffeur de riz",  easyness:"3",  refCons:"consCKrice",  titleShort:"Isolation de gateau", level:"",  figNum:"18",  lifeTime:"",  price:"",  roanShow:"",  standardType:"",  subsidy :"",  advice:"Il est économes en énergie pour arrêter de réchauffer le réchauffeur de riz et le réchauffer avec un four à micro-ondes lorsque vous le mangez. Lorsque vous gardez chaud pendant longtemps, le riz peut être décoloré, donc le réchauffement de la température de la pièce est plus délicieux.",   lifestyle:"1",   season:"wss"};</v>
      </c>
      <c r="AB54" s="19" t="str">
        <f t="shared" si="1"/>
        <v>$defMeasures['mPTstopRiceCooker'] = [ 'mid'=&gt;"303",   'title'=&gt;"Arrêtez de réchauffer le réchauffeur de riz",  'figNum'=&gt;"18",  'advice'=&gt;"Il est économes en énergie pour arrêter de réchauffer le réchauffeur de riz et le réchauffer avec un four à micro-ondes lorsque vous le mangez. Lorsque vous gardez chaud pendant longtemps, le riz peut être décoloré, donc le réchauffement de la température de la pièce est plus délicieux."];</v>
      </c>
    </row>
    <row r="55" spans="1:28" s="19" customFormat="1" ht="69" customHeight="1">
      <c r="A55" s="49"/>
      <c r="B55" s="65">
        <v>304</v>
      </c>
      <c r="C55" s="65" t="s">
        <v>1253</v>
      </c>
      <c r="D55" s="210" t="s">
        <v>5222</v>
      </c>
      <c r="E55" s="119" t="s">
        <v>1252</v>
      </c>
      <c r="F55" s="65" t="s">
        <v>3040</v>
      </c>
      <c r="G55" s="210" t="s">
        <v>5269</v>
      </c>
      <c r="H55" s="119" t="s">
        <v>1254</v>
      </c>
      <c r="I55" s="136">
        <v>2</v>
      </c>
      <c r="J55" s="119">
        <v>2</v>
      </c>
      <c r="K55" s="65"/>
      <c r="L55" s="65">
        <v>17</v>
      </c>
      <c r="M55" s="65"/>
      <c r="N55" s="65" t="s">
        <v>4497</v>
      </c>
      <c r="O55" s="65"/>
      <c r="P55" s="65" t="s">
        <v>1177</v>
      </c>
      <c r="Q55" s="136"/>
      <c r="R55" s="119"/>
      <c r="S55" s="136" t="s">
        <v>5896</v>
      </c>
      <c r="T55" s="119" t="s">
        <v>4945</v>
      </c>
      <c r="U55" s="65"/>
      <c r="V55" s="65" t="s">
        <v>2288</v>
      </c>
      <c r="W55" s="49"/>
      <c r="X55" s="49"/>
      <c r="Y55" s="49"/>
      <c r="Z55" s="49" t="str">
        <f t="shared" si="0"/>
        <v>D6.scenario.defMeasures['mPTreplacePot'] = { mid:"304",  name:"mPTreplacePot",  title:"Remplacer par une bouilloire électrique à économie d'énergie",  easyness:"2",  refCons:"consCKpot",  titleShort:"Pot d'électricité à économie d'énergie", level:"",  figNum:"17",  lifeTime:"",  price:"",  roanShow:"",  standardType:"既存型",  subsidy :"",  advice:"Il y a un pot électrique qui est thermiquement isolé comme une bouteille thermos, et il consomme moins d'électricité pour le réchauffement. Dans le magasin, la consommation d'énergie thermique peut être affichée, veuillez vous référer à ceci.",   lifestyle:"",   season:"wss"};</v>
      </c>
      <c r="AB55" s="19" t="str">
        <f t="shared" si="1"/>
        <v>$defMeasures['mPTreplacePot'] = [ 'mid'=&gt;"304",   'title'=&gt;"Remplacer par une bouilloire électrique à économie d'énergie",  'figNum'=&gt;"17",  'advice'=&gt;"Il y a un pot électrique qui est thermiquement isolé comme une bouteille thermos, et il consomme moins d'électricité pour le réchauffement. Dans le magasin, la consommation d'énergie thermique peut être affichée, veuillez vous référer à ceci."];</v>
      </c>
    </row>
    <row r="56" spans="1:28" s="19" customFormat="1" ht="69" customHeight="1">
      <c r="A56" s="49"/>
      <c r="B56" s="65">
        <v>305</v>
      </c>
      <c r="C56" s="65" t="s">
        <v>2269</v>
      </c>
      <c r="D56" s="210" t="s">
        <v>5223</v>
      </c>
      <c r="E56" s="119" t="s">
        <v>650</v>
      </c>
      <c r="F56" s="65" t="s">
        <v>3042</v>
      </c>
      <c r="G56" s="210" t="s">
        <v>5270</v>
      </c>
      <c r="H56" s="119" t="s">
        <v>651</v>
      </c>
      <c r="I56" s="136">
        <v>2</v>
      </c>
      <c r="J56" s="119">
        <v>2</v>
      </c>
      <c r="K56" s="65"/>
      <c r="L56" s="65">
        <v>14</v>
      </c>
      <c r="M56" s="65"/>
      <c r="N56" s="65" t="s">
        <v>4497</v>
      </c>
      <c r="O56" s="65"/>
      <c r="P56" s="65"/>
      <c r="Q56" s="136"/>
      <c r="R56" s="119"/>
      <c r="S56" s="136" t="s">
        <v>5897</v>
      </c>
      <c r="T56" s="119" t="s">
        <v>4946</v>
      </c>
      <c r="U56" s="65">
        <v>1</v>
      </c>
      <c r="V56" s="65" t="s">
        <v>2288</v>
      </c>
      <c r="W56" s="49"/>
      <c r="X56" s="49"/>
      <c r="Y56" s="49"/>
      <c r="Z56" s="49" t="str">
        <f t="shared" si="0"/>
        <v>D6.scenario.defMeasures['mCKflame'] = { mid:"305",  name:"mCKflame",  title:"Ne laissez pas la flamme déborder de la casserole",  easyness:"2",  refCons:"consCKcook",  titleShort:"Réglage de la flamme", level:"",  figNum:"14",  lifeTime:"",  price:"",  roanShow:"",  standardType:"",  subsidy :"",  advice:"La flamme qui dépasse du fond du pot ne réduit pas le temps de cuisson simplement en gaspillant du gaz. Ajustez-le dans la mesure où il ne dépassera pas le fond du pot. En outre, nous pouvons réduire la consommation de gaz en concevant pour bien cuire en préparation.",   lifestyle:"1",   season:"wss"};</v>
      </c>
      <c r="AB56" s="19" t="str">
        <f t="shared" si="1"/>
        <v>$defMeasures['mCKflame'] = [ 'mid'=&gt;"305",   'title'=&gt;"Ne laissez pas la flamme déborder de la casserole",  'figNum'=&gt;"14",  'advice'=&gt;"La flamme qui dépasse du fond du pot ne réduit pas le temps de cuisson simplement en gaspillant du gaz. Ajustez-le dans la mesure où il ne dépassera pas le fond du pot. En outre, nous pouvons réduire la consommation de gaz en concevant pour bien cuire en préparation."];</v>
      </c>
    </row>
    <row r="57" spans="1:28" s="19" customFormat="1" ht="69" customHeight="1">
      <c r="A57" s="49"/>
      <c r="B57" s="65">
        <v>401</v>
      </c>
      <c r="C57" s="65" t="s">
        <v>2123</v>
      </c>
      <c r="D57" s="210" t="s">
        <v>5224</v>
      </c>
      <c r="E57" s="119" t="s">
        <v>2287</v>
      </c>
      <c r="F57" s="65" t="s">
        <v>2107</v>
      </c>
      <c r="G57" s="210" t="s">
        <v>4143</v>
      </c>
      <c r="H57" s="119" t="s">
        <v>652</v>
      </c>
      <c r="I57" s="136">
        <v>2</v>
      </c>
      <c r="J57" s="119">
        <v>2</v>
      </c>
      <c r="K57" s="65"/>
      <c r="L57" s="65">
        <v>16</v>
      </c>
      <c r="M57" s="65"/>
      <c r="N57" s="65" t="s">
        <v>4497</v>
      </c>
      <c r="O57" s="65"/>
      <c r="P57" s="65"/>
      <c r="Q57" s="136"/>
      <c r="R57" s="119"/>
      <c r="S57" s="136" t="s">
        <v>5898</v>
      </c>
      <c r="T57" s="119" t="s">
        <v>4947</v>
      </c>
      <c r="U57" s="65">
        <v>1</v>
      </c>
      <c r="V57" s="65" t="s">
        <v>2288</v>
      </c>
      <c r="W57" s="49"/>
      <c r="X57" s="49"/>
      <c r="Y57" s="49"/>
      <c r="Z57" s="49" t="str">
        <f t="shared" si="0"/>
        <v>D6.scenario.defMeasures['mDRsolar'] = { mid:"401",  name:"mDRsolar",  title:"Pendant les jours ensoleillés, sèchez sèche sèche et sèchez-vous sans utiliser de séchage",  easyness:"2",  refCons:"consDRsum",  titleShort:"Soleil séché au soleil", level:"",  figNum:"16",  lifeTime:"",  price:"",  roanShow:"",  standardType:"",  subsidy :"",  advice:"La fonction de séchage est pratique, mais il faut plus de 10 fois plus d'énergie que le lavage. Il est efficace de ne pas utiliser le séchage solaire autant que possible et de ne pas utiliser la fonction de séchage.",   lifestyle:"1",   season:"wss"};</v>
      </c>
      <c r="AB57" s="19" t="str">
        <f t="shared" si="1"/>
        <v>$defMeasures['mDRsolar'] = [ 'mid'=&gt;"401",   'title'=&gt;"Pendant les jours ensoleillés, sèchez sèche sèche et sèchez-vous sans utiliser de séchage",  'figNum'=&gt;"16",  'advice'=&gt;"La fonction de séchage est pratique, mais il faut plus de 10 fois plus d'énergie que le lavage. Il est efficace de ne pas utiliser le séchage solaire autant que possible et de ne pas utiliser la fonction de séchage."];</v>
      </c>
    </row>
    <row r="58" spans="1:28" s="19" customFormat="1" ht="69" customHeight="1">
      <c r="A58" s="49"/>
      <c r="B58" s="65">
        <v>402</v>
      </c>
      <c r="C58" s="65" t="s">
        <v>654</v>
      </c>
      <c r="D58" s="210" t="s">
        <v>5225</v>
      </c>
      <c r="E58" s="119" t="s">
        <v>653</v>
      </c>
      <c r="F58" s="65" t="s">
        <v>2107</v>
      </c>
      <c r="G58" s="210" t="s">
        <v>5271</v>
      </c>
      <c r="H58" s="119" t="s">
        <v>655</v>
      </c>
      <c r="I58" s="136">
        <v>1</v>
      </c>
      <c r="J58" s="119">
        <v>1</v>
      </c>
      <c r="K58" s="65"/>
      <c r="L58" s="65">
        <v>16</v>
      </c>
      <c r="M58" s="65">
        <v>10</v>
      </c>
      <c r="N58" s="65">
        <v>1400</v>
      </c>
      <c r="O58" s="65"/>
      <c r="P58" s="65"/>
      <c r="Q58" s="136"/>
      <c r="R58" s="119"/>
      <c r="S58" s="136" t="s">
        <v>5899</v>
      </c>
      <c r="T58" s="119" t="s">
        <v>4948</v>
      </c>
      <c r="U58" s="65"/>
      <c r="V58" s="65" t="s">
        <v>2288</v>
      </c>
      <c r="W58" s="49"/>
      <c r="X58" s="49"/>
      <c r="Y58" s="49"/>
      <c r="Z58" s="49" t="str">
        <f t="shared" si="0"/>
        <v>D6.scenario.defMeasures['mDRheatPump'] = { mid:"402",  name:"mDRheatPump",  title:"Remplacer par une machine à laver qui peut sécher à sec sèche sèche",  easyness:"1",  refCons:"consDRsum",  titleShort:"Séchage de la pompe à chaleur", level:"",  figNum:"16",  lifeTime:"10",  price:"1400",  roanShow:"",  standardType:"",  subsidy :"",  advice:"Parmi les sécheuses et les machines à laver avec fonction de séchage, le type de pompe à chaleur nécessite environ la moitié de la consommation d'énergie par rapport aux séchoirs ordinaires. Lorsque vous utilisez bien la fonction de séchage, la réduction du coût de l'utilité sera également efficace. Cependant, comme la fonction de séchage utilise elle-même beaucoup d'énergie, il est souhaitable de ne pas utiliser la fonction de séchage autant que possible.",   lifestyle:"",   season:"wss"};</v>
      </c>
      <c r="AB58" s="19" t="str">
        <f t="shared" si="1"/>
        <v>$defMeasures['mDRheatPump'] = [ 'mid'=&gt;"402",   'title'=&gt;"Remplacer par une machine à laver qui peut sécher à sec sèche sèche",  'figNum'=&gt;"16",  'advice'=&gt;"Parmi les sécheuses et les machines à laver avec fonction de séchage, le type de pompe à chaleur nécessite environ la moitié de la consommation d'énergie par rapport aux séchoirs ordinaires. Lorsque vous utilisez bien la fonction de séchage, la réduction du coût de l'utilité sera également efficace. Cependant, comme la fonction de séchage utilise elle-même beaucoup d'énergie, il est souhaitable de ne pas utiliser la fonction de séchage autant que possible."];</v>
      </c>
    </row>
    <row r="59" spans="1:28" s="19" customFormat="1" ht="69" customHeight="1">
      <c r="A59" s="49"/>
      <c r="B59" s="65">
        <v>501</v>
      </c>
      <c r="C59" s="65" t="s">
        <v>3152</v>
      </c>
      <c r="D59" s="210" t="s">
        <v>5226</v>
      </c>
      <c r="E59" s="119" t="s">
        <v>2340</v>
      </c>
      <c r="F59" s="65" t="s">
        <v>1892</v>
      </c>
      <c r="G59" s="210" t="s">
        <v>4144</v>
      </c>
      <c r="H59" s="119" t="s">
        <v>2341</v>
      </c>
      <c r="I59" s="136">
        <v>4</v>
      </c>
      <c r="J59" s="119">
        <v>4</v>
      </c>
      <c r="K59" s="65"/>
      <c r="L59" s="65">
        <v>6</v>
      </c>
      <c r="M59" s="65">
        <v>20</v>
      </c>
      <c r="N59" s="65" t="s">
        <v>4497</v>
      </c>
      <c r="O59" s="65"/>
      <c r="P59" s="65" t="s">
        <v>2059</v>
      </c>
      <c r="Q59" s="136"/>
      <c r="R59" s="119"/>
      <c r="S59" s="136" t="s">
        <v>5900</v>
      </c>
      <c r="T59" s="119" t="s">
        <v>4949</v>
      </c>
      <c r="U59" s="65"/>
      <c r="V59" s="65" t="s">
        <v>2288</v>
      </c>
      <c r="W59" s="49"/>
      <c r="X59" s="49"/>
      <c r="Y59" s="49"/>
      <c r="Z59" s="49" t="str">
        <f t="shared" si="0"/>
        <v>D6.scenario.defMeasures['mLIceilingLED'] = { mid:"501",  name:"mLIceilingLED",  title:"Remplacement des luminaires fluorescents par des plafonniers à LED",  easyness:"4",  refCons:"consLI",  titleShort:"Lumière LED", level:"",  figNum:"6",  lifeTime:"20",  price:"",  roanShow:"",  standardType:"蛍光灯",  subsidy :"",  advice:"Les performances d'économie d'énergie LED sont élevées, elles dureront longtemps. Puisque les insectes ne pénètrent pas dans la couverture, vous pouvez économiser du travail pour le nettoyage. Je vais le remplacer par l'éclairage, mais comme il y a une prise, généralement, vous pouvez l'échanger sans avoir à demander à l'électricien. Vous pouvez également régler la tonalité des couleurs et ajuster finement la luminosité.",   lifestyle:"",   season:"wss"};</v>
      </c>
      <c r="AB59" s="19" t="str">
        <f t="shared" si="1"/>
        <v>$defMeasures['mLIceilingLED'] = [ 'mid'=&gt;"501",   'title'=&gt;"Remplacement des luminaires fluorescents par des plafonniers à LED",  'figNum'=&gt;"6",  'advice'=&gt;"Les performances d'économie d'énergie LED sont élevées, elles dureront longtemps. Puisque les insectes ne pénètrent pas dans la couverture, vous pouvez économiser du travail pour le nettoyage. Je vais le remplacer par l'éclairage, mais comme il y a une prise, généralement, vous pouvez l'échanger sans avoir à demander à l'électricien. Vous pouvez également régler la tonalité des couleurs et ajuster finement la luminosité."];</v>
      </c>
    </row>
    <row r="60" spans="1:28" s="19" customFormat="1" ht="69" customHeight="1">
      <c r="A60" s="49"/>
      <c r="B60" s="65">
        <v>502</v>
      </c>
      <c r="C60" s="65" t="s">
        <v>2124</v>
      </c>
      <c r="D60" s="210" t="s">
        <v>5185</v>
      </c>
      <c r="E60" s="119" t="s">
        <v>1093</v>
      </c>
      <c r="F60" s="65" t="s">
        <v>1892</v>
      </c>
      <c r="G60" s="210" t="s">
        <v>5272</v>
      </c>
      <c r="H60" s="119" t="s">
        <v>1772</v>
      </c>
      <c r="I60" s="136">
        <v>2</v>
      </c>
      <c r="J60" s="119">
        <v>2</v>
      </c>
      <c r="K60" s="65"/>
      <c r="L60" s="65">
        <v>5</v>
      </c>
      <c r="M60" s="65" t="s">
        <v>1831</v>
      </c>
      <c r="N60" s="65">
        <v>20</v>
      </c>
      <c r="O60" s="65"/>
      <c r="P60" s="65" t="s">
        <v>1175</v>
      </c>
      <c r="Q60" s="136"/>
      <c r="R60" s="119"/>
      <c r="S60" s="136" t="s">
        <v>5901</v>
      </c>
      <c r="T60" s="119" t="s">
        <v>4950</v>
      </c>
      <c r="U60" s="65"/>
      <c r="V60" s="65" t="s">
        <v>2288</v>
      </c>
      <c r="W60" s="49"/>
      <c r="X60" s="49"/>
      <c r="Y60" s="49"/>
      <c r="Z60" s="49" t="str">
        <f t="shared" si="0"/>
        <v>D6.scenario.defMeasures['mLILED'] = { mid:"502",  name:"mLILED",  title:"Remplacer par la LED",  easyness:"2",  refCons:"consLI",  titleShort:"Ampoule LED", level:"",  figNum:"5",  lifeTime:"40000h",  price:"20",  roanShow:"",  standardType:"電球",  subsidy :"",  advice:"J'utilise la même prise que l'ampoule et je peux la remplacer lorsque l'ampoule est épuisée. La consommation d'électricité peut être réduite de 80%, la vie sera supérieure à 40 fois.",   lifestyle:"",   season:"wss"};</v>
      </c>
      <c r="AB60" s="19" t="str">
        <f t="shared" si="1"/>
        <v>$defMeasures['mLILED'] = [ 'mid'=&gt;"502",   'title'=&gt;"Remplacer par la LED",  'figNum'=&gt;"5",  'advice'=&gt;"J'utilise la même prise que l'ampoule et je peux la remplacer lorsque l'ampoule est épuisée. La consommation d'électricité peut être réduite de 80%, la vie sera supérieure à 40 fois."];</v>
      </c>
    </row>
    <row r="61" spans="1:28" s="19" customFormat="1" ht="69" customHeight="1">
      <c r="A61" s="49"/>
      <c r="B61" s="65">
        <v>503</v>
      </c>
      <c r="C61" s="65" t="s">
        <v>1083</v>
      </c>
      <c r="D61" s="210" t="s">
        <v>5186</v>
      </c>
      <c r="E61" s="119" t="s">
        <v>1082</v>
      </c>
      <c r="F61" s="65" t="s">
        <v>1892</v>
      </c>
      <c r="G61" s="210" t="s">
        <v>4145</v>
      </c>
      <c r="H61" s="119" t="s">
        <v>1770</v>
      </c>
      <c r="I61" s="136">
        <v>2</v>
      </c>
      <c r="J61" s="119">
        <v>2</v>
      </c>
      <c r="K61" s="65"/>
      <c r="L61" s="65">
        <v>5</v>
      </c>
      <c r="M61" s="65">
        <v>10</v>
      </c>
      <c r="N61" s="65" t="s">
        <v>4497</v>
      </c>
      <c r="O61" s="65"/>
      <c r="P61" s="65" t="s">
        <v>1175</v>
      </c>
      <c r="Q61" s="136"/>
      <c r="R61" s="119"/>
      <c r="S61" s="136" t="s">
        <v>5902</v>
      </c>
      <c r="T61" s="119" t="s">
        <v>4951</v>
      </c>
      <c r="U61" s="65"/>
      <c r="V61" s="65" t="s">
        <v>2288</v>
      </c>
      <c r="W61" s="49"/>
      <c r="X61" s="49"/>
      <c r="Y61" s="49"/>
      <c r="Z61" s="49" t="str">
        <f t="shared" si="0"/>
        <v>D6.scenario.defMeasures['mLIsensor'] = { mid:"503",  name:"mLIsensor",  title:"Passer au type de capteur humain",  easyness:"2",  refCons:"consLI",  titleShort:"Éclairage du capteur", level:"",  figNum:"5",  lifeTime:"10",  price:"",  roanShow:"",  standardType:"電球",  subsidy :"",  advice:"À l'allumage de l'entrée, on dit que la performance de la prévention du crime est également élevée, car les gens se rapprochent de l'éclairage pendant un certain temps. Pendant un court laps de temps, vous pouvez économiser beaucoup d'énergie. Comme le même capteur humain, un type qui illumine uniquement lorsque les gens passent, comme dans un couloir est pratique et efficace.",   lifestyle:"",   season:"wss"};</v>
      </c>
      <c r="AB61" s="19" t="str">
        <f t="shared" si="1"/>
        <v>$defMeasures['mLIsensor'] = [ 'mid'=&gt;"503",   'title'=&gt;"Passer au type de capteur humain",  'figNum'=&gt;"5",  'advice'=&gt;"À l'allumage de l'entrée, on dit que la performance de la prévention du crime est également élevée, car les gens se rapprochent de l'éclairage pendant un certain temps. Pendant un court laps de temps, vous pouvez économiser beaucoup d'énergie. Comme le même capteur humain, un type qui illumine uniquement lorsque les gens passent, comme dans un couloir est pratique et efficace."];</v>
      </c>
    </row>
    <row r="62" spans="1:28" s="19" customFormat="1" ht="69" customHeight="1">
      <c r="A62" s="49"/>
      <c r="B62" s="65">
        <v>504</v>
      </c>
      <c r="C62" s="65" t="s">
        <v>1084</v>
      </c>
      <c r="D62" s="210" t="s">
        <v>5227</v>
      </c>
      <c r="E62" s="119" t="s">
        <v>1553</v>
      </c>
      <c r="F62" s="65" t="s">
        <v>2125</v>
      </c>
      <c r="G62" s="210" t="s">
        <v>5273</v>
      </c>
      <c r="H62" s="119" t="s">
        <v>1771</v>
      </c>
      <c r="I62" s="136">
        <v>3</v>
      </c>
      <c r="J62" s="119">
        <v>3</v>
      </c>
      <c r="K62" s="65"/>
      <c r="L62" s="65">
        <v>6</v>
      </c>
      <c r="M62" s="65"/>
      <c r="N62" s="65" t="s">
        <v>4497</v>
      </c>
      <c r="O62" s="65"/>
      <c r="P62" s="65"/>
      <c r="Q62" s="136"/>
      <c r="R62" s="119"/>
      <c r="S62" s="136" t="s">
        <v>5903</v>
      </c>
      <c r="T62" s="119" t="s">
        <v>4952</v>
      </c>
      <c r="U62" s="65">
        <v>1</v>
      </c>
      <c r="V62" s="65" t="s">
        <v>2288</v>
      </c>
      <c r="W62" s="49"/>
      <c r="X62" s="49"/>
      <c r="Y62" s="49"/>
      <c r="Z62" s="49" t="str">
        <f t="shared" si="0"/>
        <v>D6.scenario.defMeasures['mLItime'] = { mid:"504",  name:"mLItime",  title:"Raccourcir le temps d'éclairage d'une heure",  easyness:"3",  refCons:"consLI",  titleShort:"Réduction d'éclairage", level:"",  figNum:"6",  lifeTime:"",  price:"",  roanShow:"",  standardType:"",  subsidy :"",  advice:"Beaucoup d'électricité s'écoule quand on allume, mais comme ce n'est qu'un instant, les économies d'énergie vont disparaître fréquemment. Lorsque vous quittez la pièce, il est important d'éliminer les habitudes. En outre, si vous avez une lumière vive dans la nuit, le cycle du sommeil devient fou, ce qui n'est pas bon pour votre corps.",   lifestyle:"1",   season:"wss"};</v>
      </c>
      <c r="AB62" s="19" t="str">
        <f t="shared" si="1"/>
        <v>$defMeasures['mLItime'] = [ 'mid'=&gt;"504",   'title'=&gt;"Raccourcir le temps d'éclairage d'une heure",  'figNum'=&gt;"6",  'advice'=&gt;"Beaucoup d'électricité s'écoule quand on allume, mais comme ce n'est qu'un instant, les économies d'énergie vont disparaître fréquemment. Lorsque vous quittez la pièce, il est important d'éliminer les habitudes. En outre, si vous avez une lumière vive dans la nuit, le cycle du sommeil devient fou, ce qui n'est pas bon pour votre corps."];</v>
      </c>
    </row>
    <row r="63" spans="1:28" s="19" customFormat="1" ht="69" customHeight="1">
      <c r="A63" s="49"/>
      <c r="B63" s="65">
        <v>505</v>
      </c>
      <c r="C63" s="65" t="s">
        <v>2366</v>
      </c>
      <c r="D63" s="210" t="s">
        <v>5228</v>
      </c>
      <c r="E63" s="119" t="s">
        <v>3138</v>
      </c>
      <c r="F63" s="65" t="s">
        <v>2125</v>
      </c>
      <c r="G63" s="210" t="s">
        <v>4146</v>
      </c>
      <c r="H63" s="119" t="s">
        <v>2367</v>
      </c>
      <c r="I63" s="136">
        <v>4</v>
      </c>
      <c r="J63" s="119">
        <v>4</v>
      </c>
      <c r="K63" s="65"/>
      <c r="L63" s="65">
        <v>6</v>
      </c>
      <c r="M63" s="65"/>
      <c r="N63" s="65" t="s">
        <v>4497</v>
      </c>
      <c r="O63" s="65"/>
      <c r="P63" s="65"/>
      <c r="Q63" s="136"/>
      <c r="R63" s="119"/>
      <c r="S63" s="136" t="s">
        <v>5904</v>
      </c>
      <c r="T63" s="119" t="s">
        <v>4953</v>
      </c>
      <c r="U63" s="65">
        <v>1</v>
      </c>
      <c r="V63" s="65" t="s">
        <v>2288</v>
      </c>
      <c r="W63" s="49"/>
      <c r="X63" s="49"/>
      <c r="Y63" s="49"/>
      <c r="Z63" s="49" t="str">
        <f t="shared" si="0"/>
        <v>D6.scenario.defMeasures['mLIoff'] = { mid:"505",  name:"mLIoff",  title:"Éteignez la lumière lorsque vous quittez la pièce",  easyness:"4",  refCons:"consLI",  titleShort:"Éclairage", level:"",  figNum:"6",  lifeTime:"",  price:"",  roanShow:"",  standardType:"",  subsidy :"",  advice:"Allumez les lumières fréquemment lorsque vous quittez la pièce. Même si nous prévoyons revenir bientôt, beaucoup d'électricité s'écoule quand je allume, ce n'est qu'un instant, donc il est plus économes en énergie pour l'effacer fréquemment en conséquence.",   lifestyle:"1",   season:"wss"};</v>
      </c>
      <c r="AB63" s="19" t="str">
        <f t="shared" si="1"/>
        <v>$defMeasures['mLIoff'] = [ 'mid'=&gt;"505",   'title'=&gt;"Éteignez la lumière lorsque vous quittez la pièce",  'figNum'=&gt;"6",  'advice'=&gt;"Allumez les lumières fréquemment lorsque vous quittez la pièce. Même si nous prévoyons revenir bientôt, beaucoup d'électricité s'écoule quand je allume, ce n'est qu'un instant, donc il est plus économes en énergie pour l'effacer fréquemment en conséquence."];</v>
      </c>
    </row>
    <row r="64" spans="1:28" s="19" customFormat="1" ht="69" customHeight="1">
      <c r="A64" s="49"/>
      <c r="B64" s="65">
        <v>601</v>
      </c>
      <c r="C64" s="65" t="s">
        <v>864</v>
      </c>
      <c r="D64" s="210" t="s">
        <v>5229</v>
      </c>
      <c r="E64" s="119" t="s">
        <v>995</v>
      </c>
      <c r="F64" s="65" t="s">
        <v>2101</v>
      </c>
      <c r="G64" s="210" t="s">
        <v>5274</v>
      </c>
      <c r="H64" s="119" t="s">
        <v>1178</v>
      </c>
      <c r="I64" s="136">
        <v>2</v>
      </c>
      <c r="J64" s="119">
        <v>2</v>
      </c>
      <c r="K64" s="65"/>
      <c r="L64" s="65">
        <v>7</v>
      </c>
      <c r="M64" s="65">
        <v>10</v>
      </c>
      <c r="N64" s="65">
        <v>400</v>
      </c>
      <c r="O64" s="65"/>
      <c r="P64" s="65" t="s">
        <v>1174</v>
      </c>
      <c r="Q64" s="136"/>
      <c r="R64" s="119"/>
      <c r="S64" s="136" t="s">
        <v>5905</v>
      </c>
      <c r="T64" s="119" t="s">
        <v>4954</v>
      </c>
      <c r="U64" s="65"/>
      <c r="V64" s="65" t="s">
        <v>2288</v>
      </c>
      <c r="W64" s="49"/>
      <c r="X64" s="49"/>
      <c r="Y64" s="49"/>
      <c r="Z64" s="49" t="str">
        <f t="shared" si="0"/>
        <v>D6.scenario.defMeasures['mTVreplace'] = { mid:"601",  name:"mTVreplace",  title:"Remplacer par un téléviseur avec des performances élevées en économie d'énergie",  easyness:"2",  refCons:"consTV",  titleShort:"Achetez de la télévision à économie d'énergie", level:"",  figNum:"7",  lifeTime:"10",  price:"400",  roanShow:"",  standardType:"普及型",  subsidy :"",  advice:"Au fur et à mesure que les performances d'économie d'énergie sont en hausse, les téléviseurs moins de la moitié de la consommation d'énergie sont vendus s'ils ont la même taille. Veuillez essayer de choisir les factures d'électricité moins chères au magasin autant que possible.",   lifestyle:"",   season:"wss"};</v>
      </c>
      <c r="AB64" s="19" t="str">
        <f t="shared" si="1"/>
        <v>$defMeasures['mTVreplace'] = [ 'mid'=&gt;"601",   'title'=&gt;"Remplacer par un téléviseur avec des performances élevées en économie d'énergie",  'figNum'=&gt;"7",  'advice'=&gt;"Au fur et à mesure que les performances d'économie d'énergie sont en hausse, les téléviseurs moins de la moitié de la consommation d'énergie sont vendus s'ils ont la même taille. Veuillez essayer de choisir les factures d'électricité moins chères au magasin autant que possible."];</v>
      </c>
    </row>
    <row r="65" spans="1:28" s="19" customFormat="1" ht="69" customHeight="1">
      <c r="A65" s="49"/>
      <c r="B65" s="65">
        <v>602</v>
      </c>
      <c r="C65" s="65" t="s">
        <v>865</v>
      </c>
      <c r="D65" s="210" t="s">
        <v>5230</v>
      </c>
      <c r="E65" s="119" t="s">
        <v>3379</v>
      </c>
      <c r="F65" s="65" t="s">
        <v>3383</v>
      </c>
      <c r="G65" s="210" t="s">
        <v>4147</v>
      </c>
      <c r="H65" s="119" t="s">
        <v>1773</v>
      </c>
      <c r="I65" s="136">
        <v>1</v>
      </c>
      <c r="J65" s="119">
        <v>1</v>
      </c>
      <c r="K65" s="65"/>
      <c r="L65" s="65">
        <v>7</v>
      </c>
      <c r="M65" s="65"/>
      <c r="N65" s="65" t="s">
        <v>4497</v>
      </c>
      <c r="O65" s="65"/>
      <c r="P65" s="65"/>
      <c r="Q65" s="136"/>
      <c r="R65" s="119"/>
      <c r="S65" s="136" t="s">
        <v>5906</v>
      </c>
      <c r="T65" s="119" t="s">
        <v>4955</v>
      </c>
      <c r="U65" s="65">
        <v>1</v>
      </c>
      <c r="V65" s="65" t="s">
        <v>2288</v>
      </c>
      <c r="W65" s="49"/>
      <c r="X65" s="49"/>
      <c r="Y65" s="49"/>
      <c r="Z65" s="49" t="str">
        <f t="shared" si="0"/>
        <v>D6.scenario.defMeasures['mTVradio'] = { mid:"602",  name:"mTVradio",  title:"Faire la moitié de la radio à la radio",  easyness:"1",  refCons:"consTVsum",  titleShort:"Radio", level:"",  figNum:"7",  lifeTime:"",  price:"",  roanShow:"",  standardType:"",  subsidy :"",  advice:"La radio consomme 10 à 100 fois la consommation d'énergie du téléviseur. Si vous portez un téléviseur pour la solitude, essayez de remplacer la radio ou le CD pendant environ la moitié du temps.",   lifestyle:"1",   season:"wss"};</v>
      </c>
      <c r="AB65" s="19" t="str">
        <f t="shared" si="1"/>
        <v>$defMeasures['mTVradio'] = [ 'mid'=&gt;"602",   'title'=&gt;"Faire la moitié de la radio à la radio",  'figNum'=&gt;"7",  'advice'=&gt;"La radio consomme 10 à 100 fois la consommation d'énergie du téléviseur. Si vous portez un téléviseur pour la solitude, essayez de remplacer la radio ou le CD pendant environ la moitié du temps."];</v>
      </c>
    </row>
    <row r="66" spans="1:28" s="19" customFormat="1" ht="69" customHeight="1">
      <c r="A66" s="49"/>
      <c r="B66" s="65">
        <v>603</v>
      </c>
      <c r="C66" s="65" t="s">
        <v>866</v>
      </c>
      <c r="D66" s="210" t="s">
        <v>5231</v>
      </c>
      <c r="E66" s="119" t="s">
        <v>1552</v>
      </c>
      <c r="F66" s="65" t="s">
        <v>3384</v>
      </c>
      <c r="G66" s="210" t="s">
        <v>5275</v>
      </c>
      <c r="H66" s="119" t="s">
        <v>1774</v>
      </c>
      <c r="I66" s="136">
        <v>3</v>
      </c>
      <c r="J66" s="119">
        <v>3</v>
      </c>
      <c r="K66" s="65"/>
      <c r="L66" s="65">
        <v>7</v>
      </c>
      <c r="M66" s="65"/>
      <c r="N66" s="65" t="s">
        <v>4497</v>
      </c>
      <c r="O66" s="65"/>
      <c r="P66" s="65"/>
      <c r="Q66" s="136"/>
      <c r="R66" s="119"/>
      <c r="S66" s="136" t="s">
        <v>5907</v>
      </c>
      <c r="T66" s="119" t="s">
        <v>4956</v>
      </c>
      <c r="U66" s="65">
        <v>1</v>
      </c>
      <c r="V66" s="65" t="s">
        <v>2288</v>
      </c>
      <c r="W66" s="49"/>
      <c r="X66" s="49"/>
      <c r="Y66" s="49"/>
      <c r="Z66" s="49" t="str">
        <f t="shared" si="0"/>
        <v>D6.scenario.defMeasures['mTVtime'] = { mid:"603",  name:"mTVtime",  title:"Raccourcir le moment où vous allumez la télévision une heure par jour",  easyness:"3",  refCons:"consTV",  titleShort:"Tram DaFMMMMMMMMMMMMMMMM", level:"",  figNum:"7",  lifeTime:"",  price:"",  roanShow:"",  standardType:"",  subsidy :"",  advice:"Déterminons le programme à surveiller à l'avance et effacez-le lorsque vous avez terminé. Si vous le laissez allumer, vous pouvez voir jusqu'au prochain programme. En outre, dans le cas des jeux vidéo, il a tendance à prendre beaucoup de temps, alors réduisons le temps d'utilisation.",   lifestyle:"1",   season:"wss"};</v>
      </c>
      <c r="AB66" s="19" t="str">
        <f t="shared" si="1"/>
        <v>$defMeasures['mTVtime'] = [ 'mid'=&gt;"603",   'title'=&gt;"Raccourcir le moment où vous allumez la télévision une heure par jour",  'figNum'=&gt;"7",  'advice'=&gt;"Déterminons le programme à surveiller à l'avance et effacez-le lorsque vous avez terminé. Si vous le laissez allumer, vous pouvez voir jusqu'au prochain programme. En outre, dans le cas des jeux vidéo, il a tendance à prendre beaucoup de temps, alors réduisons le temps d'utilisation."];</v>
      </c>
    </row>
    <row r="67" spans="1:28" s="19" customFormat="1" ht="69" customHeight="1">
      <c r="A67" s="49"/>
      <c r="B67" s="65">
        <v>604</v>
      </c>
      <c r="C67" s="65" t="s">
        <v>2133</v>
      </c>
      <c r="D67" s="210" t="s">
        <v>5232</v>
      </c>
      <c r="E67" s="119" t="s">
        <v>1530</v>
      </c>
      <c r="F67" s="65" t="s">
        <v>2975</v>
      </c>
      <c r="G67" s="210" t="s">
        <v>5276</v>
      </c>
      <c r="H67" s="119" t="s">
        <v>1775</v>
      </c>
      <c r="I67" s="136">
        <v>2</v>
      </c>
      <c r="J67" s="119">
        <v>2</v>
      </c>
      <c r="K67" s="65"/>
      <c r="L67" s="65">
        <v>7</v>
      </c>
      <c r="M67" s="65"/>
      <c r="N67" s="65" t="s">
        <v>4497</v>
      </c>
      <c r="O67" s="65"/>
      <c r="P67" s="65"/>
      <c r="Q67" s="136"/>
      <c r="R67" s="119"/>
      <c r="S67" s="136" t="s">
        <v>5908</v>
      </c>
      <c r="T67" s="119" t="s">
        <v>4957</v>
      </c>
      <c r="U67" s="65">
        <v>1</v>
      </c>
      <c r="V67" s="65" t="s">
        <v>2288</v>
      </c>
      <c r="W67" s="49"/>
      <c r="X67" s="49"/>
      <c r="Y67" s="49"/>
      <c r="Z67" s="49" t="str">
        <f t="shared" si="0"/>
        <v>D6.scenario.defMeasures['mTVbright'] = { mid:"604",  name:"mTVbright",  title:"Réglez de sorte que l'écran du téléviseur ne soit pas trop lumineux",  easyness:"2",  refCons:"consTV",  titleShort:"Réglage de luminosité de la télévision", level:"",  figNum:"7",  lifeTime:"",  price:"",  roanShow:"",  standardType:"",  subsidy :"",  advice:"Vous pouvez régler la luminosité de l'écran du téléviseur. Il est réglé au moment de la vente, et à ce moment-là, c'est trop à la maison, la consommation d'énergie augmente également. En réglant légèrement la luminosité, la consommation d'énergie est réduite d'environ 2 à 40%. Sur les nouveaux téléviseurs, il existe également des types qui s'adaptent automatiquement avec les capteurs.",   lifestyle:"1",   season:"wss"};</v>
      </c>
      <c r="AB67" s="19" t="str">
        <f t="shared" si="1"/>
        <v>$defMeasures['mTVbright'] = [ 'mid'=&gt;"604",   'title'=&gt;"Réglez de sorte que l'écran du téléviseur ne soit pas trop lumineux",  'figNum'=&gt;"7",  'advice'=&gt;"Vous pouvez régler la luminosité de l'écran du téléviseur. Il est réglé au moment de la vente, et à ce moment-là, c'est trop à la maison, la consommation d'énergie augmente également. En réglant légèrement la luminosité, la consommation d'énergie est réduite d'environ 2 à 40%. Sur les nouveaux téléviseurs, il existe également des types qui s'adaptent automatiquement avec les capteurs."];</v>
      </c>
    </row>
    <row r="68" spans="1:28" s="19" customFormat="1" ht="69" customHeight="1">
      <c r="A68" s="49"/>
      <c r="B68" s="65">
        <v>701</v>
      </c>
      <c r="C68" s="65" t="s">
        <v>1079</v>
      </c>
      <c r="D68" s="210" t="s">
        <v>5233</v>
      </c>
      <c r="E68" s="119" t="s">
        <v>1172</v>
      </c>
      <c r="F68" s="65" t="s">
        <v>3043</v>
      </c>
      <c r="G68" s="210" t="s">
        <v>5277</v>
      </c>
      <c r="H68" s="119" t="s">
        <v>1171</v>
      </c>
      <c r="I68" s="136">
        <v>2</v>
      </c>
      <c r="J68" s="119">
        <v>2</v>
      </c>
      <c r="K68" s="65"/>
      <c r="L68" s="65">
        <v>2</v>
      </c>
      <c r="M68" s="65">
        <v>10</v>
      </c>
      <c r="N68" s="65">
        <v>1500</v>
      </c>
      <c r="O68" s="65"/>
      <c r="P68" s="65" t="s">
        <v>1174</v>
      </c>
      <c r="Q68" s="136"/>
      <c r="R68" s="119"/>
      <c r="S68" s="136" t="s">
        <v>5909</v>
      </c>
      <c r="T68" s="119" t="s">
        <v>4958</v>
      </c>
      <c r="U68" s="65"/>
      <c r="V68" s="65" t="s">
        <v>2288</v>
      </c>
      <c r="W68" s="49"/>
      <c r="X68" s="49"/>
      <c r="Y68" s="49"/>
      <c r="Z68" s="49" t="str">
        <f t="shared" si="0"/>
        <v>D6.scenario.defMeasures['mRFreplace'] = { mid:"701",  name:"mRFreplace",  title:"Remplacer le réfrigérateur par un type d'économie d'énergie",  easyness:"2",  refCons:"consRF",  titleShort:"Réfrigérateur à économie d'énergie", level:"",  figNum:"2",  lifeTime:"10",  price:"1500",  roanShow:"",  standardType:"普及型",  subsidy :"",  advice:"Il existe un réfrigérateur à économie d'énergie qui nécessite environ la moitié de l'électricité par rapport au modèle précédent. Lorsque vous choisissez, choisissez celui avec un grand nombre de marque ★ de l'étiquette d'économie d'énergie unifiée et du type de conservation d'énergie en se référant à l'affichage annuel de la facture d'électricité. Prenons les vieux réfrigérateurs pour être pris en charge par le système de recyclage des appareils électroménagers au moment de l'achat.",   lifestyle:"",   season:"wss"};</v>
      </c>
      <c r="AB68" s="19" t="str">
        <f t="shared" si="1"/>
        <v>$defMeasures['mRFreplace'] = [ 'mid'=&gt;"701",   'title'=&gt;"Remplacer le réfrigérateur par un type d'économie d'énergie",  'figNum'=&gt;"2",  'advice'=&gt;"Il existe un réfrigérateur à économie d'énergie qui nécessite environ la moitié de l'électricité par rapport au modèle précédent. Lorsque vous choisissez, choisissez celui avec un grand nombre de marque ★ de l'étiquette d'économie d'énergie unifiée et du type de conservation d'énergie en se référant à l'affichage annuel de la facture d'électricité. Prenons les vieux réfrigérateurs pour être pris en charge par le système de recyclage des appareils électroménagers au moment de l'achat."];</v>
      </c>
    </row>
    <row r="69" spans="1:28" s="19" customFormat="1" ht="69" customHeight="1">
      <c r="A69" s="49"/>
      <c r="B69" s="65">
        <v>702</v>
      </c>
      <c r="C69" s="65" t="s">
        <v>1080</v>
      </c>
      <c r="D69" s="210" t="s">
        <v>5234</v>
      </c>
      <c r="E69" s="119" t="s">
        <v>2278</v>
      </c>
      <c r="F69" s="65" t="s">
        <v>3043</v>
      </c>
      <c r="G69" s="210" t="s">
        <v>5278</v>
      </c>
      <c r="H69" s="119" t="s">
        <v>1767</v>
      </c>
      <c r="I69" s="136">
        <v>2</v>
      </c>
      <c r="J69" s="119">
        <v>2</v>
      </c>
      <c r="K69" s="65"/>
      <c r="L69" s="65">
        <v>2</v>
      </c>
      <c r="M69" s="65"/>
      <c r="N69" s="65" t="s">
        <v>4497</v>
      </c>
      <c r="O69" s="65"/>
      <c r="P69" s="65"/>
      <c r="Q69" s="136"/>
      <c r="R69" s="119"/>
      <c r="S69" s="136" t="s">
        <v>5910</v>
      </c>
      <c r="T69" s="119" t="s">
        <v>4959</v>
      </c>
      <c r="U69" s="65">
        <v>1</v>
      </c>
      <c r="V69" s="65" t="s">
        <v>2288</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title:"Arrêtez l'un des réfrigérateurs",  easyness:"2",  refCons:"consRF",  titleShort:"MarcodelAmemPea Da Marco Mountainbeea Da Marco Daeaeaeaea", level:"",  figNum:"2",  lifeTime:"",  price:"",  roanShow:"",  standardType:"",  subsidy :"",  advice:"Si vous utilisez plus de deux, arrête un. Même avec un petit réfrigérateur, il consomme autant d'électricité qu'un grand. Si vous ne l'utilisez pas, vous pourriez penser qu'il s'agit d'un gaspillage, mais il est préférable de ne pas utiliser, car cela entraînera un gros fardeau environnemental simplement en mettant de l'électricité C'est.",   lifestyle:"1",   season:"wss"};</v>
      </c>
      <c r="AB69" s="19" t="str">
        <f t="shared" ref="AB69:AB78" si="3">"$defMeasures['"&amp;C69&amp;"'] = [ '"&amp;B$2&amp;"'=&gt;"""&amp;B69&amp;""",   '"&amp;D$2&amp;"'=&gt;"""&amp;CLEAN(SUBSTITUTE(D69,"""","'"))&amp;""",  '"&amp;L$2&amp;"'=&gt;"""&amp;L69&amp;""",  '"&amp;S$2&amp;"'=&gt;"""&amp;CLEAN(SUBSTITUTE(S69,"""","'"))&amp;"""];"</f>
        <v>$defMeasures['mRFstop'] = [ 'mid'=&gt;"702",   'title'=&gt;"Arrêtez l'un des réfrigérateurs",  'figNum'=&gt;"2",  'advice'=&gt;"Si vous utilisez plus de deux, arrête un. Même avec un petit réfrigérateur, il consomme autant d'électricité qu'un grand. Si vous ne l'utilisez pas, vous pourriez penser qu'il s'agit d'un gaspillage, mais il est préférable de ne pas utiliser, car cela entraînera un gros fardeau environnemental simplement en mettant de l'électricité C'est."];</v>
      </c>
    </row>
    <row r="70" spans="1:28" s="19" customFormat="1" ht="69" customHeight="1">
      <c r="A70" s="49"/>
      <c r="B70" s="65">
        <v>703</v>
      </c>
      <c r="C70" s="65" t="s">
        <v>2126</v>
      </c>
      <c r="D70" s="210" t="s">
        <v>5235</v>
      </c>
      <c r="E70" s="119" t="s">
        <v>1623</v>
      </c>
      <c r="F70" s="65" t="s">
        <v>3043</v>
      </c>
      <c r="G70" s="210" t="s">
        <v>5279</v>
      </c>
      <c r="H70" s="119" t="s">
        <v>1768</v>
      </c>
      <c r="I70" s="136">
        <v>4</v>
      </c>
      <c r="J70" s="119">
        <v>4</v>
      </c>
      <c r="K70" s="65"/>
      <c r="L70" s="65">
        <v>2</v>
      </c>
      <c r="M70" s="65"/>
      <c r="N70" s="65" t="s">
        <v>4497</v>
      </c>
      <c r="O70" s="65"/>
      <c r="P70" s="65"/>
      <c r="Q70" s="136"/>
      <c r="R70" s="119"/>
      <c r="S70" s="136" t="s">
        <v>5911</v>
      </c>
      <c r="T70" s="119" t="s">
        <v>4960</v>
      </c>
      <c r="U70" s="65">
        <v>1</v>
      </c>
      <c r="V70" s="65" t="s">
        <v>2288</v>
      </c>
      <c r="W70" s="49"/>
      <c r="X70" s="49"/>
      <c r="Y70" s="49"/>
      <c r="Z70" s="49" t="str">
        <f t="shared" si="2"/>
        <v>D6.scenario.defMeasures['mRFwall'] = { mid:"703",  name:"mRFwall",  title:"Retirer le réfrigérateur du mur",  easyness:"4",  refCons:"consRF",  titleShort:"Marco MarcoFea Da Marco Marco Marco Chamel Cham Marco Marco ddeaeaeaúeaea", level:"",  figNum:"2",  lifeTime:"",  price:"",  roanShow:"",  standardType:"",  subsidy :"",  advice:"Le réfrigérateur doit être séparé à environ 5 cm du mur. Le réfrigérateur s'échappe de la chaleur du côté ou du plafond, mais s'il est en contact avec le mur, la chaleur ne s'échappera pas et la consommation d'énergie augmentera d'environ 10%.",   lifestyle:"1",   season:"wss"};</v>
      </c>
      <c r="AB70" s="19" t="str">
        <f t="shared" si="3"/>
        <v>$defMeasures['mRFwall'] = [ 'mid'=&gt;"703",   'title'=&gt;"Retirer le réfrigérateur du mur",  'figNum'=&gt;"2",  'advice'=&gt;"Le réfrigérateur doit être séparé à environ 5 cm du mur. Le réfrigérateur s'échappe de la chaleur du côté ou du plafond, mais s'il est en contact avec le mur, la chaleur ne s'échappera pas et la consommation d'énergie augmentera d'environ 10%."];</v>
      </c>
    </row>
    <row r="71" spans="1:28" s="19" customFormat="1" ht="69" customHeight="1">
      <c r="A71" s="49"/>
      <c r="B71" s="65">
        <v>704</v>
      </c>
      <c r="C71" s="65" t="s">
        <v>1081</v>
      </c>
      <c r="D71" s="210" t="s">
        <v>5236</v>
      </c>
      <c r="E71" s="119" t="s">
        <v>2279</v>
      </c>
      <c r="F71" s="65" t="s">
        <v>3043</v>
      </c>
      <c r="G71" s="210" t="s">
        <v>4148</v>
      </c>
      <c r="H71" s="119" t="s">
        <v>1769</v>
      </c>
      <c r="I71" s="136">
        <v>4</v>
      </c>
      <c r="J71" s="119">
        <v>4</v>
      </c>
      <c r="K71" s="65"/>
      <c r="L71" s="65">
        <v>2</v>
      </c>
      <c r="M71" s="65"/>
      <c r="N71" s="65" t="s">
        <v>4497</v>
      </c>
      <c r="O71" s="65"/>
      <c r="P71" s="65"/>
      <c r="Q71" s="136"/>
      <c r="R71" s="119"/>
      <c r="S71" s="136" t="s">
        <v>5912</v>
      </c>
      <c r="T71" s="119" t="s">
        <v>4961</v>
      </c>
      <c r="U71" s="65">
        <v>1</v>
      </c>
      <c r="V71" s="65" t="s">
        <v>2288</v>
      </c>
      <c r="W71" s="49"/>
      <c r="X71" s="49"/>
      <c r="Y71" s="49"/>
      <c r="Z71" s="49" t="str">
        <f t="shared" si="2"/>
        <v>D6.scenario.defMeasures['mRFtemplature'] = { mid:"704",  name:"mRFtemplature",  title:"Diminuer le réglage de la température du réfrigérateur",  easyness:"4",  refCons:"consRF",  titleShort:"Température de réfrigération", level:"",  figNum:"2",  lifeTime:"",  price:"",  roanShow:"",  standardType:"",  subsidy :"",  advice:"La température du réfrigérateur peut être ajustée. De fort à moyen, de moyen à faible, vous pouvez économiser environ 10% chacun. Étant donné que les dommages causés aux aliments seront légèrement plus rapides, essayez tout en vérifiant s'il n'y a pas de problème.",   lifestyle:"1",   season:"wss"};</v>
      </c>
      <c r="AB71" s="19" t="str">
        <f t="shared" si="3"/>
        <v>$defMeasures['mRFtemplature'] = [ 'mid'=&gt;"704",   'title'=&gt;"Diminuer le réglage de la température du réfrigérateur",  'figNum'=&gt;"2",  'advice'=&gt;"La température du réfrigérateur peut être ajustée. De fort à moyen, de moyen à faible, vous pouvez économiser environ 10% chacun. Étant donné que les dommages causés aux aliments seront légèrement plus rapides, essayez tout en vérifiant s'il n'y a pas de problème."];</v>
      </c>
    </row>
    <row r="72" spans="1:28" s="19" customFormat="1" ht="69" customHeight="1">
      <c r="A72" s="49"/>
      <c r="B72" s="65">
        <v>801</v>
      </c>
      <c r="C72" s="65" t="s">
        <v>1263</v>
      </c>
      <c r="D72" s="210" t="s">
        <v>5237</v>
      </c>
      <c r="E72" s="119" t="s">
        <v>2281</v>
      </c>
      <c r="F72" s="65" t="s">
        <v>2108</v>
      </c>
      <c r="G72" s="210" t="s">
        <v>5280</v>
      </c>
      <c r="H72" s="119" t="s">
        <v>1264</v>
      </c>
      <c r="I72" s="136">
        <v>2</v>
      </c>
      <c r="J72" s="119">
        <v>2</v>
      </c>
      <c r="K72" s="65"/>
      <c r="L72" s="65">
        <v>21</v>
      </c>
      <c r="M72" s="65">
        <v>8</v>
      </c>
      <c r="N72" s="65">
        <v>18000</v>
      </c>
      <c r="O72" s="65"/>
      <c r="P72" s="65" t="s">
        <v>1174</v>
      </c>
      <c r="Q72" s="136"/>
      <c r="R72" s="119" t="s">
        <v>2282</v>
      </c>
      <c r="S72" s="136" t="s">
        <v>5913</v>
      </c>
      <c r="T72" s="119" t="s">
        <v>4962</v>
      </c>
      <c r="U72" s="65"/>
      <c r="V72" s="65" t="s">
        <v>2288</v>
      </c>
      <c r="W72" s="49"/>
      <c r="X72" s="49"/>
      <c r="Y72" s="49"/>
      <c r="Z72" s="49" t="str">
        <f t="shared" si="2"/>
        <v>D6.scenario.defMeasures['mCRreplace'] = { mid:"801",  name:"mCRreplace",  title:"Remplacer par une voiture écologique",  easyness:"2",  refCons:"consCR",  titleShort:"Remplacement de la voiture", level:"",  figNum:"21",  lifeTime:"8",  price:"18000",  roanShow:"",  standardType:"普及型",  subsidy :"",  advice:"Outre les véhicules hybrides et les véhicules électriques, des véhicules économes en carburant ont été développés et vendus avec environ la moitié de la consommation de carburant existante en raison d'améliorations techniques. Veuillez sélectionner en tenant compte de la consommation de carburant au moment de l'achat.",   lifestyle:"",   season:"wss"};</v>
      </c>
      <c r="AB72" s="19" t="str">
        <f t="shared" si="3"/>
        <v>$defMeasures['mCRreplace'] = [ 'mid'=&gt;"801",   'title'=&gt;"Remplacer par une voiture écologique",  'figNum'=&gt;"21",  'advice'=&gt;"Outre les véhicules hybrides et les véhicules électriques, des véhicules économes en carburant ont été développés et vendus avec environ la moitié de la consommation de carburant existante en raison d'améliorations techniques. Veuillez sélectionner en tenant compte de la consommation de carburant au moment de l'achat."];</v>
      </c>
    </row>
    <row r="73" spans="1:28" s="19" customFormat="1" ht="69" customHeight="1">
      <c r="A73" s="49"/>
      <c r="B73" s="65">
        <v>802</v>
      </c>
      <c r="C73" s="65" t="s">
        <v>2318</v>
      </c>
      <c r="D73" s="210" t="s">
        <v>5238</v>
      </c>
      <c r="E73" s="119" t="s">
        <v>2322</v>
      </c>
      <c r="F73" s="65" t="s">
        <v>2319</v>
      </c>
      <c r="G73" s="210" t="s">
        <v>5281</v>
      </c>
      <c r="H73" s="119" t="s">
        <v>2320</v>
      </c>
      <c r="I73" s="136">
        <v>1</v>
      </c>
      <c r="J73" s="119">
        <v>1</v>
      </c>
      <c r="K73" s="65"/>
      <c r="L73" s="65">
        <v>21</v>
      </c>
      <c r="M73" s="65">
        <v>7</v>
      </c>
      <c r="N73" s="65">
        <v>30000</v>
      </c>
      <c r="O73" s="65"/>
      <c r="P73" s="65"/>
      <c r="Q73" s="136"/>
      <c r="R73" s="119"/>
      <c r="S73" s="136" t="s">
        <v>5914</v>
      </c>
      <c r="T73" s="119" t="s">
        <v>4963</v>
      </c>
      <c r="U73" s="65"/>
      <c r="V73" s="65" t="s">
        <v>2321</v>
      </c>
      <c r="W73" s="49"/>
      <c r="X73" s="49"/>
      <c r="Y73" s="49"/>
      <c r="Z73" s="49" t="str">
        <f t="shared" si="2"/>
        <v>D6.scenario.defMeasures['mCRreplaceElec'] = { mid:"802",  name:"mCRreplaceElec",  title:"Introduire des véhicules électriques",  easyness:"1",  refCons:"consCR",  titleShort:"Trappea Marco", level:"",  figNum:"21",  lifeTime:"7",  price:"30000",  roanShow:"",  standardType:"",  subsidy :"",  advice:"Au lieu de l'essence, sur les batteries rechargeables pour l'électricité, faire fonctionner le moteur au lieu du moteur et fonctionner. Il est très efficace par rapport aux moteurs, et il est vendu comme une voiture pratique assez. Cependant, les stations de recharge sont encore petites, il faut du temps pour charger, il est donc pratique de charger la nuit.",   lifestyle:"",   season:"wss"};</v>
      </c>
      <c r="AB73" s="19" t="str">
        <f t="shared" si="3"/>
        <v>$defMeasures['mCRreplaceElec'] = [ 'mid'=&gt;"802",   'title'=&gt;"Introduire des véhicules électriques",  'figNum'=&gt;"21",  'advice'=&gt;"Au lieu de l'essence, sur les batteries rechargeables pour l'électricité, faire fonctionner le moteur au lieu du moteur et fonctionner. Il est très efficace par rapport aux moteurs, et il est vendu comme une voiture pratique assez. Cependant, les stations de recharge sont encore petites, il faut du temps pour charger, il est donc pratique de charger la nuit."];</v>
      </c>
    </row>
    <row r="74" spans="1:28" s="19" customFormat="1" ht="69" customHeight="1">
      <c r="A74" s="49"/>
      <c r="B74" s="65">
        <v>803</v>
      </c>
      <c r="C74" s="65" t="s">
        <v>282</v>
      </c>
      <c r="D74" s="210" t="s">
        <v>5239</v>
      </c>
      <c r="E74" s="119" t="s">
        <v>1266</v>
      </c>
      <c r="F74" s="65" t="s">
        <v>2280</v>
      </c>
      <c r="G74" s="210" t="s">
        <v>5282</v>
      </c>
      <c r="H74" s="119" t="s">
        <v>1265</v>
      </c>
      <c r="I74" s="136">
        <v>3</v>
      </c>
      <c r="J74" s="119">
        <v>3</v>
      </c>
      <c r="K74" s="65"/>
      <c r="L74" s="65">
        <v>21</v>
      </c>
      <c r="M74" s="65"/>
      <c r="N74" s="65" t="s">
        <v>4497</v>
      </c>
      <c r="O74" s="65"/>
      <c r="P74" s="65"/>
      <c r="Q74" s="136"/>
      <c r="R74" s="119"/>
      <c r="S74" s="136" t="s">
        <v>5915</v>
      </c>
      <c r="T74" s="119" t="s">
        <v>4964</v>
      </c>
      <c r="U74" s="65">
        <v>1</v>
      </c>
      <c r="V74" s="65" t="s">
        <v>2288</v>
      </c>
      <c r="W74" s="49"/>
      <c r="X74" s="49"/>
      <c r="Y74" s="49"/>
      <c r="Z74" s="49" t="str">
        <f t="shared" si="2"/>
        <v>D6.scenario.defMeasures['mCRecoDrive'] = { mid:"803",  name:"mCRecoDrive",  title:"En essayant de garder la conduite écologique comme l'arrêt au ralenti",  easyness:"3",  refCons:"consCRsum",  titleShort:"MarcoFea MarcoFea MarcoFea Marco Congressables MarcoFMapsdMaps Cham", level:"",  figNum:"21",  lifeTime:"",  price:"",  roanShow:"",  standardType:"",  subsidy :"",  advice:"En plus de l'arrêt au ralenti, en démarrant doucement au début, l'efficacité énergétique peut être améliorée d'environ 10%.",   lifestyle:"1",   season:"wss"};</v>
      </c>
      <c r="AB74" s="19" t="str">
        <f t="shared" si="3"/>
        <v>$defMeasures['mCRecoDrive'] = [ 'mid'=&gt;"803",   'title'=&gt;"En essayant de garder la conduite écologique comme l'arrêt au ralenti",  'figNum'=&gt;"21",  'advice'=&gt;"En plus de l'arrêt au ralenti, en démarrant doucement au début, l'efficacité énergétique peut être améliorée d'environ 10%."];</v>
      </c>
    </row>
    <row r="75" spans="1:28" s="19" customFormat="1" ht="69" customHeight="1">
      <c r="A75" s="49"/>
      <c r="B75" s="65">
        <v>804</v>
      </c>
      <c r="C75" s="65" t="s">
        <v>2127</v>
      </c>
      <c r="D75" s="210" t="s">
        <v>5187</v>
      </c>
      <c r="E75" s="119" t="s">
        <v>3050</v>
      </c>
      <c r="F75" s="65" t="s">
        <v>3048</v>
      </c>
      <c r="G75" s="210" t="s">
        <v>5283</v>
      </c>
      <c r="H75" s="119" t="s">
        <v>3139</v>
      </c>
      <c r="I75" s="136">
        <v>2</v>
      </c>
      <c r="J75" s="119">
        <v>2</v>
      </c>
      <c r="K75" s="65"/>
      <c r="L75" s="65">
        <v>22</v>
      </c>
      <c r="M75" s="65"/>
      <c r="N75" s="65" t="s">
        <v>4497</v>
      </c>
      <c r="O75" s="65"/>
      <c r="P75" s="65"/>
      <c r="Q75" s="136"/>
      <c r="R75" s="119"/>
      <c r="S75" s="136" t="s">
        <v>5916</v>
      </c>
      <c r="T75" s="119" t="s">
        <v>4965</v>
      </c>
      <c r="U75" s="65">
        <v>1</v>
      </c>
      <c r="V75" s="65" t="s">
        <v>2288</v>
      </c>
      <c r="W75" s="49"/>
      <c r="X75" s="49"/>
      <c r="Y75" s="49"/>
      <c r="Z75" s="49" t="str">
        <f t="shared" si="2"/>
        <v>D6.scenario.defMeasures['mCRtrain'] = { mid:"804",  name:"mCRtrain",  title:"Utiliser les transports publics tels que les chemins de fer et les autobus",  easyness:"2",  refCons:"consCRtrip",  titleShort:"Marco Marco", level:"",  figNum:"22",  lifeTime:"",  price:"",  roanShow:"",  standardType:"",  subsidy :"",  advice:"Dans le cas d'un quartier d'environ 2 km, lorsque le climat est bon, utilisez un vélo ou promenez-vous sans utiliser de voiture. C'est aussi pour la santé.",   lifestyle:"1",   season:"wss"};</v>
      </c>
      <c r="AB75" s="19" t="str">
        <f t="shared" si="3"/>
        <v>$defMeasures['mCRtrain'] = [ 'mid'=&gt;"804",   'title'=&gt;"Utiliser les transports publics tels que les chemins de fer et les autobus",  'figNum'=&gt;"22",  'advice'=&gt;"Dans le cas d'un quartier d'environ 2 km, lorsque le climat est bon, utilisez un vélo ou promenez-vous sans utiliser de voiture. C'est aussi pour la santé."];</v>
      </c>
    </row>
    <row r="76" spans="1:28" s="19" customFormat="1" ht="69" customHeight="1">
      <c r="A76" s="49"/>
      <c r="B76" s="65">
        <v>805</v>
      </c>
      <c r="C76" s="65" t="s">
        <v>3142</v>
      </c>
      <c r="D76" s="210" t="s">
        <v>5240</v>
      </c>
      <c r="E76" s="119" t="s">
        <v>3140</v>
      </c>
      <c r="F76" s="65" t="s">
        <v>3049</v>
      </c>
      <c r="G76" s="210" t="s">
        <v>5284</v>
      </c>
      <c r="H76" s="119" t="s">
        <v>3141</v>
      </c>
      <c r="I76" s="136">
        <v>1</v>
      </c>
      <c r="J76" s="119">
        <v>1</v>
      </c>
      <c r="K76" s="65"/>
      <c r="L76" s="65">
        <v>22</v>
      </c>
      <c r="M76" s="65"/>
      <c r="N76" s="65" t="s">
        <v>4497</v>
      </c>
      <c r="O76" s="65"/>
      <c r="P76" s="65"/>
      <c r="Q76" s="136"/>
      <c r="R76" s="119"/>
      <c r="S76" s="136" t="s">
        <v>5917</v>
      </c>
      <c r="T76" s="119" t="s">
        <v>4966</v>
      </c>
      <c r="U76" s="65">
        <v>1</v>
      </c>
      <c r="V76" s="65" t="s">
        <v>2288</v>
      </c>
      <c r="W76" s="49"/>
      <c r="X76" s="49"/>
      <c r="Y76" s="49"/>
      <c r="Z76" s="49" t="str">
        <f t="shared" si="2"/>
        <v>D6.scenario.defMeasures['mCR20percent'] = { mid:"805",  name:"mCR20percent",  title:"Arrêtez d'utiliser 20% des voitures",  easyness:"1",  refCons:"consCRtrip",  titleShort:"20% moins d'utilisation de la voiture", level:"",  figNum:"22",  lifeTime:"",  price:"",  roanShow:"",  standardType:"",  subsidy :"",  advice:"L'utilisation d'une voiture consomme beaucoup d'énergie. Il est important de concevoir de manière à ne pas utiliser pour une application légère de nécessité.",   lifestyle:"1",   season:"wss"};</v>
      </c>
      <c r="AB76" s="19" t="str">
        <f t="shared" si="3"/>
        <v>$defMeasures['mCR20percent'] = [ 'mid'=&gt;"805",   'title'=&gt;"Arrêtez d'utiliser 20% des voitures",  'figNum'=&gt;"22",  'advice'=&gt;"L'utilisation d'une voiture consomme beaucoup d'énergie. Il est important de concevoir de manière à ne pas utiliser pour une application légère de nécessité."];</v>
      </c>
    </row>
    <row r="77" spans="1:28" s="19" customFormat="1" ht="69" customHeight="1">
      <c r="A77" s="49"/>
      <c r="B77" s="65">
        <v>806</v>
      </c>
      <c r="C77" s="65" t="s">
        <v>2128</v>
      </c>
      <c r="D77" s="210" t="s">
        <v>5241</v>
      </c>
      <c r="E77" s="119" t="s">
        <v>2134</v>
      </c>
      <c r="F77" s="65" t="s">
        <v>3049</v>
      </c>
      <c r="G77" s="210" t="s">
        <v>5285</v>
      </c>
      <c r="H77" s="119" t="s">
        <v>2135</v>
      </c>
      <c r="I77" s="136">
        <v>2</v>
      </c>
      <c r="J77" s="119">
        <v>2</v>
      </c>
      <c r="K77" s="65"/>
      <c r="L77" s="65">
        <v>22</v>
      </c>
      <c r="M77" s="65"/>
      <c r="N77" s="65" t="s">
        <v>4497</v>
      </c>
      <c r="O77" s="65"/>
      <c r="P77" s="65"/>
      <c r="Q77" s="136"/>
      <c r="R77" s="119"/>
      <c r="S77" s="136" t="s">
        <v>5916</v>
      </c>
      <c r="T77" s="119" t="s">
        <v>4965</v>
      </c>
      <c r="U77" s="65">
        <v>1</v>
      </c>
      <c r="V77" s="65" t="s">
        <v>2288</v>
      </c>
      <c r="W77" s="49"/>
      <c r="X77" s="49"/>
      <c r="Y77" s="49"/>
      <c r="Z77" s="49" t="str">
        <f t="shared" si="2"/>
        <v>D6.scenario.defMeasures['mCRwalk'] = { mid:"806",  name:"mCRwalk",  title:"Si vous êtes à proximité, faites de vélo ou à pied au lieu de en voiture",  easyness:"2",  refCons:"consCRtrip",  titleShort:"Vélos et promenades", level:"",  figNum:"22",  lifeTime:"",  price:"",  roanShow:"",  standardType:"",  subsidy :"",  advice:"Dans le cas d'un quartier d'environ 2 km, lorsque le climat est bon, utilisez un vélo ou promenez-vous sans utiliser de voiture. C'est aussi pour la santé.",   lifestyle:"1",   season:"wss"};</v>
      </c>
      <c r="AB77" s="19" t="str">
        <f t="shared" si="3"/>
        <v>$defMeasures['mCRwalk'] = [ 'mid'=&gt;"806",   'title'=&gt;"Si vous êtes à proximité, faites de vélo ou à pied au lieu de en voiture",  'figNum'=&gt;"22",  'advice'=&gt;"Dans le cas d'un quartier d'environ 2 km, lorsque le climat est bon, utilisez un vélo ou promenez-vous sans utiliser de voiture. C'est aussi pour la santé."];</v>
      </c>
    </row>
    <row r="78" spans="1:28" s="19" customFormat="1" ht="69" customHeight="1">
      <c r="A78" s="49"/>
      <c r="B78" s="65">
        <v>901</v>
      </c>
      <c r="C78" s="65" t="s">
        <v>2286</v>
      </c>
      <c r="D78" s="210" t="s">
        <v>5242</v>
      </c>
      <c r="E78" s="119" t="s">
        <v>1261</v>
      </c>
      <c r="F78" s="65" t="s">
        <v>3044</v>
      </c>
      <c r="G78" s="210" t="s">
        <v>4149</v>
      </c>
      <c r="H78" s="119" t="s">
        <v>1262</v>
      </c>
      <c r="I78" s="136">
        <v>3</v>
      </c>
      <c r="J78" s="119">
        <v>3</v>
      </c>
      <c r="K78" s="65"/>
      <c r="L78" s="65">
        <v>20</v>
      </c>
      <c r="M78" s="65"/>
      <c r="N78" s="65" t="s">
        <v>4497</v>
      </c>
      <c r="O78" s="65"/>
      <c r="P78" s="65"/>
      <c r="Q78" s="136"/>
      <c r="R78" s="119"/>
      <c r="S78" s="136" t="s">
        <v>5918</v>
      </c>
      <c r="T78" s="119" t="s">
        <v>4967</v>
      </c>
      <c r="U78" s="65">
        <v>1</v>
      </c>
      <c r="V78" s="65" t="s">
        <v>2288</v>
      </c>
      <c r="W78" s="49"/>
      <c r="X78" s="49"/>
      <c r="Y78" s="49"/>
      <c r="Z78" s="49" t="str">
        <f t="shared" si="2"/>
        <v>D6.scenario.defMeasures['mPTstopPlug'] = { mid:"901",  name:"mPTstopPlug",  title:"Débranchez la fiche de la prise et réduisez la puissance de veille",  easyness:"3",  refCons:"consTotal",  titleShort:"Puissance de veille", level:"",  figNum:"20",  lifeTime:"",  price:"",  roanShow:"",  standardType:"",  subsidy :"",  advice:"L'électricité peut être consommée même si elle n'est pas utilisée, comme la télévision, la vidéo, le climatiseur. Lorsque vous ne l'utilisez pas longtemps, vous pouvez le réduire en retirant la fiche de la prise. Les modèles récents ont une puissance de veille réduite et sont efficaces pour les modèles de plus de 5 ans. En outre, ne retirez pas la prise directement du climatiseur, mais assurez-la d'abord avec la télécommande, retirez l'aile après la fin du mouvement.",   lifestyle:"1",   season:"wss"};</v>
      </c>
      <c r="AB78" s="19" t="str">
        <f t="shared" si="3"/>
        <v>$defMeasures['mPTstopPlug'] = [ 'mid'=&gt;"901",   'title'=&gt;"Débranchez la fiche de la prise et réduisez la puissance de veille",  'figNum'=&gt;"20",  'advice'=&gt;"L'électricité peut être consommée même si elle n'est pas utilisée, comme la télévision, la vidéo, le climatiseur. Lorsque vous ne l'utilisez pas longtemps, vous pouvez le réduire en retirant la fiche de la prise. Les modèles récents ont une puissance de veille réduite et sont efficaces pour les modèles de plus de 5 ans. En outre, ne retirez pas la prise directement du climatiseur, mais assurez-la d'abord avec la télécommande, retirez l'aile après la fin du mouvement."];</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84"/>
  <sheetViews>
    <sheetView tabSelected="1" zoomScale="80" zoomScaleNormal="80" workbookViewId="0">
      <pane xSplit="4" ySplit="3" topLeftCell="BP136" activePane="bottomRight" state="frozen"/>
      <selection pane="topRight" activeCell="E1" sqref="E1"/>
      <selection pane="bottomLeft" activeCell="A4" sqref="A4"/>
      <selection pane="bottomRight" activeCell="BW143" sqref="BW143"/>
    </sheetView>
  </sheetViews>
  <sheetFormatPr defaultRowHeight="12"/>
  <cols>
    <col min="1" max="1" width="1.875" style="73" customWidth="1"/>
    <col min="2" max="2" width="5" style="73" customWidth="1"/>
    <col min="3" max="3" width="17.125" style="73" customWidth="1"/>
    <col min="4" max="4" width="13.5" style="73" customWidth="1"/>
    <col min="5" max="7" width="6.75" style="73" customWidth="1"/>
    <col min="8" max="9" width="27.375" style="73" customWidth="1"/>
    <col min="10" max="11" width="10" style="73" customWidth="1"/>
    <col min="12" max="13" width="4.875" style="73" customWidth="1"/>
    <col min="14" max="14" width="6.125" style="73" customWidth="1"/>
    <col min="15" max="15" width="7.25" style="73" customWidth="1"/>
    <col min="16" max="16" width="5.125" style="73" customWidth="1"/>
    <col min="17" max="17" width="5" style="73" customWidth="1"/>
    <col min="18" max="18" width="4.375" style="73" customWidth="1"/>
    <col min="19" max="20" width="3.75" style="73" customWidth="1"/>
    <col min="21" max="21" width="9" style="73"/>
    <col min="22" max="53" width="7.5" style="73" customWidth="1"/>
    <col min="54" max="54" width="3.125" style="73" customWidth="1"/>
    <col min="55" max="86" width="6.125" style="73" customWidth="1"/>
    <col min="87" max="113" width="9" style="73"/>
    <col min="114" max="115" width="2.625" style="73" customWidth="1"/>
    <col min="116" max="117" width="1.75" style="73" customWidth="1"/>
    <col min="118" max="118" width="57.25" style="73" customWidth="1"/>
    <col min="119" max="120" width="3.125" style="73" customWidth="1"/>
    <col min="121" max="121" width="16" style="73" customWidth="1"/>
    <col min="122" max="123" width="1.75" style="73" customWidth="1"/>
    <col min="124" max="124" width="17.625" style="73" customWidth="1"/>
    <col min="125" max="16384" width="9" style="73"/>
  </cols>
  <sheetData>
    <row r="1" spans="1:124">
      <c r="A1" s="73" t="s">
        <v>3410</v>
      </c>
      <c r="B1" s="74"/>
      <c r="C1" s="137" t="s">
        <v>3553</v>
      </c>
      <c r="D1" s="74"/>
      <c r="F1" s="74"/>
      <c r="G1" s="74"/>
      <c r="N1" s="73" t="s">
        <v>1883</v>
      </c>
      <c r="O1" s="73" t="s">
        <v>1882</v>
      </c>
      <c r="P1" s="73" t="s">
        <v>1884</v>
      </c>
      <c r="V1" s="159" t="s">
        <v>3554</v>
      </c>
      <c r="W1" s="160"/>
      <c r="X1" s="160"/>
      <c r="Y1" s="160"/>
      <c r="Z1" s="160"/>
      <c r="AA1" s="160"/>
      <c r="AB1" s="160"/>
      <c r="CJ1" s="73" t="s">
        <v>4623</v>
      </c>
      <c r="DL1" s="75"/>
      <c r="DM1" s="75"/>
      <c r="DN1" s="75"/>
      <c r="DO1" s="75"/>
      <c r="DP1" s="75"/>
      <c r="DQ1" s="75"/>
      <c r="DR1" s="75"/>
      <c r="DS1" s="75"/>
      <c r="DT1" s="75"/>
    </row>
    <row r="2" spans="1:124">
      <c r="B2" s="143" t="s">
        <v>3381</v>
      </c>
      <c r="C2" s="143" t="s">
        <v>2145</v>
      </c>
      <c r="D2" s="143"/>
      <c r="E2" s="143" t="s">
        <v>1822</v>
      </c>
      <c r="F2" s="143" t="s">
        <v>2156</v>
      </c>
      <c r="G2" s="143"/>
      <c r="H2" s="143" t="s">
        <v>401</v>
      </c>
      <c r="I2" s="143"/>
      <c r="J2" s="143" t="s">
        <v>1885</v>
      </c>
      <c r="K2" s="143"/>
      <c r="L2" s="143" t="s">
        <v>1886</v>
      </c>
      <c r="M2" s="143" t="s">
        <v>1887</v>
      </c>
      <c r="N2" s="143" t="s">
        <v>1888</v>
      </c>
      <c r="O2" s="143" t="s">
        <v>3014</v>
      </c>
      <c r="P2" s="143" t="s">
        <v>1889</v>
      </c>
      <c r="Q2" s="143" t="s">
        <v>1890</v>
      </c>
      <c r="R2" s="143" t="s">
        <v>2268</v>
      </c>
      <c r="U2" s="110" t="s">
        <v>3447</v>
      </c>
      <c r="V2" s="135" t="s">
        <v>3448</v>
      </c>
      <c r="W2" s="110"/>
      <c r="X2" s="110"/>
      <c r="Y2" s="110"/>
      <c r="Z2" s="110"/>
      <c r="AA2" s="110"/>
      <c r="AB2" s="110"/>
      <c r="AC2" s="110"/>
      <c r="AD2" s="110"/>
      <c r="AE2" s="110"/>
      <c r="AF2" s="110"/>
      <c r="AG2" s="110"/>
      <c r="AH2" s="110"/>
      <c r="AI2" s="110"/>
      <c r="AJ2" s="110"/>
      <c r="AK2" s="110"/>
      <c r="AL2" s="123" t="s">
        <v>3405</v>
      </c>
      <c r="AM2" s="124"/>
      <c r="AN2" s="124"/>
      <c r="AO2" s="124"/>
      <c r="AP2" s="124"/>
      <c r="AQ2" s="124"/>
      <c r="AR2" s="124"/>
      <c r="AS2" s="124"/>
      <c r="AT2" s="124"/>
      <c r="AU2" s="124"/>
      <c r="AV2" s="124"/>
      <c r="AW2" s="124"/>
      <c r="AX2" s="124"/>
      <c r="AY2" s="124"/>
      <c r="AZ2" s="124"/>
      <c r="BA2" s="153"/>
      <c r="BC2" s="135" t="s">
        <v>3449</v>
      </c>
      <c r="BD2" s="110"/>
      <c r="BE2" s="110"/>
      <c r="BF2" s="110"/>
      <c r="BG2" s="110"/>
      <c r="BH2" s="110"/>
      <c r="BI2" s="110"/>
      <c r="BJ2" s="110"/>
      <c r="BK2" s="110"/>
      <c r="BL2" s="110"/>
      <c r="BM2" s="110"/>
      <c r="BN2" s="110"/>
      <c r="BO2" s="110"/>
      <c r="BP2" s="110"/>
      <c r="BQ2" s="110"/>
      <c r="BR2" s="110"/>
      <c r="BS2" s="128" t="s">
        <v>3406</v>
      </c>
      <c r="BT2" s="129"/>
      <c r="BU2" s="129"/>
      <c r="BV2" s="129"/>
      <c r="BW2" s="129"/>
      <c r="BX2" s="129"/>
      <c r="BY2" s="129"/>
      <c r="BZ2" s="129"/>
      <c r="CA2" s="129"/>
      <c r="CB2" s="129"/>
      <c r="CC2" s="129"/>
      <c r="CD2" s="129"/>
      <c r="CE2" s="129"/>
      <c r="CF2" s="129"/>
      <c r="CG2" s="129"/>
      <c r="CH2" s="130" t="s">
        <v>2454</v>
      </c>
      <c r="CJ2" s="173" t="s">
        <v>4624</v>
      </c>
      <c r="CK2" s="174"/>
      <c r="CL2" s="174"/>
      <c r="CM2" s="174"/>
      <c r="CN2" s="174"/>
      <c r="CO2" s="174"/>
      <c r="CP2" s="174"/>
      <c r="CQ2" s="175"/>
      <c r="CR2" s="176" t="s">
        <v>4625</v>
      </c>
      <c r="CS2" s="177"/>
      <c r="CT2" s="177"/>
      <c r="CU2" s="177"/>
      <c r="CV2" s="177"/>
      <c r="CW2" s="177"/>
      <c r="CX2" s="177"/>
      <c r="CY2" s="178"/>
      <c r="CZ2" s="179" t="s">
        <v>4626</v>
      </c>
      <c r="DA2" s="180"/>
      <c r="DB2" s="180"/>
      <c r="DC2" s="180"/>
      <c r="DD2" s="180"/>
      <c r="DE2" s="180"/>
      <c r="DF2" s="180"/>
      <c r="DG2" s="181"/>
      <c r="DL2" s="76"/>
      <c r="DM2" s="76"/>
      <c r="DN2" s="76" t="s">
        <v>3380</v>
      </c>
      <c r="DO2" s="75"/>
      <c r="DP2" s="75"/>
      <c r="DQ2" s="75"/>
      <c r="DR2" s="75"/>
      <c r="DS2" s="75"/>
      <c r="DT2" s="75"/>
    </row>
    <row r="3" spans="1:124" s="85" customFormat="1" ht="36">
      <c r="B3" s="142" t="s">
        <v>3438</v>
      </c>
      <c r="C3" s="142" t="s">
        <v>3551</v>
      </c>
      <c r="D3" s="142" t="s">
        <v>3400</v>
      </c>
      <c r="E3" s="110" t="s">
        <v>3439</v>
      </c>
      <c r="F3" s="142" t="s">
        <v>3401</v>
      </c>
      <c r="G3" s="142" t="s">
        <v>3402</v>
      </c>
      <c r="H3" s="142" t="s">
        <v>3398</v>
      </c>
      <c r="I3" s="142" t="s">
        <v>3403</v>
      </c>
      <c r="J3" s="142" t="s">
        <v>3404</v>
      </c>
      <c r="K3" s="142" t="s">
        <v>3399</v>
      </c>
      <c r="L3" s="142" t="s">
        <v>3440</v>
      </c>
      <c r="M3" s="142" t="s">
        <v>3441</v>
      </c>
      <c r="N3" s="142" t="s">
        <v>3446</v>
      </c>
      <c r="O3" s="142" t="s">
        <v>3442</v>
      </c>
      <c r="P3" s="142" t="s">
        <v>3443</v>
      </c>
      <c r="Q3" s="142" t="s">
        <v>3444</v>
      </c>
      <c r="R3" s="142" t="s">
        <v>3445</v>
      </c>
      <c r="T3" s="77"/>
      <c r="U3" s="110" t="s">
        <v>3407</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4">
        <v>15</v>
      </c>
      <c r="BB3" s="73"/>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4628</v>
      </c>
      <c r="CK3" s="111" t="s">
        <v>4629</v>
      </c>
      <c r="CL3" s="111" t="s">
        <v>4630</v>
      </c>
      <c r="CM3" s="111" t="s">
        <v>4631</v>
      </c>
      <c r="CN3" s="111" t="s">
        <v>4632</v>
      </c>
      <c r="CO3" s="111" t="s">
        <v>4629</v>
      </c>
      <c r="CP3" s="111" t="s">
        <v>4633</v>
      </c>
      <c r="CQ3" s="111" t="s">
        <v>4634</v>
      </c>
      <c r="CR3" s="111" t="s">
        <v>4627</v>
      </c>
      <c r="CS3" s="111" t="s">
        <v>4629</v>
      </c>
      <c r="CT3" s="111" t="s">
        <v>4635</v>
      </c>
      <c r="CU3" s="111" t="s">
        <v>4629</v>
      </c>
      <c r="CV3" s="111" t="s">
        <v>4636</v>
      </c>
      <c r="CW3" s="111" t="s">
        <v>4629</v>
      </c>
      <c r="CX3" s="111" t="s">
        <v>4637</v>
      </c>
      <c r="CY3" s="111" t="s">
        <v>4634</v>
      </c>
      <c r="CZ3" s="111" t="s">
        <v>4627</v>
      </c>
      <c r="DA3" s="111" t="s">
        <v>4629</v>
      </c>
      <c r="DB3" s="111" t="s">
        <v>4630</v>
      </c>
      <c r="DC3" s="111" t="s">
        <v>4631</v>
      </c>
      <c r="DD3" s="111" t="s">
        <v>4632</v>
      </c>
      <c r="DE3" s="111" t="s">
        <v>4631</v>
      </c>
      <c r="DF3" s="111" t="s">
        <v>4633</v>
      </c>
      <c r="DG3" s="111" t="s">
        <v>4634</v>
      </c>
      <c r="DL3" s="78"/>
      <c r="DM3" s="78"/>
      <c r="DN3" s="78" t="s">
        <v>2491</v>
      </c>
      <c r="DO3" s="79"/>
      <c r="DP3" s="80"/>
      <c r="DQ3" s="81" t="s">
        <v>1949</v>
      </c>
      <c r="DR3" s="82"/>
      <c r="DS3" s="83"/>
      <c r="DT3" s="84" t="s">
        <v>2454</v>
      </c>
    </row>
    <row r="4" spans="1:124" s="85" customFormat="1" ht="43.5" customHeight="1">
      <c r="A4" s="73"/>
      <c r="B4" s="111" t="s">
        <v>3083</v>
      </c>
      <c r="C4" s="120" t="s">
        <v>5286</v>
      </c>
      <c r="D4" s="132" t="s">
        <v>3084</v>
      </c>
      <c r="E4" s="111" t="s">
        <v>1900</v>
      </c>
      <c r="F4" s="120"/>
      <c r="G4" s="132"/>
      <c r="H4" s="120" t="s">
        <v>5402</v>
      </c>
      <c r="I4" s="132" t="s">
        <v>3085</v>
      </c>
      <c r="J4" s="120" t="str">
        <f>IF(K4="","",K4)</f>
        <v>sel010</v>
      </c>
      <c r="K4" s="132" t="str">
        <f>"sel"&amp;MID($B4,2,5)</f>
        <v>sel010</v>
      </c>
      <c r="L4" s="112"/>
      <c r="M4" s="112"/>
      <c r="N4" s="112"/>
      <c r="O4" s="111" t="s">
        <v>1883</v>
      </c>
      <c r="P4" s="112"/>
      <c r="Q4" s="112"/>
      <c r="R4" s="111">
        <v>-1</v>
      </c>
      <c r="S4" s="73"/>
      <c r="T4" s="73"/>
      <c r="U4" s="114" t="str">
        <f>J4</f>
        <v>sel010</v>
      </c>
      <c r="V4" s="120" t="s">
        <v>5521</v>
      </c>
      <c r="W4" s="120" t="s">
        <v>5522</v>
      </c>
      <c r="X4" s="120" t="s">
        <v>5523</v>
      </c>
      <c r="Y4" s="120" t="s">
        <v>5524</v>
      </c>
      <c r="Z4" s="120"/>
      <c r="AA4" s="120"/>
      <c r="AB4" s="120"/>
      <c r="AC4" s="120"/>
      <c r="AD4" s="120"/>
      <c r="AE4" s="120"/>
      <c r="AF4" s="120"/>
      <c r="AG4" s="120"/>
      <c r="AH4" s="120"/>
      <c r="AI4" s="120"/>
      <c r="AJ4" s="120"/>
      <c r="AK4" s="120"/>
      <c r="AL4" s="132" t="s">
        <v>2267</v>
      </c>
      <c r="AM4" s="132" t="s">
        <v>3086</v>
      </c>
      <c r="AN4" s="132" t="s">
        <v>3087</v>
      </c>
      <c r="AO4" s="161" t="s">
        <v>3089</v>
      </c>
      <c r="AP4" s="161" t="s">
        <v>3088</v>
      </c>
      <c r="AQ4" s="132"/>
      <c r="AR4" s="132"/>
      <c r="AS4" s="132"/>
      <c r="AT4" s="132"/>
      <c r="AU4" s="132"/>
      <c r="AV4" s="132"/>
      <c r="AW4" s="132"/>
      <c r="AX4" s="132"/>
      <c r="AY4" s="132"/>
      <c r="AZ4" s="132"/>
      <c r="BA4" s="132"/>
      <c r="BB4" s="73"/>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title:"Préférence pour l'affichage des mesures",  unit:"",  text:"Quelles mesures devraient être affichées de préférence ?",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"Préférence pour la réduction du CO2", " Priorité pour la réduction des dépenses financières en énergie", " Prise en compte de la facilité de l'initiative", " Préférence pour la facilité à mettre en place l'initiative",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3"/>
      <c r="B5" s="111" t="s">
        <v>1901</v>
      </c>
      <c r="C5" s="120" t="s">
        <v>3561</v>
      </c>
      <c r="D5" s="132" t="s">
        <v>1902</v>
      </c>
      <c r="E5" s="111" t="s">
        <v>1900</v>
      </c>
      <c r="F5" s="120" t="s">
        <v>3602</v>
      </c>
      <c r="G5" s="132" t="s">
        <v>1903</v>
      </c>
      <c r="H5" s="120" t="s">
        <v>5403</v>
      </c>
      <c r="I5" s="132" t="s">
        <v>2324</v>
      </c>
      <c r="J5" s="120" t="str">
        <f t="shared" ref="J5:J68" si="0">IF(K5="","",K5)</f>
        <v>sel001</v>
      </c>
      <c r="K5" s="132" t="str">
        <f t="shared" ref="K5:K68" si="1">"sel"&amp;MID($B5,2,5)</f>
        <v>sel001</v>
      </c>
      <c r="L5" s="112"/>
      <c r="M5" s="112"/>
      <c r="N5" s="112"/>
      <c r="O5" s="111" t="s">
        <v>1883</v>
      </c>
      <c r="P5" s="112"/>
      <c r="Q5" s="112"/>
      <c r="R5" s="111">
        <v>-1</v>
      </c>
      <c r="S5" s="73"/>
      <c r="T5" s="73"/>
      <c r="U5" s="114" t="str">
        <f t="shared" ref="U5:U13" si="2">J5</f>
        <v>sel001</v>
      </c>
      <c r="V5" s="120" t="s">
        <v>3619</v>
      </c>
      <c r="W5" s="120" t="s">
        <v>3620</v>
      </c>
      <c r="X5" s="120" t="s">
        <v>3621</v>
      </c>
      <c r="Y5" s="120" t="s">
        <v>3622</v>
      </c>
      <c r="Z5" s="120" t="s">
        <v>3623</v>
      </c>
      <c r="AA5" s="120" t="s">
        <v>3624</v>
      </c>
      <c r="AB5" s="120" t="s">
        <v>3625</v>
      </c>
      <c r="AC5" s="120" t="s">
        <v>3626</v>
      </c>
      <c r="AD5" s="120" t="s">
        <v>3627</v>
      </c>
      <c r="AE5" s="120"/>
      <c r="AF5" s="120"/>
      <c r="AG5" s="120"/>
      <c r="AH5" s="120"/>
      <c r="AI5" s="120"/>
      <c r="AJ5" s="120"/>
      <c r="AK5" s="120"/>
      <c r="AL5" s="132" t="s">
        <v>2267</v>
      </c>
      <c r="AM5" s="161" t="s">
        <v>1959</v>
      </c>
      <c r="AN5" s="161" t="s">
        <v>1960</v>
      </c>
      <c r="AO5" s="161" t="s">
        <v>1961</v>
      </c>
      <c r="AP5" s="161" t="s">
        <v>1962</v>
      </c>
      <c r="AQ5" s="132" t="s">
        <v>1963</v>
      </c>
      <c r="AR5" s="132" t="s">
        <v>1964</v>
      </c>
      <c r="AS5" s="132" t="s">
        <v>1965</v>
      </c>
      <c r="AT5" s="132" t="s">
        <v>1966</v>
      </c>
      <c r="AU5" s="132" t="s">
        <v>1967</v>
      </c>
      <c r="AV5" s="132"/>
      <c r="AW5" s="132"/>
      <c r="AX5" s="132"/>
      <c r="AY5" s="132"/>
      <c r="AZ5" s="132"/>
      <c r="BA5" s="132"/>
      <c r="BB5" s="73"/>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title:"Nombre de membres de la famille",  unit:"personnes",  text:"Sélectionnez le nombre de personnes du foyer, en vous incluant.",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"1 personne", " 2 personnes", " 3 personnes", " 4 personnes", " 5 personnes", " 6 personnes", " 7 personnes", " 8 personnes", " 9 personnes ou plus",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3"/>
      <c r="B6" s="111" t="s">
        <v>2325</v>
      </c>
      <c r="C6" s="120" t="s">
        <v>5287</v>
      </c>
      <c r="D6" s="132" t="s">
        <v>2883</v>
      </c>
      <c r="E6" s="111" t="s">
        <v>1900</v>
      </c>
      <c r="F6" s="120"/>
      <c r="G6" s="132"/>
      <c r="H6" s="120" t="s">
        <v>5404</v>
      </c>
      <c r="I6" s="132" t="s">
        <v>2302</v>
      </c>
      <c r="J6" s="120" t="str">
        <f t="shared" si="0"/>
        <v>sel002</v>
      </c>
      <c r="K6" s="132" t="str">
        <f t="shared" si="1"/>
        <v>sel002</v>
      </c>
      <c r="L6" s="112"/>
      <c r="M6" s="112"/>
      <c r="N6" s="112"/>
      <c r="O6" s="111" t="s">
        <v>1883</v>
      </c>
      <c r="P6" s="112"/>
      <c r="Q6" s="112"/>
      <c r="R6" s="111">
        <v>-1</v>
      </c>
      <c r="S6" s="73"/>
      <c r="T6" s="73"/>
      <c r="U6" s="114" t="str">
        <f t="shared" si="2"/>
        <v>sel002</v>
      </c>
      <c r="V6" s="120" t="s">
        <v>3628</v>
      </c>
      <c r="W6" s="120" t="s">
        <v>5525</v>
      </c>
      <c r="X6" s="120" t="s">
        <v>5526</v>
      </c>
      <c r="Y6" s="120"/>
      <c r="Z6" s="120"/>
      <c r="AA6" s="120"/>
      <c r="AB6" s="120"/>
      <c r="AC6" s="120"/>
      <c r="AD6" s="120"/>
      <c r="AE6" s="120"/>
      <c r="AF6" s="120"/>
      <c r="AG6" s="120"/>
      <c r="AH6" s="120"/>
      <c r="AI6" s="120"/>
      <c r="AJ6" s="120"/>
      <c r="AK6" s="120"/>
      <c r="AL6" s="132" t="s">
        <v>2267</v>
      </c>
      <c r="AM6" s="161" t="s">
        <v>3045</v>
      </c>
      <c r="AN6" s="161" t="s">
        <v>3046</v>
      </c>
      <c r="AO6" s="132"/>
      <c r="AP6" s="132"/>
      <c r="AQ6" s="132"/>
      <c r="AR6" s="132"/>
      <c r="AS6" s="132"/>
      <c r="AT6" s="132"/>
      <c r="AU6" s="132"/>
      <c r="AV6" s="132"/>
      <c r="AW6" s="132"/>
      <c r="AX6" s="132"/>
      <c r="AY6" s="132"/>
      <c r="AZ6" s="132"/>
      <c r="BA6" s="132"/>
      <c r="BB6" s="73"/>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title:"Maison individuelle ou immeuble",  unit:"",  text:"Résidez-vous dans une maison individuelle, un immeuble ?", inputType:"sel002", right:"", postfix:"", nodata:"", varType:"Number", min:"", max:"", defaultValue:"-1", d11t:"2",d11p:"2",d12t:"",d12p:"",d13t:"",d13p:"",d1w:"2",d1d:"1", d21t:"",d21p:"",d22t:"",d22p:"",d23t:"",d23p:"",d2w:"",d2d:"", d31t:"",d31p:"",d32t:"",d32p:"",d33t:"",d33p:"",d3w:"",d3d:""}; </v>
      </c>
      <c r="DO6" s="88"/>
      <c r="DP6" s="88"/>
      <c r="DQ6" s="89" t="str">
        <f t="shared" si="4"/>
        <v>D6.scenario.defSelectValue["sel002"]= [ "Veuillez sélectionner", " Maison individuelle", " Immeuble", "" ];</v>
      </c>
      <c r="DR6" s="90"/>
      <c r="DS6" s="90"/>
      <c r="DT6" s="90" t="str">
        <f t="shared" si="5"/>
        <v>D6.scenario.defSelectData['sel002']= [ '-1', '1', '2' ];</v>
      </c>
    </row>
    <row r="7" spans="1:124" s="85" customFormat="1" ht="43.5" customHeight="1">
      <c r="A7" s="73"/>
      <c r="B7" s="111" t="s">
        <v>1904</v>
      </c>
      <c r="C7" s="120" t="s">
        <v>5288</v>
      </c>
      <c r="D7" s="132" t="s">
        <v>1905</v>
      </c>
      <c r="E7" s="111" t="s">
        <v>1900</v>
      </c>
      <c r="F7" s="120" t="s">
        <v>1906</v>
      </c>
      <c r="G7" s="132" t="s">
        <v>1906</v>
      </c>
      <c r="H7" s="120" t="s">
        <v>5405</v>
      </c>
      <c r="I7" s="132" t="s">
        <v>1907</v>
      </c>
      <c r="J7" s="120" t="str">
        <f t="shared" si="0"/>
        <v>sel003</v>
      </c>
      <c r="K7" s="132" t="str">
        <f t="shared" si="1"/>
        <v>sel003</v>
      </c>
      <c r="L7" s="112"/>
      <c r="M7" s="112"/>
      <c r="N7" s="112"/>
      <c r="O7" s="111" t="s">
        <v>1883</v>
      </c>
      <c r="P7" s="112"/>
      <c r="Q7" s="112"/>
      <c r="R7" s="111">
        <v>-1</v>
      </c>
      <c r="S7" s="73"/>
      <c r="T7" s="73"/>
      <c r="U7" s="114" t="str">
        <f t="shared" si="2"/>
        <v>sel003</v>
      </c>
      <c r="V7" s="120" t="s">
        <v>3628</v>
      </c>
      <c r="W7" s="120" t="s">
        <v>4049</v>
      </c>
      <c r="X7" s="120" t="s">
        <v>3631</v>
      </c>
      <c r="Y7" s="120" t="s">
        <v>3632</v>
      </c>
      <c r="Z7" s="120" t="s">
        <v>3633</v>
      </c>
      <c r="AA7" s="120" t="s">
        <v>3634</v>
      </c>
      <c r="AB7" s="120" t="s">
        <v>3635</v>
      </c>
      <c r="AC7" s="120" t="s">
        <v>3636</v>
      </c>
      <c r="AD7" s="120" t="s">
        <v>5527</v>
      </c>
      <c r="AE7" s="120"/>
      <c r="AF7" s="120"/>
      <c r="AG7" s="120"/>
      <c r="AH7" s="120"/>
      <c r="AI7" s="120"/>
      <c r="AJ7" s="120"/>
      <c r="AK7" s="120"/>
      <c r="AL7" s="132" t="s">
        <v>2267</v>
      </c>
      <c r="AM7" s="132" t="s">
        <v>1970</v>
      </c>
      <c r="AN7" s="161" t="s">
        <v>1971</v>
      </c>
      <c r="AO7" s="161" t="s">
        <v>1972</v>
      </c>
      <c r="AP7" s="161" t="s">
        <v>1973</v>
      </c>
      <c r="AQ7" s="161" t="s">
        <v>1974</v>
      </c>
      <c r="AR7" s="161" t="s">
        <v>1975</v>
      </c>
      <c r="AS7" s="161" t="s">
        <v>2838</v>
      </c>
      <c r="AT7" s="132" t="s">
        <v>2839</v>
      </c>
      <c r="AU7" s="132"/>
      <c r="AV7" s="132"/>
      <c r="AW7" s="132"/>
      <c r="AX7" s="132"/>
      <c r="AY7" s="132"/>
      <c r="AZ7" s="132"/>
      <c r="BA7" s="132"/>
      <c r="BB7" s="73"/>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title:"La taille du logement",  unit:"m2",  text:"Veuillez sélectionner la valeur numérique la plus proche de la superficie totale de votre logement.", inputType:"sel003", right:"", postfix:"", nodata:"", varType:"Number", min:"", max:"", defaultValue:"-1", d11t:"150",d11p:"0",d12t:"100",d12p:"1",d13t:"0",d13p:"2",d1w:"3",d1d:"1", d21t:"",d21p:"",d22t:"",d22p:"",d23t:"",d23p:"",d2w:"",d2d:"", d31t:"",d31p:"",d32t:"",d32p:"",d33t:"",d33p:"",d3w:"",d3d:""}; </v>
      </c>
      <c r="DO7" s="88"/>
      <c r="DP7" s="88"/>
      <c r="DQ7" s="89" t="str">
        <f t="shared" si="4"/>
        <v>D6.scenario.defSelectValue["sel003"]= [ "Veuillez sélectionner", " 15 m 2", " 30 m 2", " 50 m 2", " 70 m 2", " 100 m 2", " 120 m 2", " 150 m 2", " 200 m 2 ou plus", "" ];</v>
      </c>
      <c r="DR7" s="90"/>
      <c r="DS7" s="90"/>
      <c r="DT7" s="90" t="str">
        <f t="shared" si="5"/>
        <v>D6.scenario.defSelectData['sel003']= [ '-1', '15', '30', '50', '70', '100', '120', '150', '220' ];</v>
      </c>
    </row>
    <row r="8" spans="1:124" s="85" customFormat="1" ht="43.5" customHeight="1">
      <c r="A8" s="73"/>
      <c r="B8" s="111" t="s">
        <v>1908</v>
      </c>
      <c r="C8" s="120" t="s">
        <v>3562</v>
      </c>
      <c r="D8" s="132" t="s">
        <v>2500</v>
      </c>
      <c r="E8" s="111" t="s">
        <v>1900</v>
      </c>
      <c r="F8" s="120"/>
      <c r="G8" s="132"/>
      <c r="H8" s="120" t="s">
        <v>5406</v>
      </c>
      <c r="I8" s="132" t="s">
        <v>2501</v>
      </c>
      <c r="J8" s="120" t="str">
        <f t="shared" si="0"/>
        <v>sel004</v>
      </c>
      <c r="K8" s="132" t="str">
        <f t="shared" si="1"/>
        <v>sel004</v>
      </c>
      <c r="L8" s="112"/>
      <c r="M8" s="112"/>
      <c r="N8" s="112"/>
      <c r="O8" s="111" t="s">
        <v>1883</v>
      </c>
      <c r="P8" s="112"/>
      <c r="Q8" s="112"/>
      <c r="R8" s="111">
        <v>-1</v>
      </c>
      <c r="S8" s="73"/>
      <c r="T8" s="73"/>
      <c r="U8" s="114" t="str">
        <f t="shared" si="2"/>
        <v>sel004</v>
      </c>
      <c r="V8" s="120" t="s">
        <v>3628</v>
      </c>
      <c r="W8" s="120" t="s">
        <v>5528</v>
      </c>
      <c r="X8" s="120" t="s">
        <v>5529</v>
      </c>
      <c r="Y8" s="120"/>
      <c r="Z8" s="120"/>
      <c r="AA8" s="120"/>
      <c r="AB8" s="120"/>
      <c r="AC8" s="120"/>
      <c r="AD8" s="120"/>
      <c r="AE8" s="120"/>
      <c r="AF8" s="120"/>
      <c r="AG8" s="120"/>
      <c r="AH8" s="120"/>
      <c r="AI8" s="120"/>
      <c r="AJ8" s="120"/>
      <c r="AK8" s="120"/>
      <c r="AL8" s="132" t="s">
        <v>2267</v>
      </c>
      <c r="AM8" s="161" t="s">
        <v>1101</v>
      </c>
      <c r="AN8" s="161" t="s">
        <v>2502</v>
      </c>
      <c r="AO8" s="132"/>
      <c r="AP8" s="132"/>
      <c r="AQ8" s="132"/>
      <c r="AR8" s="132"/>
      <c r="AS8" s="132"/>
      <c r="AT8" s="132"/>
      <c r="AU8" s="132"/>
      <c r="AV8" s="132"/>
      <c r="AW8" s="132"/>
      <c r="AX8" s="132"/>
      <c r="AY8" s="132"/>
      <c r="AZ8" s="132"/>
      <c r="BA8" s="132"/>
      <c r="BB8" s="73"/>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title:"Propriété de la maison",  unit:"",  text:"Êtes-vous propriétaire ou locataire du logement ?", inputType:"sel004", right:"", postfix:"", nodata:"", varType:"Number", min:"", max:"", defaultValue:"-1", d11t:"",d11p:"",d12t:"",d12p:"",d13t:"",d13p:"",d1w:"",d1d:"", d21t:"",d21p:"",d22t:"",d22p:"",d23t:"",d23p:"",d2w:"",d2d:"", d31t:"",d31p:"",d32t:"",d32p:"",d33t:"",d33p:"",d3w:"",d3d:""}; </v>
      </c>
      <c r="DO8" s="88"/>
      <c r="DP8" s="88"/>
      <c r="DQ8" s="89" t="str">
        <f t="shared" si="4"/>
        <v>D6.scenario.defSelectValue["sel004"]= [ "Veuillez sélectionner", " Propriétaire", " Locataire", "" ];</v>
      </c>
      <c r="DR8" s="90"/>
      <c r="DS8" s="90"/>
      <c r="DT8" s="90" t="str">
        <f t="shared" si="5"/>
        <v>D6.scenario.defSelectData['sel004']= [ '-1', '1', '2' ];</v>
      </c>
    </row>
    <row r="9" spans="1:124" s="85" customFormat="1" ht="43.5" customHeight="1">
      <c r="A9" s="73"/>
      <c r="B9" s="111" t="s">
        <v>1945</v>
      </c>
      <c r="C9" s="120" t="s">
        <v>5289</v>
      </c>
      <c r="D9" s="132" t="s">
        <v>2458</v>
      </c>
      <c r="E9" s="111" t="s">
        <v>1900</v>
      </c>
      <c r="F9" s="120"/>
      <c r="G9" s="132"/>
      <c r="H9" s="120" t="s">
        <v>5407</v>
      </c>
      <c r="I9" s="132" t="s">
        <v>2814</v>
      </c>
      <c r="J9" s="120" t="str">
        <f t="shared" si="0"/>
        <v>sel005</v>
      </c>
      <c r="K9" s="132" t="str">
        <f t="shared" si="1"/>
        <v>sel005</v>
      </c>
      <c r="L9" s="112"/>
      <c r="M9" s="112"/>
      <c r="N9" s="112"/>
      <c r="O9" s="111" t="s">
        <v>1883</v>
      </c>
      <c r="P9" s="112"/>
      <c r="Q9" s="112"/>
      <c r="R9" s="111">
        <v>-1</v>
      </c>
      <c r="S9" s="73"/>
      <c r="T9" s="73"/>
      <c r="U9" s="114" t="str">
        <f t="shared" si="2"/>
        <v>sel005</v>
      </c>
      <c r="V9" s="120" t="s">
        <v>3628</v>
      </c>
      <c r="W9" s="120" t="s">
        <v>5530</v>
      </c>
      <c r="X9" s="120" t="s">
        <v>5531</v>
      </c>
      <c r="Y9" s="120" t="s">
        <v>5532</v>
      </c>
      <c r="Z9" s="120"/>
      <c r="AA9" s="120"/>
      <c r="AB9" s="120"/>
      <c r="AC9" s="120"/>
      <c r="AD9" s="120"/>
      <c r="AE9" s="120"/>
      <c r="AF9" s="120"/>
      <c r="AG9" s="120"/>
      <c r="AH9" s="120"/>
      <c r="AI9" s="120"/>
      <c r="AJ9" s="120"/>
      <c r="AK9" s="120"/>
      <c r="AL9" s="132" t="s">
        <v>2267</v>
      </c>
      <c r="AM9" s="161" t="s">
        <v>2419</v>
      </c>
      <c r="AN9" s="161" t="s">
        <v>2420</v>
      </c>
      <c r="AO9" s="161" t="s">
        <v>2421</v>
      </c>
      <c r="AP9" s="132"/>
      <c r="AQ9" s="132"/>
      <c r="AR9" s="132"/>
      <c r="AS9" s="132"/>
      <c r="AT9" s="132"/>
      <c r="AU9" s="132"/>
      <c r="AV9" s="132"/>
      <c r="AW9" s="132"/>
      <c r="AX9" s="132"/>
      <c r="AY9" s="132"/>
      <c r="AZ9" s="132"/>
      <c r="BA9" s="132"/>
      <c r="BB9" s="73"/>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title:"Nombre d'étages",  unit:"",  text:"Combien d'étages comporte votre logement ? Si vous habitez en immeuble, à quel étage vivez-vous ?", inputType:"sel005", right:"", postfix:"", nodata:"", varType:"Number", min:"", max:"", defaultValue:"-1", d11t:"",d11p:"",d12t:"",d12p:"",d13t:"",d13p:"",d1w:"",d1d:"", d21t:"",d21p:"",d22t:"",d22p:"",d23t:"",d23p:"",d2w:"",d2d:"", d31t:"",d31p:"",d32t:"",d32p:"",d33t:"",d33p:"",d3w:"",d3d:""}; </v>
      </c>
      <c r="DO9" s="88"/>
      <c r="DP9" s="88"/>
      <c r="DQ9" s="89" t="str">
        <f t="shared" si="4"/>
        <v>D6.scenario.defSelectValue["sel005"]= [ "Veuillez sélectionner", " De plain-pied", "2 niveaux", " 3 niveaux ou plus", "" ];</v>
      </c>
      <c r="DR9" s="90"/>
      <c r="DS9" s="90"/>
      <c r="DT9" s="90" t="str">
        <f t="shared" si="5"/>
        <v>D6.scenario.defSelectData['sel005']= [ '-1', '1', '2', '3' ];</v>
      </c>
    </row>
    <row r="10" spans="1:124" s="85" customFormat="1" ht="43.5" customHeight="1">
      <c r="A10" s="74"/>
      <c r="B10" s="111" t="s">
        <v>1912</v>
      </c>
      <c r="C10" s="120" t="s">
        <v>5290</v>
      </c>
      <c r="D10" s="132" t="s">
        <v>2375</v>
      </c>
      <c r="E10" s="111" t="s">
        <v>1900</v>
      </c>
      <c r="F10" s="120"/>
      <c r="G10" s="132"/>
      <c r="H10" s="120" t="s">
        <v>5408</v>
      </c>
      <c r="I10" s="132" t="s">
        <v>2455</v>
      </c>
      <c r="J10" s="120" t="str">
        <f t="shared" si="0"/>
        <v>sel006</v>
      </c>
      <c r="K10" s="132" t="str">
        <f t="shared" si="1"/>
        <v>sel006</v>
      </c>
      <c r="L10" s="112"/>
      <c r="M10" s="112"/>
      <c r="N10" s="112"/>
      <c r="O10" s="111" t="s">
        <v>1883</v>
      </c>
      <c r="P10" s="112"/>
      <c r="Q10" s="112"/>
      <c r="R10" s="111">
        <v>-1</v>
      </c>
      <c r="S10" s="73"/>
      <c r="T10" s="73"/>
      <c r="U10" s="114" t="str">
        <f t="shared" si="2"/>
        <v>sel006</v>
      </c>
      <c r="V10" s="120" t="s">
        <v>3628</v>
      </c>
      <c r="W10" s="120" t="s">
        <v>5533</v>
      </c>
      <c r="X10" s="120" t="s">
        <v>5534</v>
      </c>
      <c r="Y10" s="120"/>
      <c r="Z10" s="120"/>
      <c r="AA10" s="120"/>
      <c r="AB10" s="120"/>
      <c r="AC10" s="120"/>
      <c r="AD10" s="120"/>
      <c r="AE10" s="120"/>
      <c r="AF10" s="120"/>
      <c r="AG10" s="120"/>
      <c r="AH10" s="120"/>
      <c r="AI10" s="120"/>
      <c r="AJ10" s="120"/>
      <c r="AK10" s="120"/>
      <c r="AL10" s="132" t="s">
        <v>2267</v>
      </c>
      <c r="AM10" s="161" t="s">
        <v>2409</v>
      </c>
      <c r="AN10" s="161" t="s">
        <v>2410</v>
      </c>
      <c r="AO10" s="132"/>
      <c r="AP10" s="132"/>
      <c r="AQ10" s="132"/>
      <c r="AR10" s="132"/>
      <c r="AS10" s="132"/>
      <c r="AT10" s="132"/>
      <c r="AU10" s="132"/>
      <c r="AV10" s="132"/>
      <c r="AW10" s="132"/>
      <c r="AX10" s="132"/>
      <c r="AY10" s="132"/>
      <c r="AZ10" s="132"/>
      <c r="BA10" s="132"/>
      <c r="BB10" s="73"/>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title:"Le plafond est-il sous le toit ? (au dernier étage)",  unit:"",  text:"Votre plafond est-il sous le toit ? (au dernier étage)", inputType:"sel006", right:"", postfix:"", nodata:"", varType:"Number", min:"", max:"", defaultValue:"-1", d11t:"",d11p:"",d12t:"",d12p:"",d13t:"",d13p:"",d1w:"",d1d:"", d21t:"",d21p:"",d22t:"",d22p:"",d23t:"",d23p:"",d2w:"",d2d:"", d31t:"",d31p:"",d32t:"",d32p:"",d33t:"",d33p:"",d3w:"",d3d:""}; </v>
      </c>
      <c r="DO10" s="88"/>
      <c r="DP10" s="88"/>
      <c r="DQ10" s="89" t="str">
        <f t="shared" si="4"/>
        <v>D6.scenario.defSelectValue["sel006"]= [ "Veuillez sélectionner", " Au dernier étage (sous le toit)", " A un autre étage (il y a une pièce sur le dessus)", "" ];</v>
      </c>
      <c r="DR10" s="90"/>
      <c r="DS10" s="90"/>
      <c r="DT10" s="90" t="str">
        <f t="shared" si="5"/>
        <v>D6.scenario.defSelectData['sel006']= [ '-1', '1', '2' ];</v>
      </c>
    </row>
    <row r="11" spans="1:124" s="85" customFormat="1" ht="43.5" customHeight="1">
      <c r="A11" s="74"/>
      <c r="B11" s="111" t="s">
        <v>1913</v>
      </c>
      <c r="C11" s="120" t="s">
        <v>5291</v>
      </c>
      <c r="D11" s="132" t="s">
        <v>2456</v>
      </c>
      <c r="E11" s="111" t="s">
        <v>1900</v>
      </c>
      <c r="F11" s="120"/>
      <c r="G11" s="132"/>
      <c r="H11" s="120" t="s">
        <v>5409</v>
      </c>
      <c r="I11" s="132" t="s">
        <v>2457</v>
      </c>
      <c r="J11" s="120" t="str">
        <f t="shared" si="0"/>
        <v>sel007</v>
      </c>
      <c r="K11" s="132" t="str">
        <f t="shared" si="1"/>
        <v>sel007</v>
      </c>
      <c r="L11" s="112"/>
      <c r="M11" s="112"/>
      <c r="N11" s="112"/>
      <c r="O11" s="111" t="s">
        <v>1883</v>
      </c>
      <c r="P11" s="112"/>
      <c r="Q11" s="112"/>
      <c r="R11" s="111">
        <v>-1</v>
      </c>
      <c r="S11" s="73"/>
      <c r="T11" s="73"/>
      <c r="U11" s="114" t="str">
        <f t="shared" si="2"/>
        <v>sel007</v>
      </c>
      <c r="V11" s="120" t="s">
        <v>3628</v>
      </c>
      <c r="W11" s="120" t="s">
        <v>5535</v>
      </c>
      <c r="X11" s="120" t="s">
        <v>5536</v>
      </c>
      <c r="Y11" s="120" t="s">
        <v>5537</v>
      </c>
      <c r="Z11" s="120" t="s">
        <v>5538</v>
      </c>
      <c r="AA11" s="120"/>
      <c r="AB11" s="120"/>
      <c r="AC11" s="120"/>
      <c r="AD11" s="120"/>
      <c r="AE11" s="120"/>
      <c r="AF11" s="120"/>
      <c r="AG11" s="120"/>
      <c r="AH11" s="120"/>
      <c r="AI11" s="120"/>
      <c r="AJ11" s="120"/>
      <c r="AK11" s="120"/>
      <c r="AL11" s="132" t="s">
        <v>2267</v>
      </c>
      <c r="AM11" s="161" t="s">
        <v>2492</v>
      </c>
      <c r="AN11" s="161" t="s">
        <v>1228</v>
      </c>
      <c r="AO11" s="161" t="s">
        <v>2493</v>
      </c>
      <c r="AP11" s="161" t="s">
        <v>2494</v>
      </c>
      <c r="AQ11" s="132"/>
      <c r="AR11" s="132"/>
      <c r="AS11" s="132"/>
      <c r="AT11" s="132"/>
      <c r="AU11" s="132"/>
      <c r="AV11" s="132"/>
      <c r="AW11" s="132"/>
      <c r="AX11" s="132"/>
      <c r="AY11" s="132"/>
      <c r="AZ11" s="132"/>
      <c r="BA11" s="132"/>
      <c r="BB11" s="73"/>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title:"Exposition au soleil",  unit:"",  text:"L'exposition au soleil du toit est-elle bonne ?", inputType:"sel007", right:"", postfix:"", nodata:"", varType:"Number", min:"", max:"", defaultValue:"-1", d11t:"3",d11p:"0",d12t:"2",d12p:"1",d13t:"1",d13p:"2",d1w:"3",d1d:"1", d21t:"",d21p:"",d22t:"",d22p:"",d23t:"",d23p:"",d2w:"",d2d:"", d31t:"",d31p:"",d32t:"",d32p:"",d33t:"",d33p:"",d3w:"",d3d:""}; </v>
      </c>
      <c r="DO11" s="88"/>
      <c r="DP11" s="88"/>
      <c r="DQ11" s="89" t="str">
        <f t="shared" si="4"/>
        <v>D6.scenario.defSelectValue["sel007"]= [ "Veuillez sélectionner", " Très bonne", " Bonne", " Il fait parfois sombre", " Mauvaise", "" ];</v>
      </c>
      <c r="DR11" s="90"/>
      <c r="DS11" s="90"/>
      <c r="DT11" s="90" t="str">
        <f t="shared" si="5"/>
        <v>D6.scenario.defSelectData['sel007']= [ '-1', '1', '2', '3', '4' ];</v>
      </c>
    </row>
    <row r="12" spans="1:124" s="85" customFormat="1" ht="43.5" customHeight="1">
      <c r="A12" s="74"/>
      <c r="B12" s="111" t="s">
        <v>2815</v>
      </c>
      <c r="C12" s="120" t="s">
        <v>5292</v>
      </c>
      <c r="D12" s="132" t="s">
        <v>2376</v>
      </c>
      <c r="E12" s="111" t="s">
        <v>1900</v>
      </c>
      <c r="F12" s="120" t="s">
        <v>3603</v>
      </c>
      <c r="G12" s="132" t="s">
        <v>2377</v>
      </c>
      <c r="H12" s="120" t="s">
        <v>5292</v>
      </c>
      <c r="I12" s="132" t="s">
        <v>2376</v>
      </c>
      <c r="J12" s="120" t="str">
        <f t="shared" si="0"/>
        <v>sel008</v>
      </c>
      <c r="K12" s="132" t="str">
        <f t="shared" si="1"/>
        <v>sel008</v>
      </c>
      <c r="L12" s="112"/>
      <c r="M12" s="112"/>
      <c r="N12" s="112"/>
      <c r="O12" s="111" t="s">
        <v>1883</v>
      </c>
      <c r="P12" s="112"/>
      <c r="Q12" s="112"/>
      <c r="R12" s="111">
        <v>-1</v>
      </c>
      <c r="S12" s="73"/>
      <c r="T12" s="73"/>
      <c r="U12" s="114" t="str">
        <f t="shared" si="2"/>
        <v>sel008</v>
      </c>
      <c r="V12" s="120" t="s">
        <v>3628</v>
      </c>
      <c r="W12" s="120" t="s">
        <v>4053</v>
      </c>
      <c r="X12" s="120" t="s">
        <v>3647</v>
      </c>
      <c r="Y12" s="120" t="s">
        <v>3648</v>
      </c>
      <c r="Z12" s="120" t="s">
        <v>3649</v>
      </c>
      <c r="AA12" s="120" t="s">
        <v>3650</v>
      </c>
      <c r="AB12" s="120" t="s">
        <v>3651</v>
      </c>
      <c r="AC12" s="120" t="s">
        <v>3652</v>
      </c>
      <c r="AD12" s="120" t="s">
        <v>5539</v>
      </c>
      <c r="AE12" s="120"/>
      <c r="AF12" s="120"/>
      <c r="AG12" s="120"/>
      <c r="AH12" s="120"/>
      <c r="AI12" s="120"/>
      <c r="AJ12" s="120"/>
      <c r="AK12" s="120"/>
      <c r="AL12" s="132" t="s">
        <v>2267</v>
      </c>
      <c r="AM12" s="161" t="s">
        <v>2422</v>
      </c>
      <c r="AN12" s="161" t="s">
        <v>2423</v>
      </c>
      <c r="AO12" s="161" t="s">
        <v>2424</v>
      </c>
      <c r="AP12" s="161" t="s">
        <v>2425</v>
      </c>
      <c r="AQ12" s="161" t="s">
        <v>2426</v>
      </c>
      <c r="AR12" s="161" t="s">
        <v>2427</v>
      </c>
      <c r="AS12" s="132" t="s">
        <v>2428</v>
      </c>
      <c r="AT12" s="132" t="s">
        <v>2429</v>
      </c>
      <c r="AU12" s="132"/>
      <c r="AV12" s="132"/>
      <c r="AW12" s="132"/>
      <c r="AX12" s="132"/>
      <c r="AY12" s="132"/>
      <c r="AZ12" s="132"/>
      <c r="BA12" s="132"/>
      <c r="BB12" s="73"/>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title:"Nombre de pièces",  unit:"pièce",  text:"Nombre de pièces", inputType:"sel008", right:"", postfix:"", nodata:"", varType:"Number", min:"", max:"", defaultValue:"-1", d11t:"8",d11p:"0",d12t:"5",d12p:"1",d13t:"1",d13p:"2",d1w:"2",d1d:"1", d21t:"",d21p:"",d22t:"",d22p:"",d23t:"",d23p:"",d2w:"",d2d:"", d31t:"",d31p:"",d32t:"",d32p:"",d33t:"",d33p:"",d3w:"",d3d:""}; </v>
      </c>
      <c r="DO12" s="88"/>
      <c r="DP12" s="88"/>
      <c r="DQ12" s="89" t="str">
        <f t="shared" si="4"/>
        <v>D6.scenario.defSelectValue["sel008"]= [ "Veuillez sélectionner", " 1 pièce", " 2 pièces", " 3 pièces", " 4 pièces", " 5 pièces", " 6 pièces", " 7 pièces", " 8 pièces et plus", "" ];</v>
      </c>
      <c r="DR12" s="90"/>
      <c r="DS12" s="90"/>
      <c r="DT12" s="90" t="str">
        <f t="shared" si="5"/>
        <v>D6.scenario.defSelectData['sel008']= [ '-1', '1', '2', '3', '4', '5', '6', '7', '8' ];</v>
      </c>
    </row>
    <row r="13" spans="1:124" s="85" customFormat="1" ht="43.5" customHeight="1">
      <c r="A13" s="74"/>
      <c r="B13" s="111" t="s">
        <v>1898</v>
      </c>
      <c r="C13" s="120" t="s">
        <v>5293</v>
      </c>
      <c r="D13" s="132" t="s">
        <v>2378</v>
      </c>
      <c r="E13" s="111" t="s">
        <v>1900</v>
      </c>
      <c r="F13" s="120" t="s">
        <v>3611</v>
      </c>
      <c r="G13" s="132" t="s">
        <v>828</v>
      </c>
      <c r="H13" s="120" t="s">
        <v>5293</v>
      </c>
      <c r="I13" s="132" t="s">
        <v>2379</v>
      </c>
      <c r="J13" s="120" t="str">
        <f t="shared" si="0"/>
        <v>sel009</v>
      </c>
      <c r="K13" s="132" t="str">
        <f t="shared" si="1"/>
        <v>sel009</v>
      </c>
      <c r="L13" s="112"/>
      <c r="M13" s="112"/>
      <c r="N13" s="112"/>
      <c r="O13" s="111" t="s">
        <v>1883</v>
      </c>
      <c r="P13" s="112"/>
      <c r="Q13" s="112"/>
      <c r="R13" s="111">
        <v>-1</v>
      </c>
      <c r="S13" s="73"/>
      <c r="T13" s="73"/>
      <c r="U13" s="114" t="str">
        <f t="shared" si="2"/>
        <v>sel009</v>
      </c>
      <c r="V13" s="120" t="s">
        <v>3628</v>
      </c>
      <c r="W13" s="120" t="s">
        <v>3654</v>
      </c>
      <c r="X13" s="120" t="s">
        <v>3655</v>
      </c>
      <c r="Y13" s="120" t="s">
        <v>3656</v>
      </c>
      <c r="Z13" s="120" t="s">
        <v>3657</v>
      </c>
      <c r="AA13" s="120" t="s">
        <v>4048</v>
      </c>
      <c r="AB13" s="120"/>
      <c r="AC13" s="120"/>
      <c r="AD13" s="120"/>
      <c r="AE13" s="120"/>
      <c r="AF13" s="120"/>
      <c r="AG13" s="120"/>
      <c r="AH13" s="120"/>
      <c r="AI13" s="120"/>
      <c r="AJ13" s="120"/>
      <c r="AK13" s="120"/>
      <c r="AL13" s="132" t="s">
        <v>2267</v>
      </c>
      <c r="AM13" s="161" t="s">
        <v>2430</v>
      </c>
      <c r="AN13" s="161" t="s">
        <v>2431</v>
      </c>
      <c r="AO13" s="161" t="s">
        <v>2432</v>
      </c>
      <c r="AP13" s="161" t="s">
        <v>2433</v>
      </c>
      <c r="AQ13" s="161" t="s">
        <v>2434</v>
      </c>
      <c r="AR13" s="132"/>
      <c r="AS13" s="132"/>
      <c r="AT13" s="132"/>
      <c r="AU13" s="132"/>
      <c r="AV13" s="132"/>
      <c r="AW13" s="132"/>
      <c r="AX13" s="132"/>
      <c r="AY13" s="132"/>
      <c r="AZ13" s="132"/>
      <c r="BA13" s="132"/>
      <c r="BB13" s="73"/>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title:"Âge du bâtiment",  unit:"ans",  text:"Âge du bâtiment", inputType:"sel009", right:"", postfix:"", nodata:"", varType:"Number", min:"", max:"", defaultValue:"-1", d11t:"",d11p:"",d12t:"",d12p:"",d13t:"",d13p:"",d1w:"",d1d:"", d21t:"",d21p:"",d22t:"",d22p:"",d23t:"",d23p:"",d2w:"",d2d:"", d31t:"",d31p:"",d32t:"",d32p:"",d33t:"",d33p:"",d3w:"",d3d:""}; </v>
      </c>
      <c r="DO13" s="88"/>
      <c r="DP13" s="88"/>
      <c r="DQ13" s="89" t="str">
        <f t="shared" si="4"/>
        <v>D6.scenario.defSelectValue["sel009"]= [ "Veuillez sélectionner", " moins de 5 ans", " moins de 5-10 ans", " moins de 10-20 ans", " plus de 20 ans", " je ne sais pas", "" ];</v>
      </c>
      <c r="DR13" s="90"/>
      <c r="DS13" s="90"/>
      <c r="DT13" s="90" t="str">
        <f t="shared" si="5"/>
        <v>D6.scenario.defSelectData['sel009']= [ '-1', '3', '7', '13', '30' ];</v>
      </c>
    </row>
    <row r="14" spans="1:124" s="85" customFormat="1" ht="43.5" customHeight="1">
      <c r="A14" s="73"/>
      <c r="B14" s="111" t="s">
        <v>2875</v>
      </c>
      <c r="C14" s="120" t="s">
        <v>5294</v>
      </c>
      <c r="D14" s="132" t="s">
        <v>1899</v>
      </c>
      <c r="E14" s="111" t="s">
        <v>1900</v>
      </c>
      <c r="F14" s="121"/>
      <c r="G14" s="133"/>
      <c r="H14" s="120" t="s">
        <v>5410</v>
      </c>
      <c r="I14" s="132" t="s">
        <v>2338</v>
      </c>
      <c r="J14" s="120" t="str">
        <f t="shared" si="0"/>
        <v>sel021</v>
      </c>
      <c r="K14" s="132" t="str">
        <f t="shared" si="1"/>
        <v>sel021</v>
      </c>
      <c r="L14" s="112"/>
      <c r="M14" s="112"/>
      <c r="N14" s="112"/>
      <c r="O14" s="111" t="s">
        <v>1883</v>
      </c>
      <c r="P14" s="112"/>
      <c r="Q14" s="112"/>
      <c r="R14" s="111">
        <v>-1</v>
      </c>
      <c r="S14" s="73"/>
      <c r="T14" s="73"/>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3"/>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title:"État / département",  unit:"",  text:"Choisissez votre département.",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c r="A15" s="73"/>
      <c r="B15" s="111" t="s">
        <v>2876</v>
      </c>
      <c r="C15" s="120" t="s">
        <v>3563</v>
      </c>
      <c r="D15" s="132" t="s">
        <v>2499</v>
      </c>
      <c r="E15" s="111" t="s">
        <v>1900</v>
      </c>
      <c r="F15" s="121"/>
      <c r="G15" s="133"/>
      <c r="H15" s="120" t="s">
        <v>5411</v>
      </c>
      <c r="I15" s="132" t="s">
        <v>2608</v>
      </c>
      <c r="J15" s="120" t="str">
        <f t="shared" si="0"/>
        <v>sel022</v>
      </c>
      <c r="K15" s="132" t="str">
        <f t="shared" si="1"/>
        <v>sel022</v>
      </c>
      <c r="L15" s="112"/>
      <c r="M15" s="112"/>
      <c r="N15" s="112"/>
      <c r="O15" s="111" t="s">
        <v>1883</v>
      </c>
      <c r="P15" s="112"/>
      <c r="Q15" s="112"/>
      <c r="R15" s="111">
        <v>-1</v>
      </c>
      <c r="S15" s="73"/>
      <c r="T15" s="73"/>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3"/>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title:"Zone détaillée",  unit:"",  text:"Endroit du département où le climat est différent",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c r="A16" s="73"/>
      <c r="B16" s="111" t="s">
        <v>2877</v>
      </c>
      <c r="C16" s="120" t="s">
        <v>5295</v>
      </c>
      <c r="D16" s="132" t="s">
        <v>2784</v>
      </c>
      <c r="E16" s="111" t="s">
        <v>1900</v>
      </c>
      <c r="F16" s="121"/>
      <c r="G16" s="133"/>
      <c r="H16" s="120" t="s">
        <v>5412</v>
      </c>
      <c r="I16" s="132" t="s">
        <v>2878</v>
      </c>
      <c r="J16" s="120" t="str">
        <f t="shared" si="0"/>
        <v>sel023</v>
      </c>
      <c r="K16" s="132" t="str">
        <f t="shared" si="1"/>
        <v>sel023</v>
      </c>
      <c r="L16" s="112"/>
      <c r="M16" s="112"/>
      <c r="N16" s="112"/>
      <c r="O16" s="111" t="s">
        <v>1883</v>
      </c>
      <c r="P16" s="112"/>
      <c r="Q16" s="112"/>
      <c r="R16" s="111">
        <v>-1</v>
      </c>
      <c r="S16" s="73"/>
      <c r="T16" s="73"/>
      <c r="U16" s="114" t="str">
        <f>J16</f>
        <v>sel023</v>
      </c>
      <c r="V16" s="120" t="s">
        <v>3659</v>
      </c>
      <c r="W16" s="120" t="s">
        <v>5540</v>
      </c>
      <c r="X16" s="120" t="s">
        <v>5541</v>
      </c>
      <c r="Y16" s="120" t="s">
        <v>5542</v>
      </c>
      <c r="Z16" s="120" t="s">
        <v>5543</v>
      </c>
      <c r="AA16" s="120"/>
      <c r="AB16" s="120"/>
      <c r="AC16" s="120"/>
      <c r="AD16" s="120"/>
      <c r="AE16" s="120"/>
      <c r="AF16" s="120"/>
      <c r="AG16" s="120"/>
      <c r="AH16" s="120"/>
      <c r="AI16" s="120"/>
      <c r="AJ16" s="120"/>
      <c r="AK16" s="120"/>
      <c r="AL16" s="132" t="s">
        <v>2267</v>
      </c>
      <c r="AM16" s="161" t="s">
        <v>2879</v>
      </c>
      <c r="AN16" s="161" t="s">
        <v>2880</v>
      </c>
      <c r="AO16" s="161" t="s">
        <v>2881</v>
      </c>
      <c r="AP16" s="161" t="s">
        <v>2882</v>
      </c>
      <c r="AQ16" s="132"/>
      <c r="AR16" s="132"/>
      <c r="AS16" s="132"/>
      <c r="AT16" s="132"/>
      <c r="AU16" s="132"/>
      <c r="AV16" s="132"/>
      <c r="AW16" s="132"/>
      <c r="AX16" s="132"/>
      <c r="AY16" s="132"/>
      <c r="AZ16" s="132"/>
      <c r="BA16" s="132"/>
      <c r="BB16" s="73"/>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title:"Résidence urbaine ou provinciale",  unit:"",  text:"Votre zone de résidence est-elle bien desservie par les transports publics ?", inputType:"sel023", right:"", postfix:"", nodata:"", varType:"Number", min:"", max:"", defaultValue:"-1", d11t:"",d11p:"",d12t:"",d12p:"",d13t:"",d13p:"",d1w:"",d1d:"", d21t:"",d21p:"",d22t:"",d22p:"",d23t:"",d23p:"",d2w:"",d2d:"", d31t:"",d31p:"",d32t:"",d32p:"",d33t:"",d33p:"",d3w:"",d3d:""}; </v>
      </c>
      <c r="DO16" s="88"/>
      <c r="DP16" s="88"/>
      <c r="DQ16" s="89" t="str">
        <f t="shared" si="4"/>
        <v>D6.scenario.defSelectValue["sel023"]= [ "Veuillez choisir", " Bien desservie", " Plutôt bien desservie", " Plutôt mal desservie", " Mal desservie", "" ];</v>
      </c>
      <c r="DR16" s="90"/>
      <c r="DS16" s="90"/>
      <c r="DT16" s="90" t="str">
        <f t="shared" si="5"/>
        <v>D6.scenario.defSelectData['sel023']= [ '-1', '1', '2', '3', '4' ];</v>
      </c>
    </row>
    <row r="17" spans="1:124" s="85" customFormat="1" ht="43.5" customHeight="1">
      <c r="A17" s="74"/>
      <c r="B17" s="111" t="s">
        <v>2380</v>
      </c>
      <c r="C17" s="120" t="s">
        <v>5296</v>
      </c>
      <c r="D17" s="132" t="s">
        <v>2381</v>
      </c>
      <c r="E17" s="111" t="s">
        <v>1900</v>
      </c>
      <c r="F17" s="120"/>
      <c r="G17" s="132"/>
      <c r="H17" s="120" t="s">
        <v>5296</v>
      </c>
      <c r="I17" s="132" t="s">
        <v>2381</v>
      </c>
      <c r="J17" s="120" t="str">
        <f t="shared" si="0"/>
        <v>sel041</v>
      </c>
      <c r="K17" s="132" t="str">
        <f t="shared" si="1"/>
        <v>sel041</v>
      </c>
      <c r="L17" s="112"/>
      <c r="M17" s="112"/>
      <c r="N17" s="112"/>
      <c r="O17" s="111" t="s">
        <v>1883</v>
      </c>
      <c r="P17" s="112"/>
      <c r="Q17" s="112"/>
      <c r="R17" s="111">
        <v>-1</v>
      </c>
      <c r="S17" s="73"/>
      <c r="T17" s="73"/>
      <c r="U17" s="114" t="str">
        <f t="shared" ref="U17:U37" si="6">J17</f>
        <v>sel041</v>
      </c>
      <c r="V17" s="120" t="s">
        <v>3628</v>
      </c>
      <c r="W17" s="120" t="s">
        <v>5544</v>
      </c>
      <c r="X17" s="120" t="s">
        <v>5545</v>
      </c>
      <c r="Y17" s="120" t="s">
        <v>5546</v>
      </c>
      <c r="Z17" s="120" t="s">
        <v>5547</v>
      </c>
      <c r="AA17" s="120" t="s">
        <v>5548</v>
      </c>
      <c r="AB17" s="120" t="s">
        <v>5549</v>
      </c>
      <c r="AC17" s="120" t="s">
        <v>4048</v>
      </c>
      <c r="AD17" s="120"/>
      <c r="AE17" s="120"/>
      <c r="AF17" s="120"/>
      <c r="AG17" s="120"/>
      <c r="AH17" s="120"/>
      <c r="AI17" s="120"/>
      <c r="AJ17" s="120"/>
      <c r="AK17" s="120"/>
      <c r="AL17" s="132" t="s">
        <v>2267</v>
      </c>
      <c r="AM17" s="132" t="s">
        <v>2435</v>
      </c>
      <c r="AN17" s="161" t="s">
        <v>2436</v>
      </c>
      <c r="AO17" s="161" t="s">
        <v>2437</v>
      </c>
      <c r="AP17" s="161" t="s">
        <v>2438</v>
      </c>
      <c r="AQ17" s="161" t="s">
        <v>2439</v>
      </c>
      <c r="AR17" s="161" t="s">
        <v>294</v>
      </c>
      <c r="AS17" s="132"/>
      <c r="AT17" s="132"/>
      <c r="AU17" s="132"/>
      <c r="AV17" s="132"/>
      <c r="AW17" s="132"/>
      <c r="AX17" s="132"/>
      <c r="AY17" s="132"/>
      <c r="AZ17" s="132"/>
      <c r="BA17" s="132"/>
      <c r="BB17" s="73"/>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title:"Efficacité de l'isolation thermique des fenêtres",  unit:"",  text:"Efficacité de l'isolation thermique des fenêtres", inputType:"sel041", right:"", postfix:"", nodata:"", varType:"Number", min:"", max:"", defaultValue:"-1", d11t:"",d11p:"",d12t:"",d12p:"",d13t:"",d13p:"",d1w:"",d1d:"", d21t:"5",d21p:"0",d22t:"4",d22p:"1",d23t:"0",d23p:"2",d2w:"2",d2d:"0", d31t:"",d31p:"",d32t:"",d32p:"",d33t:"",d33p:"",d3w:"",d3d:""}; </v>
      </c>
      <c r="DO17" s="88"/>
      <c r="DP17" s="88"/>
      <c r="DQ17" s="89" t="str">
        <f t="shared" si="4"/>
        <v>D6.scenario.defSelectValue["sel041"]= [ "Veuillez sélectionner", "Cadre en résine, triple vitrage", "Cadre en résine, verre low-E (isolation thermique)", " Résine et aluminium composite", " Cadre en résine ou résine et aluminium, double vitrage", " Cadre en aluminium, double vitrage", " Cadre en aluminium, simple vitrage", " je ne sais pas", "" ];</v>
      </c>
      <c r="DR17" s="90"/>
      <c r="DS17" s="90"/>
      <c r="DT17" s="90" t="str">
        <f t="shared" si="5"/>
        <v>D6.scenario.defSelectData['sel041']= [ '-1', '1', '2', '3', '4', '5', '6' ];</v>
      </c>
    </row>
    <row r="18" spans="1:124" s="85" customFormat="1" ht="43.5" customHeight="1">
      <c r="A18" s="74"/>
      <c r="B18" s="111" t="s">
        <v>2816</v>
      </c>
      <c r="C18" s="120" t="s">
        <v>5297</v>
      </c>
      <c r="D18" s="132" t="s">
        <v>2564</v>
      </c>
      <c r="E18" s="111" t="s">
        <v>1900</v>
      </c>
      <c r="F18" s="120"/>
      <c r="G18" s="132"/>
      <c r="H18" s="120" t="s">
        <v>5413</v>
      </c>
      <c r="I18" s="132" t="s">
        <v>2565</v>
      </c>
      <c r="J18" s="120" t="str">
        <f t="shared" si="0"/>
        <v>sel042</v>
      </c>
      <c r="K18" s="132" t="str">
        <f t="shared" si="1"/>
        <v>sel042</v>
      </c>
      <c r="L18" s="112"/>
      <c r="M18" s="112"/>
      <c r="N18" s="112"/>
      <c r="O18" s="111" t="s">
        <v>1883</v>
      </c>
      <c r="P18" s="112"/>
      <c r="Q18" s="112"/>
      <c r="R18" s="111">
        <v>-1</v>
      </c>
      <c r="S18" s="73"/>
      <c r="T18" s="73"/>
      <c r="U18" s="114" t="str">
        <f t="shared" si="6"/>
        <v>sel042</v>
      </c>
      <c r="V18" s="120" t="s">
        <v>3628</v>
      </c>
      <c r="W18" s="120" t="s">
        <v>5550</v>
      </c>
      <c r="X18" s="120" t="s">
        <v>5551</v>
      </c>
      <c r="Y18" s="120" t="s">
        <v>5552</v>
      </c>
      <c r="Z18" s="120" t="s">
        <v>5553</v>
      </c>
      <c r="AA18" s="120" t="s">
        <v>5554</v>
      </c>
      <c r="AB18" s="120" t="s">
        <v>5555</v>
      </c>
      <c r="AC18" s="120" t="s">
        <v>4048</v>
      </c>
      <c r="AD18" s="120"/>
      <c r="AE18" s="120"/>
      <c r="AF18" s="120"/>
      <c r="AG18" s="120"/>
      <c r="AH18" s="120"/>
      <c r="AI18" s="120"/>
      <c r="AJ18" s="120"/>
      <c r="AK18" s="120"/>
      <c r="AL18" s="132" t="s">
        <v>2267</v>
      </c>
      <c r="AM18" s="132" t="s">
        <v>2566</v>
      </c>
      <c r="AN18" s="132" t="s">
        <v>2567</v>
      </c>
      <c r="AO18" s="161" t="s">
        <v>2568</v>
      </c>
      <c r="AP18" s="161" t="s">
        <v>2569</v>
      </c>
      <c r="AQ18" s="161" t="s">
        <v>2570</v>
      </c>
      <c r="AR18" s="161" t="s">
        <v>2571</v>
      </c>
      <c r="AS18" s="161" t="s">
        <v>294</v>
      </c>
      <c r="AT18" s="132"/>
      <c r="AU18" s="132"/>
      <c r="AV18" s="132"/>
      <c r="AW18" s="132"/>
      <c r="AX18" s="132"/>
      <c r="AY18" s="132"/>
      <c r="AZ18" s="132"/>
      <c r="BA18" s="132"/>
      <c r="BB18" s="73"/>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title:"Épaisseur de l'isolation murale",  unit:"",  text:"Quelle est l'épaisseur approximative du matériau d'isolation ?", inputType:"sel042", right:"", postfix:"", nodata:"", varType:"Number", min:"", max:"", defaultValue:"-1", d11t:"100",d11p:"2",d12t:"50",d12p:"1",d13t:"",d13p:"",d1w:"2",d1d:"1", d21t:"100",d21p:"2",d22t:"50",d22p:"1",d23t:"",d23p:"",d2w:"3",d2d:"1", d31t:"",d31p:"",d32t:"",d32p:"",d33t:"",d33p:"",d3w:"",d3d:""}; </v>
      </c>
      <c r="DO18" s="88"/>
      <c r="DP18" s="88"/>
      <c r="DQ18" s="89" t="str">
        <f t="shared" si="4"/>
        <v>D6.scenario.defSelectValue["sel042"]= [ "Veuillez sélectionner", " L'équivalent de 200mm de laine de verre", " L'équivalent de 150mm de laine de verre", " L'équivalent de 100mm de laine de verre", " L'équivalent de 50mm de laine de verre", "  L'équivalent de 30mm de laine de verre", " Il n'y en a pas.", " je ne sais pas", "" ];</v>
      </c>
      <c r="DR18" s="90"/>
      <c r="DS18" s="90"/>
      <c r="DT18" s="90" t="str">
        <f t="shared" si="5"/>
        <v>D6.scenario.defSelectData['sel042']= [ '-1', '200', '150', '100', '50', '30', '10', '-1' ];</v>
      </c>
    </row>
    <row r="19" spans="1:124" s="85" customFormat="1" ht="43.5" customHeight="1">
      <c r="A19" s="74"/>
      <c r="B19" s="111" t="s">
        <v>2817</v>
      </c>
      <c r="C19" s="120" t="s">
        <v>5298</v>
      </c>
      <c r="D19" s="132" t="s">
        <v>2462</v>
      </c>
      <c r="E19" s="111" t="s">
        <v>1900</v>
      </c>
      <c r="F19" s="120"/>
      <c r="G19" s="132"/>
      <c r="H19" s="120" t="s">
        <v>5414</v>
      </c>
      <c r="I19" s="132" t="s">
        <v>2463</v>
      </c>
      <c r="J19" s="120" t="str">
        <f t="shared" si="0"/>
        <v>sel043</v>
      </c>
      <c r="K19" s="132" t="str">
        <f t="shared" si="1"/>
        <v>sel043</v>
      </c>
      <c r="L19" s="112"/>
      <c r="M19" s="112"/>
      <c r="N19" s="112"/>
      <c r="O19" s="111" t="s">
        <v>1883</v>
      </c>
      <c r="P19" s="112"/>
      <c r="Q19" s="112"/>
      <c r="R19" s="111">
        <v>-1</v>
      </c>
      <c r="S19" s="73"/>
      <c r="T19" s="73"/>
      <c r="U19" s="114" t="str">
        <f t="shared" si="6"/>
        <v>sel043</v>
      </c>
      <c r="V19" s="120" t="s">
        <v>3628</v>
      </c>
      <c r="W19" s="120" t="s">
        <v>5556</v>
      </c>
      <c r="X19" s="120" t="s">
        <v>5557</v>
      </c>
      <c r="Y19" s="120" t="s">
        <v>5558</v>
      </c>
      <c r="Z19" s="120"/>
      <c r="AA19" s="120"/>
      <c r="AB19" s="120"/>
      <c r="AC19" s="120"/>
      <c r="AD19" s="120"/>
      <c r="AE19" s="120"/>
      <c r="AF19" s="120"/>
      <c r="AG19" s="120"/>
      <c r="AH19" s="120"/>
      <c r="AI19" s="120"/>
      <c r="AJ19" s="120"/>
      <c r="AK19" s="120"/>
      <c r="AL19" s="132" t="s">
        <v>2267</v>
      </c>
      <c r="AM19" s="132" t="s">
        <v>2467</v>
      </c>
      <c r="AN19" s="161" t="s">
        <v>2468</v>
      </c>
      <c r="AO19" s="161" t="s">
        <v>2313</v>
      </c>
      <c r="AP19" s="132"/>
      <c r="AQ19" s="132"/>
      <c r="AR19" s="132"/>
      <c r="AS19" s="132"/>
      <c r="AT19" s="132"/>
      <c r="AU19" s="132"/>
      <c r="AV19" s="132"/>
      <c r="AW19" s="132"/>
      <c r="AX19" s="132"/>
      <c r="AY19" s="132"/>
      <c r="AZ19" s="132"/>
      <c r="BA19" s="132"/>
      <c r="BB19" s="73"/>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title:"Rénovation de l'isolation des fenêtres",  unit:"",  text:"Avez-vous fait rénover l'isolation des fenêtres ?", inputType:"sel043", right:"", postfix:"", nodata:"", varType:"Number", min:"", max:"", defaultValue:"-1", d11t:"",d11p:"",d12t:"",d12p:"",d13t:"",d13p:"",d1w:"",d1d:"", d21t:"1",d21p:"2",d22t:"2",d22p:"1",d23t:"",d23p:"",d2w:"2",d2d:"0", d31t:"",d31p:"",d32t:"",d32p:"",d33t:"",d33p:"",d3w:"",d3d:""}; </v>
      </c>
      <c r="DO19" s="88"/>
      <c r="DP19" s="88"/>
      <c r="DQ19" s="89" t="str">
        <f t="shared" si="4"/>
        <v>D6.scenario.defSelectValue["sel043"]= [ "Veuillez sélectionner", " La totalité", " Une partie", " Ce n'est pas fait", "" ];</v>
      </c>
      <c r="DR19" s="90"/>
      <c r="DS19" s="90"/>
      <c r="DT19" s="90" t="str">
        <f t="shared" si="5"/>
        <v>D6.scenario.defSelectData['sel043']= [ '-1', '1', '2', '3' ];</v>
      </c>
    </row>
    <row r="20" spans="1:124" s="85" customFormat="1" ht="43.5" customHeight="1">
      <c r="A20" s="74"/>
      <c r="B20" s="111" t="s">
        <v>2818</v>
      </c>
      <c r="C20" s="120" t="s">
        <v>5299</v>
      </c>
      <c r="D20" s="132" t="s">
        <v>2464</v>
      </c>
      <c r="E20" s="111" t="s">
        <v>1900</v>
      </c>
      <c r="F20" s="120"/>
      <c r="G20" s="132"/>
      <c r="H20" s="120" t="s">
        <v>5415</v>
      </c>
      <c r="I20" s="132" t="s">
        <v>2465</v>
      </c>
      <c r="J20" s="120" t="str">
        <f t="shared" si="0"/>
        <v>sel044</v>
      </c>
      <c r="K20" s="132" t="str">
        <f t="shared" si="1"/>
        <v>sel044</v>
      </c>
      <c r="L20" s="112"/>
      <c r="M20" s="112"/>
      <c r="N20" s="112"/>
      <c r="O20" s="111" t="s">
        <v>1883</v>
      </c>
      <c r="P20" s="112"/>
      <c r="Q20" s="112"/>
      <c r="R20" s="111">
        <v>-1</v>
      </c>
      <c r="S20" s="73"/>
      <c r="T20" s="73"/>
      <c r="U20" s="114" t="str">
        <f t="shared" si="6"/>
        <v>sel044</v>
      </c>
      <c r="V20" s="120" t="s">
        <v>3628</v>
      </c>
      <c r="W20" s="120" t="s">
        <v>5556</v>
      </c>
      <c r="X20" s="120" t="s">
        <v>5557</v>
      </c>
      <c r="Y20" s="120" t="s">
        <v>5558</v>
      </c>
      <c r="Z20" s="120"/>
      <c r="AA20" s="120"/>
      <c r="AB20" s="120"/>
      <c r="AC20" s="120"/>
      <c r="AD20" s="120"/>
      <c r="AE20" s="120"/>
      <c r="AF20" s="120"/>
      <c r="AG20" s="120"/>
      <c r="AH20" s="120"/>
      <c r="AI20" s="120"/>
      <c r="AJ20" s="120"/>
      <c r="AK20" s="120"/>
      <c r="AL20" s="132" t="s">
        <v>2267</v>
      </c>
      <c r="AM20" s="132" t="s">
        <v>2467</v>
      </c>
      <c r="AN20" s="132" t="s">
        <v>2468</v>
      </c>
      <c r="AO20" s="161" t="s">
        <v>2313</v>
      </c>
      <c r="AP20" s="132"/>
      <c r="AQ20" s="132"/>
      <c r="AR20" s="132"/>
      <c r="AS20" s="132"/>
      <c r="AT20" s="132"/>
      <c r="AU20" s="132"/>
      <c r="AV20" s="132"/>
      <c r="AW20" s="132"/>
      <c r="AX20" s="132"/>
      <c r="AY20" s="132"/>
      <c r="AZ20" s="132"/>
      <c r="BA20" s="132"/>
      <c r="BB20" s="73"/>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title:"Rénovation de l'isolation (murs, sols, plafond)",  unit:"",  text:"Avez-vous effectué des rénovations de l'isolation au mur, au plafond, ou au sol ?", inputType:"sel044", right:"", postfix:"", nodata:"", varType:"Number", min:"", max:"", defaultValue:"-1", d11t:"",d11p:"",d12t:"",d12p:"",d13t:"",d13p:"",d1w:"",d1d:"", d21t:"1",d21p:"2",d22t:"2",d22p:"1",d23t:"",d23p:"",d2w:"1",d2d:"0", d31t:"",d31p:"",d32t:"",d32p:"",d33t:"",d33p:"",d3w:"",d3d:""}; </v>
      </c>
      <c r="DO20" s="88"/>
      <c r="DP20" s="88"/>
      <c r="DQ20" s="89" t="str">
        <f t="shared" si="4"/>
        <v>D6.scenario.defSelectValue["sel044"]= [ "Veuillez sélectionner", " La totalité", " Une partie", " Ce n'est pas fait", "" ];</v>
      </c>
      <c r="DR20" s="90"/>
      <c r="DS20" s="90"/>
      <c r="DT20" s="90" t="str">
        <f t="shared" si="5"/>
        <v>D6.scenario.defSelectData['sel044']= [ '-1', '1', '2', '3' ];</v>
      </c>
    </row>
    <row r="21" spans="1:124" s="85" customFormat="1" ht="43.5" customHeight="1">
      <c r="A21" s="74"/>
      <c r="B21" s="111" t="s">
        <v>2466</v>
      </c>
      <c r="C21" s="120" t="s">
        <v>5300</v>
      </c>
      <c r="D21" s="132" t="s">
        <v>1909</v>
      </c>
      <c r="E21" s="111" t="s">
        <v>3069</v>
      </c>
      <c r="F21" s="120"/>
      <c r="G21" s="132"/>
      <c r="H21" s="120" t="s">
        <v>5416</v>
      </c>
      <c r="I21" s="132" t="s">
        <v>2849</v>
      </c>
      <c r="J21" s="120" t="str">
        <f t="shared" si="0"/>
        <v>sel051</v>
      </c>
      <c r="K21" s="132" t="str">
        <f t="shared" si="1"/>
        <v>sel051</v>
      </c>
      <c r="L21" s="112"/>
      <c r="M21" s="112"/>
      <c r="N21" s="112"/>
      <c r="O21" s="111" t="s">
        <v>1883</v>
      </c>
      <c r="P21" s="112"/>
      <c r="Q21" s="112"/>
      <c r="R21" s="111">
        <v>-1</v>
      </c>
      <c r="S21" s="73"/>
      <c r="T21" s="73"/>
      <c r="U21" s="114" t="str">
        <f>J21</f>
        <v>sel051</v>
      </c>
      <c r="V21" s="120" t="s">
        <v>3628</v>
      </c>
      <c r="W21" s="120" t="s">
        <v>3746</v>
      </c>
      <c r="X21" s="120" t="s">
        <v>4085</v>
      </c>
      <c r="Y21" s="120"/>
      <c r="Z21" s="120"/>
      <c r="AA21" s="120"/>
      <c r="AB21" s="120"/>
      <c r="AC21" s="120"/>
      <c r="AD21" s="120"/>
      <c r="AE21" s="120"/>
      <c r="AF21" s="120"/>
      <c r="AG21" s="120"/>
      <c r="AH21" s="120"/>
      <c r="AI21" s="120"/>
      <c r="AJ21" s="120"/>
      <c r="AK21" s="120"/>
      <c r="AL21" s="132" t="s">
        <v>2267</v>
      </c>
      <c r="AM21" s="161" t="s">
        <v>1976</v>
      </c>
      <c r="AN21" s="161" t="s">
        <v>2558</v>
      </c>
      <c r="AO21" s="132"/>
      <c r="AP21" s="132"/>
      <c r="AQ21" s="132"/>
      <c r="AR21" s="132"/>
      <c r="AS21" s="132"/>
      <c r="AT21" s="132"/>
      <c r="AU21" s="132"/>
      <c r="AV21" s="132"/>
      <c r="AW21" s="132"/>
      <c r="AX21" s="132"/>
      <c r="AY21" s="132"/>
      <c r="AZ21" s="132"/>
      <c r="BA21" s="132"/>
      <c r="BB21" s="73"/>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title:"Installation de panneaux solaires",  unit:"",  text:"Avez-vous installé des panneaux solaires ?", inputType:"sel051", right:"", postfix:"", nodata:"", varType:"Number", min:"", max:"", defaultValue:"-1", d11t:"1",d11p:"2",d12t:"",d12p:"",d13t:"",d13p:"",d1w:"4",d1d:"0", d21t:"1",d21p:"2",d22t:"",d22p:"",d23t:"",d23p:"",d2w:"4",d2d:"0", d31t:"",d31p:"",d32t:"",d32p:"",d33t:"",d33p:"",d3w:"",d3d:""}; </v>
      </c>
      <c r="DO21" s="88"/>
      <c r="DP21" s="88"/>
      <c r="DQ21" s="89" t="str">
        <f t="shared" si="4"/>
        <v>D6.scenario.defSelectValue["sel051"]= [ "Veuillez sélectionner", " Non", " Oui", "" ];</v>
      </c>
      <c r="DR21" s="90"/>
      <c r="DS21" s="90"/>
      <c r="DT21" s="90" t="str">
        <f t="shared" si="5"/>
        <v>D6.scenario.defSelectData['sel051']= [ '-1', '0', '1' ];</v>
      </c>
    </row>
    <row r="22" spans="1:124" s="85" customFormat="1" ht="43.5" customHeight="1">
      <c r="A22" s="74"/>
      <c r="B22" s="111" t="s">
        <v>3015</v>
      </c>
      <c r="C22" s="120" t="s">
        <v>5301</v>
      </c>
      <c r="D22" s="132" t="s">
        <v>2850</v>
      </c>
      <c r="E22" s="111" t="s">
        <v>3069</v>
      </c>
      <c r="F22" s="120" t="s">
        <v>1910</v>
      </c>
      <c r="G22" s="132" t="s">
        <v>1910</v>
      </c>
      <c r="H22" s="120" t="s">
        <v>5417</v>
      </c>
      <c r="I22" s="132" t="s">
        <v>3110</v>
      </c>
      <c r="J22" s="120" t="str">
        <f t="shared" si="0"/>
        <v>sel052</v>
      </c>
      <c r="K22" s="132" t="str">
        <f t="shared" si="1"/>
        <v>sel052</v>
      </c>
      <c r="L22" s="112"/>
      <c r="M22" s="112"/>
      <c r="N22" s="112"/>
      <c r="O22" s="111" t="s">
        <v>1883</v>
      </c>
      <c r="P22" s="112"/>
      <c r="Q22" s="112"/>
      <c r="R22" s="111">
        <v>-1</v>
      </c>
      <c r="S22" s="73"/>
      <c r="T22" s="73"/>
      <c r="U22" s="114" t="str">
        <f t="shared" si="6"/>
        <v>sel052</v>
      </c>
      <c r="V22" s="120" t="s">
        <v>3628</v>
      </c>
      <c r="W22" s="120" t="s">
        <v>5559</v>
      </c>
      <c r="X22" s="120" t="s">
        <v>5560</v>
      </c>
      <c r="Y22" s="120" t="s">
        <v>5561</v>
      </c>
      <c r="Z22" s="120" t="s">
        <v>5562</v>
      </c>
      <c r="AA22" s="120" t="s">
        <v>5563</v>
      </c>
      <c r="AB22" s="120" t="s">
        <v>5564</v>
      </c>
      <c r="AC22" s="120"/>
      <c r="AD22" s="120"/>
      <c r="AE22" s="120"/>
      <c r="AF22" s="120"/>
      <c r="AG22" s="120" t="s">
        <v>3691</v>
      </c>
      <c r="AH22" s="120"/>
      <c r="AI22" s="120"/>
      <c r="AJ22" s="120"/>
      <c r="AK22" s="120"/>
      <c r="AL22" s="132" t="s">
        <v>2267</v>
      </c>
      <c r="AM22" s="161" t="s">
        <v>1976</v>
      </c>
      <c r="AN22" s="161" t="s">
        <v>1977</v>
      </c>
      <c r="AO22" s="161" t="s">
        <v>1978</v>
      </c>
      <c r="AP22" s="132" t="s">
        <v>1979</v>
      </c>
      <c r="AQ22" s="132" t="s">
        <v>2460</v>
      </c>
      <c r="AR22" s="132" t="s">
        <v>2461</v>
      </c>
      <c r="AS22" s="132"/>
      <c r="AT22" s="132"/>
      <c r="AU22" s="132"/>
      <c r="AV22" s="132"/>
      <c r="AW22" s="132"/>
      <c r="AX22" s="132"/>
      <c r="AY22" s="132"/>
      <c r="AZ22" s="132"/>
      <c r="BA22" s="132"/>
      <c r="BB22" s="73"/>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title:"Taille des panneaux solaires",  unit:"kW",  text:"Sélectionnez la taille de vos panneaux solaires, si installés.", inputType:"sel052", right:"", postfix:"", nodata:"", varType:"Number", min:"", max:"", defaultValue:"-1", d11t:"5",d11p:"2",d12t:"2",d12p:"1",d13t:"",d13p:"",d1w:"2",d1d:"0", d21t:"5",d21p:"2",d22t:"2",d22p:"1",d23t:"",d23p:"",d2w:"2",d2d:"0", d31t:"",d31p:"",d32t:"",d32p:"",d33t:"",d33p:"",d3w:"",d3d:""}; </v>
      </c>
      <c r="DO22" s="88"/>
      <c r="DP22" s="88"/>
      <c r="DQ22" s="89" t="str">
        <f t="shared" si="4"/>
        <v>D6.scenario.defSelectValue["sel052"]= [ "Veuillez sélectionner", " Non installés", " Installés (environ 3 kW)", " Installés (environ 4 kW)", " Installés (environ 5 kW)", " Installés (entre 6 et 10 kW)", " Installés (plus de 10 kW)", " ", "" ];</v>
      </c>
      <c r="DR22" s="90"/>
      <c r="DS22" s="90"/>
      <c r="DT22" s="90" t="str">
        <f t="shared" si="5"/>
        <v>D6.scenario.defSelectData['sel052']= [ '-1', '0', '3', '4', '5', '8', '11' ];</v>
      </c>
    </row>
    <row r="23" spans="1:124" s="85" customFormat="1" ht="43.5" customHeight="1">
      <c r="A23" s="74"/>
      <c r="B23" s="111" t="s">
        <v>3016</v>
      </c>
      <c r="C23" s="120" t="s">
        <v>3564</v>
      </c>
      <c r="D23" s="132" t="s">
        <v>2459</v>
      </c>
      <c r="E23" s="111" t="s">
        <v>3069</v>
      </c>
      <c r="F23" s="120"/>
      <c r="G23" s="132"/>
      <c r="H23" s="120" t="s">
        <v>5418</v>
      </c>
      <c r="I23" s="132" t="s">
        <v>3111</v>
      </c>
      <c r="J23" s="120" t="str">
        <f t="shared" si="0"/>
        <v>sel053</v>
      </c>
      <c r="K23" s="132" t="str">
        <f t="shared" si="1"/>
        <v>sel053</v>
      </c>
      <c r="L23" s="112"/>
      <c r="M23" s="112"/>
      <c r="N23" s="112"/>
      <c r="O23" s="111" t="s">
        <v>1883</v>
      </c>
      <c r="P23" s="112"/>
      <c r="Q23" s="112"/>
      <c r="R23" s="111">
        <v>-1</v>
      </c>
      <c r="S23" s="73"/>
      <c r="T23" s="73"/>
      <c r="U23" s="114" t="str">
        <f t="shared" si="6"/>
        <v>sel053</v>
      </c>
      <c r="V23" s="120" t="s">
        <v>3628</v>
      </c>
      <c r="W23" s="120" t="s">
        <v>3692</v>
      </c>
      <c r="X23" s="120" t="s">
        <v>3693</v>
      </c>
      <c r="Y23" s="120">
        <v>2013</v>
      </c>
      <c r="Z23" s="120">
        <v>2014</v>
      </c>
      <c r="AA23" s="120">
        <v>2015</v>
      </c>
      <c r="AB23" s="120">
        <v>2016</v>
      </c>
      <c r="AC23" s="120" t="s">
        <v>3694</v>
      </c>
      <c r="AD23" s="120" t="s">
        <v>5559</v>
      </c>
      <c r="AE23" s="120"/>
      <c r="AF23" s="120"/>
      <c r="AG23" s="120"/>
      <c r="AH23" s="120"/>
      <c r="AI23" s="120"/>
      <c r="AJ23" s="120"/>
      <c r="AK23" s="120"/>
      <c r="AL23" s="132" t="s">
        <v>2267</v>
      </c>
      <c r="AM23" s="161" t="s">
        <v>2495</v>
      </c>
      <c r="AN23" s="161" t="s">
        <v>2496</v>
      </c>
      <c r="AO23" s="161" t="s">
        <v>2497</v>
      </c>
      <c r="AP23" s="132" t="s">
        <v>2498</v>
      </c>
      <c r="AQ23" s="132" t="s">
        <v>3361</v>
      </c>
      <c r="AR23" s="132" t="s">
        <v>3362</v>
      </c>
      <c r="AS23" s="132" t="s">
        <v>3363</v>
      </c>
      <c r="AT23" s="161" t="s">
        <v>2819</v>
      </c>
      <c r="AU23" s="132"/>
      <c r="AV23" s="132"/>
      <c r="AW23" s="132"/>
      <c r="AX23" s="132"/>
      <c r="AY23" s="132"/>
      <c r="AZ23" s="132"/>
      <c r="BA23" s="132"/>
      <c r="BB23" s="73"/>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title:"Année d'installation de la production d'énergie photovoltaïque",  unit:"",  text:"En quelle année avez-vous installés vos panneaux solaires ?", inputType:"sel053", right:"", postfix:"", nodata:"", varType:"Number", min:"", max:"", defaultValue:"-1", d11t:"",d11p:"",d12t:"",d12p:"",d13t:"",d13p:"",d1w:"",d1d:"", d21t:"",d21p:"",d22t:"",d22p:"",d23t:"",d23p:"",d2w:"",d2d:"", d31t:"",d31p:"",d32t:"",d32p:"",d33t:"",d33p:"",d3w:"",d3d:""}; </v>
      </c>
      <c r="DO23" s="88"/>
      <c r="DP23" s="88"/>
      <c r="DQ23" s="89" t="str">
        <f t="shared" si="4"/>
        <v>D6.scenario.defSelectValue["sel053"]= [ "Veuillez sélectionner", " avant 2010", " 2011 - 2012", "2013", "2014", "2015", "2016", " après 2017", " Non installés", "" ];</v>
      </c>
      <c r="DR23" s="90"/>
      <c r="DS23" s="90"/>
      <c r="DT23" s="90" t="str">
        <f t="shared" si="5"/>
        <v>D6.scenario.defSelectData['sel053']= [ '-1', '2010', '2011', '2013', '2014', '2015', '2016', '2017', '9999' ];</v>
      </c>
    </row>
    <row r="24" spans="1:124" s="85" customFormat="1" ht="43.5" customHeight="1">
      <c r="A24" s="74"/>
      <c r="B24" s="111" t="s">
        <v>3065</v>
      </c>
      <c r="C24" s="120" t="s">
        <v>3565</v>
      </c>
      <c r="D24" s="132" t="s">
        <v>2479</v>
      </c>
      <c r="E24" s="111" t="s">
        <v>3069</v>
      </c>
      <c r="F24" s="120"/>
      <c r="G24" s="132"/>
      <c r="H24" s="120" t="s">
        <v>3565</v>
      </c>
      <c r="I24" s="132" t="s">
        <v>2479</v>
      </c>
      <c r="J24" s="120" t="str">
        <f t="shared" si="0"/>
        <v>sel054</v>
      </c>
      <c r="K24" s="132" t="str">
        <f t="shared" si="1"/>
        <v>sel054</v>
      </c>
      <c r="L24" s="112"/>
      <c r="M24" s="112"/>
      <c r="N24" s="112"/>
      <c r="O24" s="111" t="s">
        <v>1883</v>
      </c>
      <c r="P24" s="112"/>
      <c r="Q24" s="112"/>
      <c r="R24" s="111">
        <v>-1</v>
      </c>
      <c r="S24" s="73"/>
      <c r="T24" s="92"/>
      <c r="U24" s="114" t="str">
        <f>J24</f>
        <v>sel054</v>
      </c>
      <c r="V24" s="120" t="s">
        <v>3628</v>
      </c>
      <c r="W24" s="120" t="s">
        <v>4085</v>
      </c>
      <c r="X24" s="120" t="s">
        <v>3840</v>
      </c>
      <c r="Y24" s="120"/>
      <c r="Z24" s="120"/>
      <c r="AA24" s="120"/>
      <c r="AB24" s="120"/>
      <c r="AC24" s="120"/>
      <c r="AD24" s="120"/>
      <c r="AE24" s="120"/>
      <c r="AF24" s="120"/>
      <c r="AG24" s="120"/>
      <c r="AH24" s="120"/>
      <c r="AI24" s="120"/>
      <c r="AJ24" s="120"/>
      <c r="AK24" s="120"/>
      <c r="AL24" s="132" t="s">
        <v>2267</v>
      </c>
      <c r="AM24" s="161" t="s">
        <v>2480</v>
      </c>
      <c r="AN24" s="161" t="s">
        <v>2481</v>
      </c>
      <c r="AO24" s="132"/>
      <c r="AP24" s="132"/>
      <c r="AQ24" s="132"/>
      <c r="AR24" s="132"/>
      <c r="AS24" s="132"/>
      <c r="AT24" s="132"/>
      <c r="AU24" s="132"/>
      <c r="AV24" s="132"/>
      <c r="AW24" s="132"/>
      <c r="AX24" s="132"/>
      <c r="AY24" s="132"/>
      <c r="AZ24" s="132"/>
      <c r="BA24" s="132"/>
      <c r="BB24" s="73"/>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title:"Utilisez-vous du kérosène?",  unit:"",  text:"Utilisez-vous du kérosène?", inputType:"sel054", right:"", postfix:"", nodata:"", varType:"Number", min:"", max:"", defaultValue:"-1", d11t:"",d11p:"",d12t:"",d12p:"",d13t:"",d13p:"",d1w:"",d1d:"", d21t:"",d21p:"",d22t:"",d22p:"",d23t:"",d23p:"",d2w:"",d2d:"", d31t:"",d31p:"",d32t:"",d32p:"",d33t:"",d33p:"",d3w:"",d3d:""}; </v>
      </c>
      <c r="DO24" s="88"/>
      <c r="DP24" s="88"/>
      <c r="DQ24" s="89" t="str">
        <f t="shared" si="4"/>
        <v>D6.scenario.defSelectValue["sel054"]= [ "Veuillez sélectionner", " Oui", " non", "" ];</v>
      </c>
      <c r="DR24" s="90"/>
      <c r="DS24" s="90"/>
      <c r="DT24" s="90" t="str">
        <f t="shared" si="5"/>
        <v>D6.scenario.defSelectData['sel054']= [ '-1', '1', '2' ];</v>
      </c>
    </row>
    <row r="25" spans="1:124" s="85" customFormat="1" ht="43.5" customHeight="1">
      <c r="A25" s="74"/>
      <c r="B25" s="111" t="s">
        <v>2820</v>
      </c>
      <c r="C25" s="120" t="s">
        <v>5302</v>
      </c>
      <c r="D25" s="132" t="s">
        <v>1280</v>
      </c>
      <c r="E25" s="111" t="s">
        <v>3069</v>
      </c>
      <c r="F25" s="120" t="s">
        <v>3604</v>
      </c>
      <c r="G25" s="132" t="s">
        <v>1911</v>
      </c>
      <c r="H25" s="120" t="s">
        <v>5419</v>
      </c>
      <c r="I25" s="132" t="s">
        <v>3060</v>
      </c>
      <c r="J25" s="120" t="str">
        <f t="shared" si="0"/>
        <v>sel061</v>
      </c>
      <c r="K25" s="132" t="str">
        <f t="shared" si="1"/>
        <v>sel061</v>
      </c>
      <c r="L25" s="112"/>
      <c r="M25" s="112"/>
      <c r="N25" s="112"/>
      <c r="O25" s="111" t="s">
        <v>1883</v>
      </c>
      <c r="P25" s="112"/>
      <c r="Q25" s="112"/>
      <c r="R25" s="111">
        <v>-1</v>
      </c>
      <c r="S25" s="73"/>
      <c r="T25" s="73"/>
      <c r="U25" s="114" t="str">
        <f t="shared" si="6"/>
        <v>sel061</v>
      </c>
      <c r="V25" s="120" t="s">
        <v>3628</v>
      </c>
      <c r="W25" s="120" t="s">
        <v>4313</v>
      </c>
      <c r="X25" s="120" t="s">
        <v>4319</v>
      </c>
      <c r="Y25" s="120" t="s">
        <v>5565</v>
      </c>
      <c r="Z25" s="120" t="s">
        <v>5566</v>
      </c>
      <c r="AA25" s="120" t="s">
        <v>4056</v>
      </c>
      <c r="AB25" s="120" t="s">
        <v>4316</v>
      </c>
      <c r="AC25" s="120" t="s">
        <v>5567</v>
      </c>
      <c r="AD25" s="120" t="s">
        <v>5568</v>
      </c>
      <c r="AE25" s="120" t="s">
        <v>5569</v>
      </c>
      <c r="AF25" s="120" t="s">
        <v>4057</v>
      </c>
      <c r="AG25" s="120" t="s">
        <v>3698</v>
      </c>
      <c r="AH25" s="120"/>
      <c r="AI25" s="120"/>
      <c r="AJ25" s="120"/>
      <c r="AK25" s="120"/>
      <c r="AL25" s="132" t="s">
        <v>2267</v>
      </c>
      <c r="AM25" s="132" t="s">
        <v>1980</v>
      </c>
      <c r="AN25" s="132" t="s">
        <v>1981</v>
      </c>
      <c r="AO25" s="132" t="s">
        <v>1982</v>
      </c>
      <c r="AP25" s="161" t="s">
        <v>1983</v>
      </c>
      <c r="AQ25" s="161" t="s">
        <v>1984</v>
      </c>
      <c r="AR25" s="161" t="s">
        <v>1985</v>
      </c>
      <c r="AS25" s="161" t="s">
        <v>1986</v>
      </c>
      <c r="AT25" s="161" t="s">
        <v>1987</v>
      </c>
      <c r="AU25" s="132" t="s">
        <v>1988</v>
      </c>
      <c r="AV25" s="132" t="s">
        <v>1989</v>
      </c>
      <c r="AW25" s="132" t="s">
        <v>1990</v>
      </c>
      <c r="AX25" s="132"/>
      <c r="AY25" s="132"/>
      <c r="AZ25" s="132"/>
      <c r="BA25" s="132"/>
      <c r="BB25" s="73"/>
      <c r="BC25" s="120">
        <v>-1</v>
      </c>
      <c r="BD25" s="120">
        <f>BT25/100</f>
        <v>10</v>
      </c>
      <c r="BE25" s="120">
        <f t="shared" ref="BE25:BN29" si="7">BU25/100</f>
        <v>20</v>
      </c>
      <c r="BF25" s="120">
        <f t="shared" si="7"/>
        <v>30</v>
      </c>
      <c r="BG25" s="120">
        <f t="shared" si="7"/>
        <v>50</v>
      </c>
      <c r="BH25" s="120">
        <f t="shared" si="7"/>
        <v>70</v>
      </c>
      <c r="BI25" s="120">
        <f t="shared" si="7"/>
        <v>100</v>
      </c>
      <c r="BJ25" s="120">
        <f t="shared" si="7"/>
        <v>120</v>
      </c>
      <c r="BK25" s="120">
        <f t="shared" si="7"/>
        <v>150</v>
      </c>
      <c r="BL25" s="120">
        <f t="shared" si="7"/>
        <v>200</v>
      </c>
      <c r="BM25" s="120">
        <f t="shared" si="7"/>
        <v>300</v>
      </c>
      <c r="BN25" s="120">
        <f t="shared" si="7"/>
        <v>400</v>
      </c>
      <c r="BO25" s="120"/>
      <c r="BP25" s="120"/>
      <c r="BQ25" s="120"/>
      <c r="BR25" s="120"/>
      <c r="BS25" s="132">
        <v>-1</v>
      </c>
      <c r="BT25" s="132">
        <f t="shared" ref="BT25:BT26" si="8">VALUE(LEFT(AM25,LEN(AM25)-1))</f>
        <v>1000</v>
      </c>
      <c r="BU25" s="132">
        <f t="shared" ref="BU25:BU26" si="9">VALUE(LEFT(AN25,LEN(AN25)-1))</f>
        <v>2000</v>
      </c>
      <c r="BV25" s="132">
        <f t="shared" ref="BV25:BV26" si="10">VALUE(LEFT(AO25,LEN(AO25)-1))</f>
        <v>3000</v>
      </c>
      <c r="BW25" s="132">
        <f t="shared" ref="BW25:BW26" si="11">VALUE(LEFT(AP25,LEN(AP25)-1))</f>
        <v>5000</v>
      </c>
      <c r="BX25" s="132">
        <f t="shared" ref="BX25:BX26" si="12">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title:"Coût de l'électricité",  unit:"euro",  text:"Sélectionnez le montant approximatif de vos dépenses en électricité pour un mois.", inputType:"sel061", right:"", postfix:"", nodata:"", varType:"Number", min:"", max:"", defaultValue:"-1", d11t:"15000",d11p:"0",d12t:"10000",d12p:"1",d13t:"0",d13p:"2",d1w:"3",d1d:"1", d21t:"",d21p:"",d22t:"",d22p:"",d23t:"",d23p:"",d2w:"",d2d:"", d31t:"",d31p:"",d32t:"",d32p:"",d33t:"",d33p:"",d3w:"",d3d:""}; </v>
      </c>
      <c r="DO25" s="88"/>
      <c r="DP25" s="88"/>
      <c r="DQ25" s="89" t="str">
        <f t="shared" si="4"/>
        <v>D6.scenario.defSelectValue["sel061"]= [ "Veuillez sélectionner", " 20 euros", " 40 euros", " 60 euros", " 80 euros", " 100 euros", " 120 euros", " 140 euros", " 160 euros", " 180 euros", " 200 euros", " plus que cela", "" ];</v>
      </c>
      <c r="DR25" s="90"/>
      <c r="DS25" s="90"/>
      <c r="DT25" s="90" t="str">
        <f t="shared" si="5"/>
        <v>D6.scenario.defSelectData['sel061']= [ '-1', '10', '20', '30', '50', '70', '100', '120', '150', '200', '300', '400' ];</v>
      </c>
    </row>
    <row r="26" spans="1:124" s="85" customFormat="1" ht="43.5" customHeight="1">
      <c r="A26" s="73"/>
      <c r="B26" s="111" t="s">
        <v>3067</v>
      </c>
      <c r="C26" s="120" t="s">
        <v>5303</v>
      </c>
      <c r="D26" s="132" t="s">
        <v>3061</v>
      </c>
      <c r="E26" s="111" t="s">
        <v>3069</v>
      </c>
      <c r="F26" s="120" t="s">
        <v>3604</v>
      </c>
      <c r="G26" s="132" t="s">
        <v>1911</v>
      </c>
      <c r="H26" s="120" t="s">
        <v>5420</v>
      </c>
      <c r="I26" s="132" t="s">
        <v>3062</v>
      </c>
      <c r="J26" s="120" t="str">
        <f t="shared" si="0"/>
        <v>sel062</v>
      </c>
      <c r="K26" s="132" t="str">
        <f t="shared" si="1"/>
        <v>sel062</v>
      </c>
      <c r="L26" s="112"/>
      <c r="M26" s="112"/>
      <c r="N26" s="112"/>
      <c r="O26" s="111" t="s">
        <v>1883</v>
      </c>
      <c r="P26" s="112"/>
      <c r="Q26" s="112"/>
      <c r="R26" s="111">
        <v>-1</v>
      </c>
      <c r="S26" s="73"/>
      <c r="T26" s="73"/>
      <c r="U26" s="114" t="str">
        <f t="shared" si="6"/>
        <v>sel062</v>
      </c>
      <c r="V26" s="120" t="s">
        <v>3628</v>
      </c>
      <c r="W26" s="120" t="s">
        <v>5570</v>
      </c>
      <c r="X26" s="120" t="s">
        <v>5571</v>
      </c>
      <c r="Y26" s="120" t="s">
        <v>5572</v>
      </c>
      <c r="Z26" s="120" t="s">
        <v>5573</v>
      </c>
      <c r="AA26" s="120" t="s">
        <v>4313</v>
      </c>
      <c r="AB26" s="120" t="s">
        <v>5574</v>
      </c>
      <c r="AC26" s="120" t="s">
        <v>5575</v>
      </c>
      <c r="AD26" s="120" t="s">
        <v>5576</v>
      </c>
      <c r="AE26" s="120" t="s">
        <v>5577</v>
      </c>
      <c r="AF26" s="120" t="s">
        <v>4319</v>
      </c>
      <c r="AG26" s="120" t="s">
        <v>3698</v>
      </c>
      <c r="AH26" s="120" t="s">
        <v>5559</v>
      </c>
      <c r="AI26" s="120"/>
      <c r="AJ26" s="120"/>
      <c r="AK26" s="120"/>
      <c r="AL26" s="132" t="s">
        <v>2267</v>
      </c>
      <c r="AM26" s="132" t="s">
        <v>1980</v>
      </c>
      <c r="AN26" s="132" t="s">
        <v>1981</v>
      </c>
      <c r="AO26" s="132" t="s">
        <v>1982</v>
      </c>
      <c r="AP26" s="132" t="s">
        <v>1983</v>
      </c>
      <c r="AQ26" s="132" t="s">
        <v>1984</v>
      </c>
      <c r="AR26" s="161" t="s">
        <v>1985</v>
      </c>
      <c r="AS26" s="132" t="s">
        <v>1986</v>
      </c>
      <c r="AT26" s="132" t="s">
        <v>1987</v>
      </c>
      <c r="AU26" s="132" t="s">
        <v>1988</v>
      </c>
      <c r="AV26" s="132" t="s">
        <v>1989</v>
      </c>
      <c r="AW26" s="132" t="s">
        <v>1990</v>
      </c>
      <c r="AX26" s="132"/>
      <c r="AY26" s="132"/>
      <c r="AZ26" s="132"/>
      <c r="BA26" s="132"/>
      <c r="BB26" s="73"/>
      <c r="BC26" s="120">
        <v>-1</v>
      </c>
      <c r="BD26" s="120">
        <f t="shared" ref="BD26" si="13">BT26/100</f>
        <v>10</v>
      </c>
      <c r="BE26" s="120">
        <f t="shared" si="7"/>
        <v>20</v>
      </c>
      <c r="BF26" s="120">
        <f t="shared" si="7"/>
        <v>30</v>
      </c>
      <c r="BG26" s="120">
        <f t="shared" si="7"/>
        <v>50</v>
      </c>
      <c r="BH26" s="120">
        <f t="shared" si="7"/>
        <v>70</v>
      </c>
      <c r="BI26" s="120">
        <f t="shared" si="7"/>
        <v>100</v>
      </c>
      <c r="BJ26" s="120">
        <f t="shared" si="7"/>
        <v>120</v>
      </c>
      <c r="BK26" s="120">
        <f t="shared" si="7"/>
        <v>150</v>
      </c>
      <c r="BL26" s="120">
        <f t="shared" si="7"/>
        <v>200</v>
      </c>
      <c r="BM26" s="120">
        <f t="shared" si="7"/>
        <v>300</v>
      </c>
      <c r="BN26" s="120">
        <f t="shared" si="7"/>
        <v>400</v>
      </c>
      <c r="BO26" s="120"/>
      <c r="BP26" s="120"/>
      <c r="BQ26" s="120"/>
      <c r="BR26" s="120"/>
      <c r="BS26" s="132">
        <v>-1</v>
      </c>
      <c r="BT26" s="132">
        <f t="shared" si="8"/>
        <v>1000</v>
      </c>
      <c r="BU26" s="132">
        <f t="shared" si="9"/>
        <v>2000</v>
      </c>
      <c r="BV26" s="132">
        <f t="shared" si="10"/>
        <v>3000</v>
      </c>
      <c r="BW26" s="132">
        <f t="shared" si="11"/>
        <v>5000</v>
      </c>
      <c r="BX26" s="132">
        <f t="shared" si="12"/>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title:"Montant de la vente d'électricité",  unit:"euro",  text:"Combien d'électricité créée par vos panneaux solaires pouvez-vous vendre par mois ?", inputType:"sel062", right:"", postfix:"", nodata:"", varType:"Number", min:"", max:"", defaultValue:"-1", d11t:"",d11p:"",d12t:"",d12p:"",d13t:"",d13p:"",d1w:"",d1d:"", d21t:"",d21p:"",d22t:"",d22p:"",d23t:"",d23p:"",d2w:"",d2d:"", d31t:"",d31p:"",d32t:"",d32p:"",d33t:"",d33p:"",d3w:"",d3d:""}; </v>
      </c>
      <c r="DO26" s="88"/>
      <c r="DP26" s="88"/>
      <c r="DQ26" s="89" t="str">
        <f t="shared" si="4"/>
        <v>D6.scenario.defSelectValue["sel062"]= [ "Veuillez sélectionner", " 4 euros", " 8 euros", " 12 euros", " 16 euros", " 20 euros", " 24 euros", " 28 euros", " 32 euros", " 36 euros", " 40 euros", " plus que celaFALSE" ];</v>
      </c>
      <c r="DR26" s="90"/>
      <c r="DS26" s="90"/>
      <c r="DT26" s="90" t="str">
        <f t="shared" si="5"/>
        <v>D6.scenario.defSelectData['sel062']= [ '-1', '10', '20', '30', '50', '70', '100', '120', '150', '200', '300', '400' ];</v>
      </c>
    </row>
    <row r="27" spans="1:124" s="85" customFormat="1" ht="43.5" customHeight="1">
      <c r="A27" s="74"/>
      <c r="B27" s="111" t="s">
        <v>2821</v>
      </c>
      <c r="C27" s="120" t="s">
        <v>5304</v>
      </c>
      <c r="D27" s="132" t="s">
        <v>3063</v>
      </c>
      <c r="E27" s="111" t="s">
        <v>3069</v>
      </c>
      <c r="F27" s="120" t="s">
        <v>3604</v>
      </c>
      <c r="G27" s="132" t="s">
        <v>1911</v>
      </c>
      <c r="H27" s="120" t="s">
        <v>5421</v>
      </c>
      <c r="I27" s="132" t="s">
        <v>3064</v>
      </c>
      <c r="J27" s="120" t="str">
        <f t="shared" si="0"/>
        <v>sel063</v>
      </c>
      <c r="K27" s="132" t="str">
        <f t="shared" si="1"/>
        <v>sel063</v>
      </c>
      <c r="L27" s="112"/>
      <c r="M27" s="112"/>
      <c r="N27" s="112"/>
      <c r="O27" s="111" t="s">
        <v>1883</v>
      </c>
      <c r="P27" s="112"/>
      <c r="Q27" s="112"/>
      <c r="R27" s="111">
        <v>-1</v>
      </c>
      <c r="S27" s="73"/>
      <c r="T27" s="73"/>
      <c r="U27" s="114" t="str">
        <f t="shared" si="6"/>
        <v>sel063</v>
      </c>
      <c r="V27" s="120" t="s">
        <v>3628</v>
      </c>
      <c r="W27" s="120" t="s">
        <v>5578</v>
      </c>
      <c r="X27" s="120" t="s">
        <v>4056</v>
      </c>
      <c r="Y27" s="120" t="s">
        <v>4057</v>
      </c>
      <c r="Z27" s="120" t="s">
        <v>4058</v>
      </c>
      <c r="AA27" s="120" t="s">
        <v>4059</v>
      </c>
      <c r="AB27" s="120" t="s">
        <v>4060</v>
      </c>
      <c r="AC27" s="120" t="s">
        <v>4066</v>
      </c>
      <c r="AD27" s="120" t="s">
        <v>4062</v>
      </c>
      <c r="AE27" s="120" t="s">
        <v>4063</v>
      </c>
      <c r="AF27" s="120" t="s">
        <v>4064</v>
      </c>
      <c r="AG27" s="120" t="s">
        <v>4065</v>
      </c>
      <c r="AH27" s="120" t="s">
        <v>5579</v>
      </c>
      <c r="AI27" s="120"/>
      <c r="AJ27" s="120"/>
      <c r="AK27" s="120"/>
      <c r="AL27" s="132" t="s">
        <v>2267</v>
      </c>
      <c r="AM27" s="161" t="s">
        <v>1991</v>
      </c>
      <c r="AN27" s="132" t="s">
        <v>1980</v>
      </c>
      <c r="AO27" s="132" t="s">
        <v>1981</v>
      </c>
      <c r="AP27" s="161" t="s">
        <v>1982</v>
      </c>
      <c r="AQ27" s="161" t="s">
        <v>1983</v>
      </c>
      <c r="AR27" s="161" t="s">
        <v>1984</v>
      </c>
      <c r="AS27" s="161" t="s">
        <v>1985</v>
      </c>
      <c r="AT27" s="132" t="s">
        <v>1986</v>
      </c>
      <c r="AU27" s="132" t="s">
        <v>1987</v>
      </c>
      <c r="AV27" s="132" t="s">
        <v>1988</v>
      </c>
      <c r="AW27" s="132" t="s">
        <v>1989</v>
      </c>
      <c r="AX27" s="132" t="s">
        <v>1990</v>
      </c>
      <c r="AY27" s="132"/>
      <c r="AZ27" s="132"/>
      <c r="BA27" s="132"/>
      <c r="BB27" s="73"/>
      <c r="BC27" s="120">
        <v>-1</v>
      </c>
      <c r="BD27" s="120">
        <v>0</v>
      </c>
      <c r="BE27" s="120">
        <f t="shared" si="7"/>
        <v>10</v>
      </c>
      <c r="BF27" s="120">
        <f t="shared" si="7"/>
        <v>20</v>
      </c>
      <c r="BG27" s="120">
        <f t="shared" si="7"/>
        <v>30</v>
      </c>
      <c r="BH27" s="120">
        <f t="shared" si="7"/>
        <v>50</v>
      </c>
      <c r="BI27" s="120">
        <f t="shared" si="7"/>
        <v>70</v>
      </c>
      <c r="BJ27" s="120">
        <f t="shared" si="7"/>
        <v>100</v>
      </c>
      <c r="BK27" s="120">
        <f t="shared" si="7"/>
        <v>120</v>
      </c>
      <c r="BL27" s="120">
        <f t="shared" si="7"/>
        <v>150</v>
      </c>
      <c r="BM27" s="120">
        <f t="shared" si="7"/>
        <v>200</v>
      </c>
      <c r="BN27" s="120">
        <f t="shared" si="7"/>
        <v>300</v>
      </c>
      <c r="BO27" s="120">
        <f>CE27/100</f>
        <v>400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title:"Coût du gaz",  unit:"euro",  text:"Sélectionnez le montant approximatif de vos dépenses en gaz pour un mois.", inputType:"sel063", right:"", postfix:"", nodata:"", varType:"Number", min:"", max:"", defaultValue:"-1", d11t:"10000",d11p:"0",d12t:"6000",d12p:"1",d13t:"0",d13p:"2",d1w:"2",d1d:"1", d21t:"",d21p:"",d22t:"",d22p:"",d23t:"",d23p:"",d2w:"",d2d:"", d31t:"",d31p:"",d32t:"",d32p:"",d33t:"",d33p:"",d3w:"",d3d:""}; </v>
      </c>
      <c r="DO27" s="88"/>
      <c r="DP27" s="88"/>
      <c r="DQ27" s="89" t="str">
        <f t="shared" si="4"/>
        <v>D6.scenario.defSelectValue["sel063"]= [ "Veuillez sélectionner", " Tout électrique (je ne consomme pas de gaz)", " 100 euros", " 200 euros", " 300 euros", " 500 euros", " 700 euros", " 10.00 euros", " 1200 euros", " 1500 euros", " 2000 euros", " 3000 eurosFALSE" ];</v>
      </c>
      <c r="DR27" s="90"/>
      <c r="DS27" s="90"/>
      <c r="DT27" s="90" t="str">
        <f t="shared" si="5"/>
        <v>D6.scenario.defSelectData['sel063']= [ '-1', '0', '10', '20', '30', '50', '70', '100', '120', '150', '200', '300', '400' ];</v>
      </c>
    </row>
    <row r="28" spans="1:124" s="85" customFormat="1" ht="43.5" customHeight="1">
      <c r="A28" s="74"/>
      <c r="B28" s="111" t="s">
        <v>2822</v>
      </c>
      <c r="C28" s="120" t="s">
        <v>5305</v>
      </c>
      <c r="D28" s="132" t="s">
        <v>3066</v>
      </c>
      <c r="E28" s="111" t="s">
        <v>3069</v>
      </c>
      <c r="F28" s="120" t="s">
        <v>3604</v>
      </c>
      <c r="G28" s="132" t="s">
        <v>1911</v>
      </c>
      <c r="H28" s="120" t="s">
        <v>5422</v>
      </c>
      <c r="I28" s="132" t="s">
        <v>3364</v>
      </c>
      <c r="J28" s="120" t="str">
        <f t="shared" si="0"/>
        <v>sel064</v>
      </c>
      <c r="K28" s="132" t="str">
        <f t="shared" si="1"/>
        <v>sel064</v>
      </c>
      <c r="L28" s="112"/>
      <c r="M28" s="112"/>
      <c r="N28" s="112"/>
      <c r="O28" s="111" t="s">
        <v>1883</v>
      </c>
      <c r="P28" s="112"/>
      <c r="Q28" s="112"/>
      <c r="R28" s="111">
        <v>-1</v>
      </c>
      <c r="S28" s="73"/>
      <c r="T28" s="73"/>
      <c r="U28" s="114" t="str">
        <f t="shared" si="6"/>
        <v>sel064</v>
      </c>
      <c r="V28" s="120" t="s">
        <v>3628</v>
      </c>
      <c r="W28" s="120" t="s">
        <v>5580</v>
      </c>
      <c r="X28" s="120" t="s">
        <v>5581</v>
      </c>
      <c r="Y28" s="120" t="s">
        <v>5582</v>
      </c>
      <c r="Z28" s="120" t="s">
        <v>5583</v>
      </c>
      <c r="AA28" s="120" t="s">
        <v>5584</v>
      </c>
      <c r="AB28" s="120" t="s">
        <v>5585</v>
      </c>
      <c r="AC28" s="120" t="s">
        <v>5586</v>
      </c>
      <c r="AD28" s="120" t="s">
        <v>5587</v>
      </c>
      <c r="AE28" s="120" t="s">
        <v>5588</v>
      </c>
      <c r="AF28" s="120" t="s">
        <v>5579</v>
      </c>
      <c r="AG28" s="120"/>
      <c r="AH28" s="120"/>
      <c r="AI28" s="120"/>
      <c r="AJ28" s="120"/>
      <c r="AK28" s="120"/>
      <c r="AL28" s="132" t="s">
        <v>2267</v>
      </c>
      <c r="AM28" s="161" t="s">
        <v>1992</v>
      </c>
      <c r="AN28" s="132" t="s">
        <v>1993</v>
      </c>
      <c r="AO28" s="132" t="s">
        <v>1994</v>
      </c>
      <c r="AP28" s="132" t="s">
        <v>1995</v>
      </c>
      <c r="AQ28" s="161" t="s">
        <v>1996</v>
      </c>
      <c r="AR28" s="161" t="s">
        <v>1997</v>
      </c>
      <c r="AS28" s="161" t="s">
        <v>1998</v>
      </c>
      <c r="AT28" s="161" t="s">
        <v>1999</v>
      </c>
      <c r="AU28" s="132" t="s">
        <v>2000</v>
      </c>
      <c r="AV28" s="132" t="s">
        <v>1990</v>
      </c>
      <c r="AW28" s="132"/>
      <c r="AX28" s="132"/>
      <c r="AY28" s="132"/>
      <c r="AZ28" s="132"/>
      <c r="BA28" s="132"/>
      <c r="BB28" s="73"/>
      <c r="BC28" s="120">
        <v>-1</v>
      </c>
      <c r="BD28" s="120">
        <f t="shared" ref="BD28:BD29" si="14">BT28/100</f>
        <v>0</v>
      </c>
      <c r="BE28" s="120">
        <f t="shared" si="7"/>
        <v>9</v>
      </c>
      <c r="BF28" s="120">
        <f t="shared" si="7"/>
        <v>18</v>
      </c>
      <c r="BG28" s="120">
        <f t="shared" si="7"/>
        <v>36</v>
      </c>
      <c r="BH28" s="120">
        <f t="shared" si="7"/>
        <v>54</v>
      </c>
      <c r="BI28" s="120">
        <f t="shared" si="7"/>
        <v>72</v>
      </c>
      <c r="BJ28" s="120">
        <f t="shared" si="7"/>
        <v>108</v>
      </c>
      <c r="BK28" s="120">
        <f t="shared" si="7"/>
        <v>144</v>
      </c>
      <c r="BL28" s="120">
        <f t="shared" si="7"/>
        <v>216</v>
      </c>
      <c r="BM28" s="120">
        <f t="shared" si="7"/>
        <v>300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title:"Quantité de fioul acheté",  unit:"euro",  text:"Sélectionnez la quantité approximative de fioul utilisée en un mois.", inputType:"sel064", right:"", postfix:"", nodata:"", varType:"Number", min:"", max:"", defaultValue:"-1", d11t:"10000",d11p:"0",d12t:"6000",d12p:"1",d13t:"0",d13p:"2",d1w:"2",d1d:"1", d21t:"",d21p:"",d22t:"",d22p:"",d23t:"",d23p:"",d2w:"",d2d:"", d31t:"",d31p:"",d32t:"",d32p:"",d33t:"",d33p:"",d3w:"",d3d:""}; </v>
      </c>
      <c r="DO28" s="88"/>
      <c r="DP28" s="88"/>
      <c r="DQ28" s="89" t="str">
        <f t="shared" si="4"/>
        <v>D6.scenario.defSelectValue["sel064"]= [ "Veuillez sélectionner", " Je ne consomme pas de fioul", " 9 litres par mois", " 18 litres par mois", " 36 litres par mois", " 54 litres par mois", " 72 litres par mois", " 108 litres par mois", " 144 litres par mois", " 216 litres par mois", " Plus que cela", "" ];</v>
      </c>
      <c r="DR28" s="90"/>
      <c r="DS28" s="90"/>
      <c r="DT28" s="90" t="str">
        <f t="shared" si="5"/>
        <v>D6.scenario.defSelectData['sel064']= [ '-1', '0', '9', '18', '36', '54', '72', '108', '144', '216', '300' ];</v>
      </c>
    </row>
    <row r="29" spans="1:124" s="85" customFormat="1" ht="43.5" customHeight="1">
      <c r="A29" s="74"/>
      <c r="B29" s="111" t="s">
        <v>3372</v>
      </c>
      <c r="C29" s="120" t="s">
        <v>5306</v>
      </c>
      <c r="D29" s="132" t="s">
        <v>3374</v>
      </c>
      <c r="E29" s="111" t="s">
        <v>3069</v>
      </c>
      <c r="F29" s="120" t="s">
        <v>3604</v>
      </c>
      <c r="G29" s="132" t="s">
        <v>1911</v>
      </c>
      <c r="H29" s="120" t="s">
        <v>5423</v>
      </c>
      <c r="I29" s="132" t="s">
        <v>3375</v>
      </c>
      <c r="J29" s="120" t="str">
        <f t="shared" si="0"/>
        <v>sel065</v>
      </c>
      <c r="K29" s="132" t="str">
        <f t="shared" si="1"/>
        <v>sel065</v>
      </c>
      <c r="L29" s="112"/>
      <c r="M29" s="112"/>
      <c r="N29" s="112"/>
      <c r="O29" s="111" t="s">
        <v>1883</v>
      </c>
      <c r="P29" s="112"/>
      <c r="Q29" s="112"/>
      <c r="R29" s="111">
        <v>-1</v>
      </c>
      <c r="S29" s="73"/>
      <c r="T29" s="73"/>
      <c r="U29" s="114" t="str">
        <f>J29</f>
        <v>sel065</v>
      </c>
      <c r="V29" s="120" t="s">
        <v>3628</v>
      </c>
      <c r="W29" s="120" t="s">
        <v>5589</v>
      </c>
      <c r="X29" s="120" t="s">
        <v>5590</v>
      </c>
      <c r="Y29" s="120" t="s">
        <v>5591</v>
      </c>
      <c r="Z29" s="120" t="s">
        <v>5592</v>
      </c>
      <c r="AA29" s="120" t="s">
        <v>5593</v>
      </c>
      <c r="AB29" s="120" t="s">
        <v>5594</v>
      </c>
      <c r="AC29" s="120" t="s">
        <v>5595</v>
      </c>
      <c r="AD29" s="120" t="s">
        <v>5596</v>
      </c>
      <c r="AE29" s="120" t="s">
        <v>5597</v>
      </c>
      <c r="AF29" s="120" t="s">
        <v>5598</v>
      </c>
      <c r="AG29" s="120" t="s">
        <v>5579</v>
      </c>
      <c r="AH29" s="120" t="s">
        <v>5599</v>
      </c>
      <c r="AI29" s="120"/>
      <c r="AJ29" s="120"/>
      <c r="AK29" s="120"/>
      <c r="AL29" s="132" t="s">
        <v>2267</v>
      </c>
      <c r="AM29" s="161" t="s">
        <v>1992</v>
      </c>
      <c r="AN29" s="132" t="s">
        <v>1980</v>
      </c>
      <c r="AO29" s="132" t="s">
        <v>1981</v>
      </c>
      <c r="AP29" s="132" t="s">
        <v>1982</v>
      </c>
      <c r="AQ29" s="132" t="s">
        <v>1983</v>
      </c>
      <c r="AR29" s="132" t="s">
        <v>1984</v>
      </c>
      <c r="AS29" s="132" t="s">
        <v>1985</v>
      </c>
      <c r="AT29" s="132" t="s">
        <v>1986</v>
      </c>
      <c r="AU29" s="132" t="s">
        <v>1987</v>
      </c>
      <c r="AV29" s="132" t="s">
        <v>1988</v>
      </c>
      <c r="AW29" s="132" t="s">
        <v>1989</v>
      </c>
      <c r="AX29" s="132" t="s">
        <v>1990</v>
      </c>
      <c r="AY29" s="132"/>
      <c r="AZ29" s="132"/>
      <c r="BA29" s="132"/>
      <c r="BB29" s="73"/>
      <c r="BC29" s="120">
        <v>-1</v>
      </c>
      <c r="BD29" s="120">
        <f t="shared" si="14"/>
        <v>0</v>
      </c>
      <c r="BE29" s="120">
        <f t="shared" si="7"/>
        <v>10</v>
      </c>
      <c r="BF29" s="120">
        <f t="shared" si="7"/>
        <v>20</v>
      </c>
      <c r="BG29" s="120">
        <f t="shared" si="7"/>
        <v>30</v>
      </c>
      <c r="BH29" s="120">
        <f t="shared" si="7"/>
        <v>50</v>
      </c>
      <c r="BI29" s="120">
        <f t="shared" si="7"/>
        <v>70</v>
      </c>
      <c r="BJ29" s="120">
        <f t="shared" si="7"/>
        <v>100</v>
      </c>
      <c r="BK29" s="120">
        <f t="shared" si="7"/>
        <v>120</v>
      </c>
      <c r="BL29" s="120">
        <f t="shared" si="7"/>
        <v>150</v>
      </c>
      <c r="BM29" s="120">
        <f t="shared" si="7"/>
        <v>200</v>
      </c>
      <c r="BN29" s="120">
        <f t="shared" ref="BN29:BO29" si="15">CD29/100</f>
        <v>300</v>
      </c>
      <c r="BO29" s="120">
        <f t="shared" si="15"/>
        <v>400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title:"Quantité de briquettes achetées",  unit:"euro",  text:"Sélectionnez la quantité approximative de briquettes achetées en un mois.", inputType:"sel065", right:"", postfix:"", nodata:"", varType:"Number", min:"", max:"", defaultValue:"-1", d11t:"10000",d11p:"0",d12t:"6000",d12p:"1",d13t:"0",d13p:"2",d1w:"2",d1d:"1", d21t:"",d21p:"",d22t:"",d22p:"",d23t:"",d23p:"",d2w:"",d2d:"", d31t:"",d31p:"",d32t:"",d32p:"",d33t:"",d33p:"",d3w:"",d3d:""}; </v>
      </c>
      <c r="DO29" s="88"/>
      <c r="DP29" s="88"/>
      <c r="DQ29" s="89" t="str">
        <f t="shared" si="4"/>
        <v>D6.scenario.defSelectValue["sel065"]= [ "Veuillez sélectionner", " Pour 10 euros", " Pour 15 euros", " Pour 20 euros", " Pour 30 euros", " Pour 40 euros", " Pour 50 euros", " Pour 60 euros", " Pour 80 euros", " Pour 100 euros", " Pour 120 euros", " Plus que celaFALSE" ];</v>
      </c>
      <c r="DR29" s="90"/>
      <c r="DS29" s="90"/>
      <c r="DT29" s="90" t="str">
        <f t="shared" si="5"/>
        <v>D6.scenario.defSelectData['sel065']= [ '-1', '0', '10', '20', '30', '50', '70', '100', '120', '150', '200', '300', '400' ];</v>
      </c>
    </row>
    <row r="30" spans="1:124" s="85" customFormat="1" ht="43.5" customHeight="1">
      <c r="A30" s="74"/>
      <c r="B30" s="111" t="s">
        <v>3373</v>
      </c>
      <c r="C30" s="120" t="s">
        <v>5307</v>
      </c>
      <c r="D30" s="132" t="s">
        <v>3377</v>
      </c>
      <c r="E30" s="111" t="s">
        <v>3069</v>
      </c>
      <c r="F30" s="120" t="s">
        <v>3604</v>
      </c>
      <c r="G30" s="132" t="s">
        <v>1911</v>
      </c>
      <c r="H30" s="120" t="s">
        <v>5424</v>
      </c>
      <c r="I30" s="132" t="s">
        <v>3376</v>
      </c>
      <c r="J30" s="120" t="str">
        <f t="shared" si="0"/>
        <v>sel066</v>
      </c>
      <c r="K30" s="132" t="str">
        <f t="shared" si="1"/>
        <v>sel066</v>
      </c>
      <c r="L30" s="112"/>
      <c r="M30" s="112"/>
      <c r="N30" s="112"/>
      <c r="O30" s="111" t="s">
        <v>1883</v>
      </c>
      <c r="P30" s="112"/>
      <c r="Q30" s="112"/>
      <c r="R30" s="111">
        <v>-1</v>
      </c>
      <c r="S30" s="73"/>
      <c r="T30" s="73"/>
      <c r="U30" s="114" t="str">
        <f>J30</f>
        <v>sel066</v>
      </c>
      <c r="V30" s="120" t="s">
        <v>3628</v>
      </c>
      <c r="W30" s="120" t="s">
        <v>4085</v>
      </c>
      <c r="X30" s="120" t="s">
        <v>3746</v>
      </c>
      <c r="Y30" s="120"/>
      <c r="Z30" s="120"/>
      <c r="AA30" s="120"/>
      <c r="AB30" s="120"/>
      <c r="AC30" s="120"/>
      <c r="AD30" s="120"/>
      <c r="AE30" s="120"/>
      <c r="AF30" s="120"/>
      <c r="AG30" s="120"/>
      <c r="AH30" s="120"/>
      <c r="AI30" s="120"/>
      <c r="AJ30" s="120"/>
      <c r="AK30" s="120"/>
      <c r="AL30" s="132" t="s">
        <v>2267</v>
      </c>
      <c r="AM30" s="161" t="s">
        <v>1992</v>
      </c>
      <c r="AN30" s="132" t="s">
        <v>3378</v>
      </c>
      <c r="AO30" s="132"/>
      <c r="AP30" s="132"/>
      <c r="AQ30" s="132"/>
      <c r="AR30" s="132"/>
      <c r="AS30" s="132"/>
      <c r="AT30" s="132"/>
      <c r="AU30" s="132"/>
      <c r="AV30" s="132"/>
      <c r="AW30" s="132"/>
      <c r="AX30" s="132"/>
      <c r="AY30" s="132"/>
      <c r="AZ30" s="132"/>
      <c r="BA30" s="132"/>
      <c r="BB30" s="73"/>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title:"Réseau de chaleur",  unit:"euro",  text:"Existe-t-il un réseau de chaleur pour le chauffage ?", inputType:"sel066", right:"", postfix:"", nodata:"", varType:"Number", min:"", max:"", defaultValue:"-1", d11t:"10000",d11p:"0",d12t:"6000",d12p:"1",d13t:"0",d13p:"2",d1w:"2",d1d:"1", d21t:"",d21p:"",d22t:"",d22p:"",d23t:"",d23p:"",d2w:"",d2d:"", d31t:"",d31p:"",d32t:"",d32p:"",d33t:"",d33p:"",d3w:"",d3d:""}; </v>
      </c>
      <c r="DO30" s="88"/>
      <c r="DP30" s="88"/>
      <c r="DQ30" s="89" t="str">
        <f t="shared" si="4"/>
        <v>D6.scenario.defSelectValue["sel066"]= [ "Veuillez sélectionner", " Oui", " Non", "" ];</v>
      </c>
      <c r="DR30" s="90"/>
      <c r="DS30" s="90"/>
      <c r="DT30" s="90" t="str">
        <f t="shared" si="5"/>
        <v>D6.scenario.defSelectData['sel066']= [ '-1', '1', '2' ];</v>
      </c>
    </row>
    <row r="31" spans="1:124" s="85" customFormat="1" ht="43.5" customHeight="1">
      <c r="A31" s="74"/>
      <c r="B31" s="111" t="s">
        <v>2828</v>
      </c>
      <c r="C31" s="120" t="s">
        <v>5308</v>
      </c>
      <c r="D31" s="132" t="s">
        <v>2823</v>
      </c>
      <c r="E31" s="111" t="s">
        <v>3069</v>
      </c>
      <c r="F31" s="120"/>
      <c r="G31" s="132"/>
      <c r="H31" s="120" t="s">
        <v>5425</v>
      </c>
      <c r="I31" s="132" t="s">
        <v>3365</v>
      </c>
      <c r="J31" s="120" t="str">
        <f t="shared" si="0"/>
        <v>sel072</v>
      </c>
      <c r="K31" s="132" t="str">
        <f t="shared" si="1"/>
        <v>sel072</v>
      </c>
      <c r="L31" s="112"/>
      <c r="M31" s="112"/>
      <c r="N31" s="112"/>
      <c r="O31" s="111" t="s">
        <v>1883</v>
      </c>
      <c r="P31" s="112"/>
      <c r="Q31" s="112"/>
      <c r="R31" s="111">
        <v>-1</v>
      </c>
      <c r="S31" s="73"/>
      <c r="T31" s="92"/>
      <c r="U31" s="114" t="str">
        <f t="shared" si="6"/>
        <v>sel072</v>
      </c>
      <c r="V31" s="120" t="s">
        <v>3628</v>
      </c>
      <c r="W31" s="120" t="s">
        <v>4069</v>
      </c>
      <c r="X31" s="120" t="s">
        <v>3711</v>
      </c>
      <c r="Y31" s="120" t="s">
        <v>3712</v>
      </c>
      <c r="Z31" s="120" t="s">
        <v>5600</v>
      </c>
      <c r="AA31" s="120" t="s">
        <v>5601</v>
      </c>
      <c r="AB31" s="120"/>
      <c r="AC31" s="120"/>
      <c r="AD31" s="120"/>
      <c r="AE31" s="120"/>
      <c r="AF31" s="120"/>
      <c r="AG31" s="120"/>
      <c r="AH31" s="120"/>
      <c r="AI31" s="120"/>
      <c r="AJ31" s="120"/>
      <c r="AK31" s="120"/>
      <c r="AL31" s="132" t="s">
        <v>2267</v>
      </c>
      <c r="AM31" s="132" t="s">
        <v>2824</v>
      </c>
      <c r="AN31" s="132" t="s">
        <v>2825</v>
      </c>
      <c r="AO31" s="132" t="s">
        <v>2826</v>
      </c>
      <c r="AP31" s="132" t="s">
        <v>2827</v>
      </c>
      <c r="AQ31" s="132"/>
      <c r="AR31" s="132"/>
      <c r="AS31" s="132"/>
      <c r="AT31" s="132"/>
      <c r="AU31" s="132"/>
      <c r="AV31" s="132"/>
      <c r="AW31" s="132"/>
      <c r="AX31" s="132"/>
      <c r="AY31" s="132"/>
      <c r="AZ31" s="132"/>
      <c r="BA31" s="132"/>
      <c r="BB31" s="73"/>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title:"Capacité de la cuve à fioul",  unit:"",  text:"Si vous avez une cuve à fioul, veuillez sélectionner sa capacité.", inputType:"sel072", right:"", postfix:"", nodata:"", varType:"Number", min:"", max:"", defaultValue:"-1", d11t:"",d11p:"",d12t:"",d12p:"",d13t:"",d13p:"",d1w:"",d1d:"", d21t:"",d21p:"",d22t:"",d22p:"",d23t:"",d23p:"",d2w:"",d2d:"", d31t:"",d31p:"",d32t:"",d32p:"",d33t:"",d33p:"",d3w:"",d3d:""}; </v>
      </c>
      <c r="DO31" s="88"/>
      <c r="DP31" s="88"/>
      <c r="DQ31" s="89" t="str">
        <f t="shared" si="4"/>
        <v>D6.scenario.defSelectValue["sel072"]= [ "Veuillez sélectionner", " 100L", " 200L", " 300L", " 400L ou plus", " Je ne possède pas de cuve à fioul", "" ];</v>
      </c>
      <c r="DR31" s="90"/>
      <c r="DS31" s="90"/>
      <c r="DT31" s="90" t="str">
        <f t="shared" si="5"/>
        <v>D6.scenario.defSelectData['sel072']= [ '-1', '100', '200', '300', '400' ];</v>
      </c>
    </row>
    <row r="32" spans="1:124" s="85" customFormat="1" ht="43.5" customHeight="1">
      <c r="A32" s="74"/>
      <c r="B32" s="111" t="s">
        <v>2829</v>
      </c>
      <c r="C32" s="120" t="s">
        <v>5309</v>
      </c>
      <c r="D32" s="132" t="s">
        <v>3058</v>
      </c>
      <c r="E32" s="111" t="s">
        <v>3069</v>
      </c>
      <c r="F32" s="120"/>
      <c r="G32" s="132"/>
      <c r="H32" s="120" t="s">
        <v>5426</v>
      </c>
      <c r="I32" s="132" t="s">
        <v>3366</v>
      </c>
      <c r="J32" s="120" t="str">
        <f t="shared" si="0"/>
        <v>sel073</v>
      </c>
      <c r="K32" s="132" t="str">
        <f t="shared" si="1"/>
        <v>sel073</v>
      </c>
      <c r="L32" s="112"/>
      <c r="M32" s="112"/>
      <c r="N32" s="112"/>
      <c r="O32" s="111" t="s">
        <v>1883</v>
      </c>
      <c r="P32" s="112"/>
      <c r="Q32" s="112"/>
      <c r="R32" s="111">
        <v>-1</v>
      </c>
      <c r="S32" s="73"/>
      <c r="T32" s="92"/>
      <c r="U32" s="114" t="str">
        <f t="shared" si="6"/>
        <v>sel073</v>
      </c>
      <c r="V32" s="120" t="s">
        <v>3628</v>
      </c>
      <c r="W32" s="120" t="s">
        <v>5602</v>
      </c>
      <c r="X32" s="120" t="s">
        <v>5603</v>
      </c>
      <c r="Y32" s="120" t="s">
        <v>3716</v>
      </c>
      <c r="Z32" s="120" t="s">
        <v>5604</v>
      </c>
      <c r="AA32" s="120" t="s">
        <v>3718</v>
      </c>
      <c r="AB32" s="120" t="s">
        <v>5605</v>
      </c>
      <c r="AC32" s="120" t="s">
        <v>5601</v>
      </c>
      <c r="AD32" s="120"/>
      <c r="AE32" s="120"/>
      <c r="AF32" s="120"/>
      <c r="AG32" s="120"/>
      <c r="AH32" s="120"/>
      <c r="AI32" s="120"/>
      <c r="AJ32" s="120"/>
      <c r="AK32" s="120"/>
      <c r="AL32" s="132" t="s">
        <v>2267</v>
      </c>
      <c r="AM32" s="132" t="s">
        <v>2473</v>
      </c>
      <c r="AN32" s="132" t="s">
        <v>2474</v>
      </c>
      <c r="AO32" s="132" t="s">
        <v>2475</v>
      </c>
      <c r="AP32" s="132" t="s">
        <v>2476</v>
      </c>
      <c r="AQ32" s="132" t="s">
        <v>2477</v>
      </c>
      <c r="AR32" s="132" t="s">
        <v>2478</v>
      </c>
      <c r="AS32" s="132"/>
      <c r="AT32" s="132"/>
      <c r="AU32" s="132"/>
      <c r="AV32" s="132"/>
      <c r="AW32" s="132"/>
      <c r="AX32" s="132"/>
      <c r="AY32" s="132"/>
      <c r="AZ32" s="132"/>
      <c r="BA32" s="132"/>
      <c r="BB32" s="73"/>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title:"Fréquence de remplissage de la cuve",  unit:"",  text:"Sélectionnez le nombre de fois où vous faites remplir la cuve de fioul chaque année.", inputType:"sel073", right:"", postfix:"", nodata:"", varType:"Number", min:"", max:"", defaultValue:"-1", d11t:"",d11p:"",d12t:"",d12p:"",d13t:"",d13p:"",d1w:"",d1d:"", d21t:"",d21p:"",d22t:"",d22p:"",d23t:"",d23p:"",d2w:"",d2d:"", d31t:"",d31p:"",d32t:"",d32p:"",d33t:"",d33p:"",d3w:"",d3d:""}; </v>
      </c>
      <c r="DO32" s="88"/>
      <c r="DP32" s="88"/>
      <c r="DQ32" s="89" t="str">
        <f t="shared" si="4"/>
        <v>D6.scenario.defSelectValue["sel073"]= [ "Veuillez sélectionner", " 3 fois ou moins par an", " 4-6 fois par an", " 7-10 fois par an", " 11-15 fois par an", " 16-20 fois par an", " 21 fois ou plus par an", " Je ne possède pas de cuve à fioul", "" ];</v>
      </c>
      <c r="DR32" s="90"/>
      <c r="DS32" s="90"/>
      <c r="DT32" s="90" t="str">
        <f t="shared" si="5"/>
        <v>D6.scenario.defSelectData['sel073']= [ '-1', '3', '5', '8', '12', '18', '24' ];</v>
      </c>
    </row>
    <row r="33" spans="1:124" s="85" customFormat="1" ht="43.5" customHeight="1">
      <c r="A33" s="74"/>
      <c r="B33" s="111" t="s">
        <v>2830</v>
      </c>
      <c r="C33" s="120" t="s">
        <v>5310</v>
      </c>
      <c r="D33" s="132" t="s">
        <v>2382</v>
      </c>
      <c r="E33" s="111" t="s">
        <v>3069</v>
      </c>
      <c r="F33" s="120" t="s">
        <v>3604</v>
      </c>
      <c r="G33" s="132" t="s">
        <v>1911</v>
      </c>
      <c r="H33" s="120" t="s">
        <v>5427</v>
      </c>
      <c r="I33" s="132" t="s">
        <v>2383</v>
      </c>
      <c r="J33" s="120" t="str">
        <f t="shared" si="0"/>
        <v>sel074</v>
      </c>
      <c r="K33" s="132" t="str">
        <f t="shared" si="1"/>
        <v>sel074</v>
      </c>
      <c r="L33" s="112"/>
      <c r="M33" s="112"/>
      <c r="N33" s="112"/>
      <c r="O33" s="111" t="s">
        <v>1883</v>
      </c>
      <c r="P33" s="112"/>
      <c r="Q33" s="112"/>
      <c r="R33" s="111">
        <v>-1</v>
      </c>
      <c r="S33" s="73"/>
      <c r="T33" s="73"/>
      <c r="U33" s="114" t="str">
        <f t="shared" si="6"/>
        <v>sel074</v>
      </c>
      <c r="V33" s="120" t="s">
        <v>3628</v>
      </c>
      <c r="W33" s="120" t="s">
        <v>4318</v>
      </c>
      <c r="X33" s="120" t="s">
        <v>4314</v>
      </c>
      <c r="Y33" s="120" t="s">
        <v>5606</v>
      </c>
      <c r="Z33" s="120" t="s">
        <v>5565</v>
      </c>
      <c r="AA33" s="120" t="s">
        <v>5607</v>
      </c>
      <c r="AB33" s="120" t="s">
        <v>5608</v>
      </c>
      <c r="AC33" s="120" t="s">
        <v>5609</v>
      </c>
      <c r="AD33" s="120" t="s">
        <v>4316</v>
      </c>
      <c r="AE33" s="120" t="s">
        <v>5610</v>
      </c>
      <c r="AF33" s="120" t="s">
        <v>4071</v>
      </c>
      <c r="AG33" s="120" t="s">
        <v>3698</v>
      </c>
      <c r="AH33" s="120"/>
      <c r="AI33" s="120"/>
      <c r="AJ33" s="120"/>
      <c r="AK33" s="120"/>
      <c r="AL33" s="132" t="s">
        <v>2267</v>
      </c>
      <c r="AM33" s="132" t="s">
        <v>2440</v>
      </c>
      <c r="AN33" s="132" t="s">
        <v>2441</v>
      </c>
      <c r="AO33" s="132" t="s">
        <v>2442</v>
      </c>
      <c r="AP33" s="161" t="s">
        <v>2443</v>
      </c>
      <c r="AQ33" s="161" t="s">
        <v>2314</v>
      </c>
      <c r="AR33" s="161" t="s">
        <v>2444</v>
      </c>
      <c r="AS33" s="161" t="s">
        <v>2315</v>
      </c>
      <c r="AT33" s="132" t="s">
        <v>2316</v>
      </c>
      <c r="AU33" s="132" t="s">
        <v>2317</v>
      </c>
      <c r="AV33" s="132" t="s">
        <v>2445</v>
      </c>
      <c r="AW33" s="132" t="s">
        <v>1990</v>
      </c>
      <c r="AX33" s="132"/>
      <c r="AY33" s="132"/>
      <c r="AZ33" s="132"/>
      <c r="BA33" s="132"/>
      <c r="BB33" s="73"/>
      <c r="BC33" s="120">
        <v>-1</v>
      </c>
      <c r="BD33" s="120">
        <f t="shared" ref="BD33:BN34" si="16">BT33/100</f>
        <v>5</v>
      </c>
      <c r="BE33" s="120">
        <f t="shared" si="16"/>
        <v>10</v>
      </c>
      <c r="BF33" s="120">
        <f t="shared" si="16"/>
        <v>15</v>
      </c>
      <c r="BG33" s="120">
        <f t="shared" si="16"/>
        <v>20</v>
      </c>
      <c r="BH33" s="120">
        <f t="shared" si="16"/>
        <v>30</v>
      </c>
      <c r="BI33" s="120">
        <f t="shared" si="16"/>
        <v>40</v>
      </c>
      <c r="BJ33" s="120">
        <f t="shared" si="16"/>
        <v>50</v>
      </c>
      <c r="BK33" s="120">
        <f t="shared" si="16"/>
        <v>70</v>
      </c>
      <c r="BL33" s="120">
        <f t="shared" si="16"/>
        <v>100</v>
      </c>
      <c r="BM33" s="120">
        <f t="shared" si="16"/>
        <v>150</v>
      </c>
      <c r="BN33" s="120">
        <f t="shared" si="16"/>
        <v>200</v>
      </c>
      <c r="BO33" s="120"/>
      <c r="BP33" s="120"/>
      <c r="BQ33" s="120"/>
      <c r="BR33" s="120"/>
      <c r="BS33" s="132">
        <v>-1</v>
      </c>
      <c r="BT33" s="132">
        <f t="shared" ref="BT33" si="17">VALUE(LEFT(AM33,LEN(AM33)-1))</f>
        <v>500</v>
      </c>
      <c r="BU33" s="132">
        <f t="shared" ref="BU33" si="18">VALUE(LEFT(AN33,LEN(AN33)-1))</f>
        <v>1000</v>
      </c>
      <c r="BV33" s="132">
        <f t="shared" ref="BV33" si="19">VALUE(LEFT(AO33,LEN(AO33)-1))</f>
        <v>1500</v>
      </c>
      <c r="BW33" s="132">
        <f t="shared" ref="BW33" si="20">VALUE(LEFT(AP33,LEN(AP33)-1))</f>
        <v>2000</v>
      </c>
      <c r="BX33" s="132">
        <f t="shared" ref="BX33" si="21">VALUE(LEFT(AQ33,LEN(AQ33)-1))</f>
        <v>3000</v>
      </c>
      <c r="BY33" s="132">
        <f t="shared" ref="BY33" si="22">VALUE(LEFT(AR33,LEN(AR33)-1))</f>
        <v>4000</v>
      </c>
      <c r="BZ33" s="132">
        <f t="shared" ref="BZ33" si="23">VALUE(LEFT(AS33,LEN(AS33)-1))</f>
        <v>5000</v>
      </c>
      <c r="CA33" s="132">
        <f t="shared" ref="CA33" si="24">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title:"Facture d'eau (approvisionnement et assainissement)",  unit:"euro",  text:"Sélectionnez le montant approximatif de votre approvisionnement en eau, et de son assainissement, pour un mois.", inputType:"sel074", right:"", postfix:"", nodata:"", varType:"Number", min:"", max:"", defaultValue:"-1", d11t:"",d11p:"",d12t:"",d12p:"",d13t:"",d13p:"",d1w:"",d1d:"", d21t:"",d21p:"",d22t:"",d22p:"",d23t:"",d23p:"",d2w:"",d2d:"", d31t:"",d31p:"",d32t:"",d32p:"",d33t:"",d33p:"",d3w:"",d3d:""}; </v>
      </c>
      <c r="DO33" s="88"/>
      <c r="DP33" s="88"/>
      <c r="DQ33" s="89" t="str">
        <f t="shared" si="4"/>
        <v>D6.scenario.defSelectValue["sel074"]= [ "Veuillez sélectionner", " 15 euros", " 30 euros", " 45 euros", " 60 euros", " 75 euros", " 90 euros", " 105 euros", " 120 euros", " 135 euros", " 150 euros", " plus que cela", "" ];</v>
      </c>
      <c r="DR33" s="90"/>
      <c r="DS33" s="90"/>
      <c r="DT33" s="90" t="str">
        <f t="shared" si="5"/>
        <v>D6.scenario.defSelectData['sel074']= [ '-1', '5', '10', '15', '20', '30', '40', '50', '70', '100', '150', '200' ];</v>
      </c>
    </row>
    <row r="34" spans="1:124" s="85" customFormat="1" ht="43.5" customHeight="1">
      <c r="A34" s="74"/>
      <c r="B34" s="111" t="s">
        <v>2831</v>
      </c>
      <c r="C34" s="120" t="s">
        <v>5311</v>
      </c>
      <c r="D34" s="132" t="s">
        <v>2326</v>
      </c>
      <c r="E34" s="111" t="s">
        <v>3069</v>
      </c>
      <c r="F34" s="120" t="s">
        <v>3604</v>
      </c>
      <c r="G34" s="132" t="s">
        <v>1911</v>
      </c>
      <c r="H34" s="120" t="s">
        <v>5428</v>
      </c>
      <c r="I34" s="132" t="s">
        <v>2057</v>
      </c>
      <c r="J34" s="120" t="str">
        <f t="shared" si="0"/>
        <v>sel075</v>
      </c>
      <c r="K34" s="132" t="str">
        <f t="shared" si="1"/>
        <v>sel075</v>
      </c>
      <c r="L34" s="112"/>
      <c r="M34" s="112"/>
      <c r="N34" s="112"/>
      <c r="O34" s="111" t="s">
        <v>1883</v>
      </c>
      <c r="P34" s="112"/>
      <c r="Q34" s="112"/>
      <c r="R34" s="111">
        <v>-1</v>
      </c>
      <c r="S34" s="73"/>
      <c r="T34" s="73"/>
      <c r="U34" s="114" t="str">
        <f t="shared" si="6"/>
        <v>sel075</v>
      </c>
      <c r="V34" s="120" t="s">
        <v>3628</v>
      </c>
      <c r="W34" s="120" t="s">
        <v>5611</v>
      </c>
      <c r="X34" s="120" t="s">
        <v>4317</v>
      </c>
      <c r="Y34" s="120" t="s">
        <v>4313</v>
      </c>
      <c r="Z34" s="120" t="s">
        <v>4314</v>
      </c>
      <c r="AA34" s="120" t="s">
        <v>4319</v>
      </c>
      <c r="AB34" s="120" t="s">
        <v>4315</v>
      </c>
      <c r="AC34" s="120" t="s">
        <v>5607</v>
      </c>
      <c r="AD34" s="120" t="s">
        <v>5608</v>
      </c>
      <c r="AE34" s="120" t="s">
        <v>5609</v>
      </c>
      <c r="AF34" s="120" t="s">
        <v>4316</v>
      </c>
      <c r="AG34" s="120" t="s">
        <v>4071</v>
      </c>
      <c r="AH34" s="120" t="s">
        <v>5579</v>
      </c>
      <c r="AI34" s="120"/>
      <c r="AJ34" s="120"/>
      <c r="AK34" s="120"/>
      <c r="AL34" s="132" t="s">
        <v>2267</v>
      </c>
      <c r="AM34" s="161" t="s">
        <v>1992</v>
      </c>
      <c r="AN34" s="132" t="s">
        <v>1980</v>
      </c>
      <c r="AO34" s="132" t="s">
        <v>1981</v>
      </c>
      <c r="AP34" s="161" t="s">
        <v>1982</v>
      </c>
      <c r="AQ34" s="161" t="s">
        <v>1983</v>
      </c>
      <c r="AR34" s="161" t="s">
        <v>1984</v>
      </c>
      <c r="AS34" s="161" t="s">
        <v>1985</v>
      </c>
      <c r="AT34" s="161" t="s">
        <v>1986</v>
      </c>
      <c r="AU34" s="132" t="s">
        <v>1987</v>
      </c>
      <c r="AV34" s="132" t="s">
        <v>1988</v>
      </c>
      <c r="AW34" s="132" t="s">
        <v>1989</v>
      </c>
      <c r="AX34" s="132" t="s">
        <v>1990</v>
      </c>
      <c r="AY34" s="132"/>
      <c r="AZ34" s="132"/>
      <c r="BA34" s="132"/>
      <c r="BB34" s="73"/>
      <c r="BC34" s="120">
        <v>-1</v>
      </c>
      <c r="BD34" s="120">
        <f t="shared" si="16"/>
        <v>0</v>
      </c>
      <c r="BE34" s="120">
        <f t="shared" si="16"/>
        <v>10</v>
      </c>
      <c r="BF34" s="120">
        <f t="shared" si="16"/>
        <v>20</v>
      </c>
      <c r="BG34" s="120">
        <f t="shared" si="16"/>
        <v>30</v>
      </c>
      <c r="BH34" s="120">
        <f t="shared" si="16"/>
        <v>50</v>
      </c>
      <c r="BI34" s="120">
        <f t="shared" si="16"/>
        <v>70</v>
      </c>
      <c r="BJ34" s="120">
        <f t="shared" si="16"/>
        <v>100</v>
      </c>
      <c r="BK34" s="120">
        <f t="shared" si="16"/>
        <v>120</v>
      </c>
      <c r="BL34" s="120">
        <f t="shared" si="16"/>
        <v>150</v>
      </c>
      <c r="BM34" s="120">
        <f t="shared" si="16"/>
        <v>200</v>
      </c>
      <c r="BN34" s="120">
        <f t="shared" si="16"/>
        <v>300</v>
      </c>
      <c r="BO34" s="120">
        <f t="shared" ref="BO34" si="25">CE34/100</f>
        <v>400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title:"Coût du carburant automobile",  unit:"euro",  text:"Sélectionnez le montant approximatif correspondant à votre facture de gasoil pour un mois, en prenant en compte tous les membres du foyer.", inputType:"sel075", right:"", postfix:"", nodata:"", varType:"Number", min:"", max:"", defaultValue:"-1", d11t:"10000",d11p:"0",d12t:"6000",d12p:"1",d13t:"0",d13p:"2",d1w:"2",d1d:"1", d21t:"",d21p:"",d22t:"",d22p:"",d23t:"",d23p:"",d2w:"",d2d:"", d31t:"",d31p:"",d32t:"",d32p:"",d33t:"",d33p:"",d3w:"",d3d:""}; </v>
      </c>
      <c r="DO34" s="88"/>
      <c r="DP34" s="88"/>
      <c r="DQ34" s="89" t="str">
        <f t="shared" si="4"/>
        <v>D6.scenario.defSelectValue["sel075"]= [ "Veuillez sélectionner", " Je ne consomme pas de carburant", "10 euros", " 20 euros", " 30 euros", " 40 euros", " 50 euros", " 75 euros", " 90 euros", " 105 euros", " 120 euros", " 150 eurosFALSE" ];</v>
      </c>
      <c r="DR34" s="90"/>
      <c r="DS34" s="90"/>
      <c r="DT34" s="90" t="str">
        <f t="shared" si="5"/>
        <v>D6.scenario.defSelectData['sel075']= [ '-1', '0', '10', '20', '30', '50', '70', '100', '120', '150', '200', '300', '400' ];</v>
      </c>
    </row>
    <row r="35" spans="1:124" s="85" customFormat="1" ht="43.5" customHeight="1">
      <c r="A35" s="74"/>
      <c r="B35" s="111" t="s">
        <v>2832</v>
      </c>
      <c r="C35" s="120" t="s">
        <v>5312</v>
      </c>
      <c r="D35" s="132" t="s">
        <v>2369</v>
      </c>
      <c r="E35" s="111" t="s">
        <v>3069</v>
      </c>
      <c r="F35" s="120"/>
      <c r="G35" s="132"/>
      <c r="H35" s="120" t="s">
        <v>5429</v>
      </c>
      <c r="I35" s="132" t="s">
        <v>2370</v>
      </c>
      <c r="J35" s="120" t="str">
        <f t="shared" si="0"/>
        <v>sel081</v>
      </c>
      <c r="K35" s="132" t="str">
        <f t="shared" si="1"/>
        <v>sel081</v>
      </c>
      <c r="L35" s="112"/>
      <c r="M35" s="112"/>
      <c r="N35" s="112"/>
      <c r="O35" s="111" t="s">
        <v>1883</v>
      </c>
      <c r="P35" s="112"/>
      <c r="Q35" s="112"/>
      <c r="R35" s="111">
        <v>-1</v>
      </c>
      <c r="S35" s="73"/>
      <c r="T35" s="73"/>
      <c r="U35" s="114" t="str">
        <f t="shared" si="6"/>
        <v>sel081</v>
      </c>
      <c r="V35" s="120" t="s">
        <v>3628</v>
      </c>
      <c r="W35" s="120" t="s">
        <v>5612</v>
      </c>
      <c r="X35" s="120" t="s">
        <v>5613</v>
      </c>
      <c r="Y35" s="120" t="s">
        <v>5614</v>
      </c>
      <c r="Z35" s="120" t="s">
        <v>5615</v>
      </c>
      <c r="AA35" s="120" t="s">
        <v>5616</v>
      </c>
      <c r="AB35" s="120"/>
      <c r="AC35" s="120"/>
      <c r="AD35" s="120"/>
      <c r="AE35" s="120"/>
      <c r="AF35" s="120"/>
      <c r="AG35" s="120"/>
      <c r="AH35" s="120"/>
      <c r="AI35" s="120"/>
      <c r="AJ35" s="120"/>
      <c r="AK35" s="120"/>
      <c r="AL35" s="132" t="s">
        <v>2267</v>
      </c>
      <c r="AM35" s="161" t="s">
        <v>144</v>
      </c>
      <c r="AN35" s="161" t="s">
        <v>2411</v>
      </c>
      <c r="AO35" s="161" t="s">
        <v>2412</v>
      </c>
      <c r="AP35" s="161" t="s">
        <v>2413</v>
      </c>
      <c r="AQ35" s="161" t="s">
        <v>2414</v>
      </c>
      <c r="AR35" s="161" t="s">
        <v>354</v>
      </c>
      <c r="AS35" s="161" t="s">
        <v>2415</v>
      </c>
      <c r="AT35" s="161" t="s">
        <v>148</v>
      </c>
      <c r="AU35" s="161" t="s">
        <v>2416</v>
      </c>
      <c r="AV35" s="132" t="s">
        <v>150</v>
      </c>
      <c r="AW35" s="132" t="s">
        <v>560</v>
      </c>
      <c r="AX35" s="132"/>
      <c r="AY35" s="132"/>
      <c r="AZ35" s="132"/>
      <c r="BA35" s="132"/>
      <c r="BB35" s="73"/>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title:"#Société d'électricité",  unit:"",  text:"Sélectionnez la société qui vous fournit de l'électricité", inputType:"sel081", right:"", postfix:"", nodata:"", varType:"Number", min:"", max:"", defaultValue:"-1", d11t:"",d11p:"",d12t:"",d12p:"",d13t:"",d13p:"",d1w:"",d1d:"", d21t:"",d21p:"",d22t:"",d22p:"",d23t:"",d23p:"",d2w:"",d2d:"", d31t:"",d31p:"",d32t:"",d32p:"",d33t:"",d33p:"",d3w:"",d3d:""}; </v>
      </c>
      <c r="DO35" s="88"/>
      <c r="DP35" s="88"/>
      <c r="DQ35" s="89" t="str">
        <f t="shared" si="4"/>
        <v>D6.scenario.defSelectValue["sel081"]= [ "Veuillez sélectionner", " EDF", " Engie", " Direct Energie", " Fournisseur régional", " Autre", "" ];</v>
      </c>
      <c r="DR35" s="90"/>
      <c r="DS35" s="90"/>
      <c r="DT35" s="90" t="str">
        <f t="shared" si="5"/>
        <v>D6.scenario.defSelectData['sel081']= [ '-1', '1', '2', '3', '4', '5', '6', '7', '8', '9', '10', '11' ];</v>
      </c>
    </row>
    <row r="36" spans="1:124" s="85" customFormat="1" ht="43.5" customHeight="1">
      <c r="A36" s="74"/>
      <c r="B36" s="111" t="s">
        <v>2833</v>
      </c>
      <c r="C36" s="120" t="s">
        <v>5313</v>
      </c>
      <c r="D36" s="132" t="s">
        <v>2371</v>
      </c>
      <c r="E36" s="111" t="s">
        <v>3069</v>
      </c>
      <c r="F36" s="120"/>
      <c r="G36" s="132"/>
      <c r="H36" s="120" t="s">
        <v>5430</v>
      </c>
      <c r="I36" s="132" t="s">
        <v>2372</v>
      </c>
      <c r="J36" s="120" t="str">
        <f t="shared" si="0"/>
        <v>sel082</v>
      </c>
      <c r="K36" s="132" t="str">
        <f t="shared" si="1"/>
        <v>sel082</v>
      </c>
      <c r="L36" s="112"/>
      <c r="M36" s="112"/>
      <c r="N36" s="112"/>
      <c r="O36" s="111" t="s">
        <v>1883</v>
      </c>
      <c r="P36" s="112"/>
      <c r="Q36" s="112"/>
      <c r="R36" s="111">
        <v>-1</v>
      </c>
      <c r="S36" s="73"/>
      <c r="T36" s="73"/>
      <c r="U36" s="114" t="str">
        <f t="shared" si="6"/>
        <v>sel082</v>
      </c>
      <c r="V36" s="120" t="s">
        <v>3628</v>
      </c>
      <c r="W36" s="120" t="s">
        <v>4073</v>
      </c>
      <c r="X36" s="120" t="s">
        <v>5617</v>
      </c>
      <c r="Y36" s="120"/>
      <c r="Z36" s="120"/>
      <c r="AA36" s="120"/>
      <c r="AB36" s="120"/>
      <c r="AC36" s="120"/>
      <c r="AD36" s="120"/>
      <c r="AE36" s="120"/>
      <c r="AF36" s="120"/>
      <c r="AG36" s="120"/>
      <c r="AH36" s="120"/>
      <c r="AI36" s="120"/>
      <c r="AJ36" s="120"/>
      <c r="AK36" s="120"/>
      <c r="AL36" s="132" t="s">
        <v>2267</v>
      </c>
      <c r="AM36" s="161" t="s">
        <v>2417</v>
      </c>
      <c r="AN36" s="161" t="s">
        <v>2418</v>
      </c>
      <c r="AO36" s="132"/>
      <c r="AP36" s="132"/>
      <c r="AQ36" s="132"/>
      <c r="AR36" s="132"/>
      <c r="AS36" s="132"/>
      <c r="AT36" s="132"/>
      <c r="AU36" s="132"/>
      <c r="AV36" s="132"/>
      <c r="AW36" s="132"/>
      <c r="AX36" s="132"/>
      <c r="AY36" s="132"/>
      <c r="AZ36" s="132"/>
      <c r="BA36" s="132"/>
      <c r="BB36" s="73"/>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title:"Contrat d'électricité",  unit:"",  text:"Sélectionnez le type de contrat d'électricité.", inputType:"sel082", right:"", postfix:"", nodata:"", varType:"Number", min:"", max:"", defaultValue:"-1", d11t:"",d11p:"",d12t:"",d12p:"",d13t:"",d13p:"",d1w:"",d1d:"", d21t:"",d21p:"",d22t:"",d22p:"",d23t:"",d23p:"",d2w:"",d2d:"", d31t:"",d31p:"",d32t:"",d32p:"",d33t:"",d33p:"",d3w:"",d3d:""}; </v>
      </c>
      <c r="DO36" s="88"/>
      <c r="DP36" s="88"/>
      <c r="DQ36" s="89" t="str">
        <f t="shared" si="4"/>
        <v>D6.scenario.defSelectValue["sel082"]= [ "Veuillez sélectionner", " les ménages réguliers (tous les jours)", " les contrats dans le fuseau horaire", "" ];</v>
      </c>
      <c r="DR36" s="90"/>
      <c r="DS36" s="90"/>
      <c r="DT36" s="90" t="str">
        <f t="shared" si="5"/>
        <v>D6.scenario.defSelectData['sel082']= [ '-1', '1', '2' ];</v>
      </c>
    </row>
    <row r="37" spans="1:124" s="85" customFormat="1" ht="43.5" customHeight="1">
      <c r="A37" s="74"/>
      <c r="B37" s="111" t="s">
        <v>2834</v>
      </c>
      <c r="C37" s="120" t="s">
        <v>3567</v>
      </c>
      <c r="D37" s="132" t="s">
        <v>2373</v>
      </c>
      <c r="E37" s="111" t="s">
        <v>3069</v>
      </c>
      <c r="F37" s="120"/>
      <c r="G37" s="132"/>
      <c r="H37" s="120" t="s">
        <v>5431</v>
      </c>
      <c r="I37" s="132" t="s">
        <v>2374</v>
      </c>
      <c r="J37" s="120" t="str">
        <f t="shared" si="0"/>
        <v>sel083</v>
      </c>
      <c r="K37" s="132" t="str">
        <f t="shared" si="1"/>
        <v>sel083</v>
      </c>
      <c r="L37" s="112"/>
      <c r="M37" s="112"/>
      <c r="N37" s="112"/>
      <c r="O37" s="111" t="s">
        <v>1883</v>
      </c>
      <c r="P37" s="112"/>
      <c r="Q37" s="112"/>
      <c r="R37" s="111">
        <v>-1</v>
      </c>
      <c r="S37" s="73"/>
      <c r="T37" s="73"/>
      <c r="U37" s="114" t="str">
        <f t="shared" si="6"/>
        <v>sel083</v>
      </c>
      <c r="V37" s="120" t="s">
        <v>3628</v>
      </c>
      <c r="W37" s="120" t="s">
        <v>5618</v>
      </c>
      <c r="X37" s="120" t="s">
        <v>5619</v>
      </c>
      <c r="Y37" s="120" t="s">
        <v>5620</v>
      </c>
      <c r="Z37" s="120"/>
      <c r="AA37" s="120"/>
      <c r="AB37" s="120"/>
      <c r="AC37" s="120"/>
      <c r="AD37" s="120"/>
      <c r="AE37" s="120"/>
      <c r="AF37" s="120"/>
      <c r="AG37" s="120"/>
      <c r="AH37" s="120"/>
      <c r="AI37" s="120"/>
      <c r="AJ37" s="120"/>
      <c r="AK37" s="120"/>
      <c r="AL37" s="132" t="s">
        <v>2267</v>
      </c>
      <c r="AM37" s="161" t="s">
        <v>1615</v>
      </c>
      <c r="AN37" s="161" t="s">
        <v>1616</v>
      </c>
      <c r="AO37" s="161" t="s">
        <v>2446</v>
      </c>
      <c r="AP37" s="132"/>
      <c r="AQ37" s="132"/>
      <c r="AR37" s="132"/>
      <c r="AS37" s="132"/>
      <c r="AT37" s="132"/>
      <c r="AU37" s="132"/>
      <c r="AV37" s="132"/>
      <c r="AW37" s="132"/>
      <c r="AX37" s="132"/>
      <c r="AY37" s="132"/>
      <c r="AZ37" s="132"/>
      <c r="BA37" s="132"/>
      <c r="BB37" s="73"/>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title:"Type de gaz",  unit:"",  text:"Sélectionnez le type de gaz.", inputType:"sel083", right:"", postfix:"", nodata:"", varType:"Number", min:"", max:"", defaultValue:"-1", d11t:"",d11p:"",d12t:"",d12p:"",d13t:"",d13p:"",d1w:"",d1d:"", d21t:"",d21p:"",d22t:"",d22p:"",d23t:"",d23p:"",d2w:"",d2d:"", d31t:"",d31p:"",d32t:"",d32p:"",d33t:"",d33p:"",d3w:"",d3d:""}; </v>
      </c>
      <c r="DO37" s="88"/>
      <c r="DP37" s="88"/>
      <c r="DQ37" s="89" t="str">
        <f t="shared" si="4"/>
        <v>D6.scenario.defSelectValue["sel083"]= [ "Veuillez sélectionner", " Gaz de ville", " GPL", " Je n'utilise pas de gaz", "" ];</v>
      </c>
      <c r="DR37" s="90"/>
      <c r="DS37" s="90"/>
      <c r="DT37" s="90" t="str">
        <f t="shared" si="5"/>
        <v>D6.scenario.defSelectData['sel083']= [ '-1', '1', '2', '3' ];</v>
      </c>
    </row>
    <row r="38" spans="1:124" s="85" customFormat="1" ht="43.5" customHeight="1">
      <c r="A38" s="74"/>
      <c r="B38" s="111" t="s">
        <v>3090</v>
      </c>
      <c r="C38" s="120" t="s">
        <v>3566</v>
      </c>
      <c r="D38" s="132" t="s">
        <v>1280</v>
      </c>
      <c r="E38" s="111" t="s">
        <v>3094</v>
      </c>
      <c r="F38" s="120" t="s">
        <v>3604</v>
      </c>
      <c r="G38" s="132" t="s">
        <v>1911</v>
      </c>
      <c r="H38" s="120" t="s">
        <v>5419</v>
      </c>
      <c r="I38" s="132" t="s">
        <v>3060</v>
      </c>
      <c r="J38" s="120" t="str">
        <f t="shared" si="0"/>
        <v>sel091</v>
      </c>
      <c r="K38" s="132" t="str">
        <f t="shared" si="1"/>
        <v>sel091</v>
      </c>
      <c r="L38" s="112"/>
      <c r="M38" s="112"/>
      <c r="N38" s="112"/>
      <c r="O38" s="111" t="s">
        <v>1883</v>
      </c>
      <c r="P38" s="112"/>
      <c r="Q38" s="112"/>
      <c r="R38" s="111">
        <v>-1</v>
      </c>
      <c r="S38" s="73"/>
      <c r="T38" s="73"/>
      <c r="U38" s="114" t="str">
        <f t="shared" ref="U38:U43" si="26">J38</f>
        <v>sel091</v>
      </c>
      <c r="V38" s="120" t="s">
        <v>3628</v>
      </c>
      <c r="W38" s="120" t="s">
        <v>4313</v>
      </c>
      <c r="X38" s="120" t="s">
        <v>4319</v>
      </c>
      <c r="Y38" s="120" t="s">
        <v>5565</v>
      </c>
      <c r="Z38" s="120" t="s">
        <v>5566</v>
      </c>
      <c r="AA38" s="120" t="s">
        <v>4056</v>
      </c>
      <c r="AB38" s="120" t="s">
        <v>4316</v>
      </c>
      <c r="AC38" s="120" t="s">
        <v>5567</v>
      </c>
      <c r="AD38" s="120" t="s">
        <v>5568</v>
      </c>
      <c r="AE38" s="120" t="s">
        <v>5569</v>
      </c>
      <c r="AF38" s="120" t="s">
        <v>4057</v>
      </c>
      <c r="AG38" s="120" t="s">
        <v>3698</v>
      </c>
      <c r="AH38" s="120"/>
      <c r="AI38" s="120"/>
      <c r="AJ38" s="120"/>
      <c r="AK38" s="120"/>
      <c r="AL38" s="132" t="s">
        <v>2267</v>
      </c>
      <c r="AM38" s="132" t="s">
        <v>1980</v>
      </c>
      <c r="AN38" s="132" t="s">
        <v>1981</v>
      </c>
      <c r="AO38" s="132" t="s">
        <v>1982</v>
      </c>
      <c r="AP38" s="161" t="s">
        <v>1983</v>
      </c>
      <c r="AQ38" s="161" t="s">
        <v>1984</v>
      </c>
      <c r="AR38" s="161" t="s">
        <v>1985</v>
      </c>
      <c r="AS38" s="161" t="s">
        <v>1986</v>
      </c>
      <c r="AT38" s="161" t="s">
        <v>1987</v>
      </c>
      <c r="AU38" s="132" t="s">
        <v>1988</v>
      </c>
      <c r="AV38" s="132" t="s">
        <v>1989</v>
      </c>
      <c r="AW38" s="132" t="s">
        <v>1990</v>
      </c>
      <c r="AX38" s="132"/>
      <c r="AY38" s="132"/>
      <c r="AZ38" s="132"/>
      <c r="BA38" s="132"/>
      <c r="BB38" s="73"/>
      <c r="BC38" s="120">
        <v>-1</v>
      </c>
      <c r="BD38" s="120">
        <f t="shared" ref="BD38:BN41" si="27">BT38/100</f>
        <v>10</v>
      </c>
      <c r="BE38" s="120">
        <f t="shared" si="27"/>
        <v>20</v>
      </c>
      <c r="BF38" s="120">
        <f t="shared" si="27"/>
        <v>30</v>
      </c>
      <c r="BG38" s="120">
        <f t="shared" si="27"/>
        <v>50</v>
      </c>
      <c r="BH38" s="120">
        <f t="shared" si="27"/>
        <v>70</v>
      </c>
      <c r="BI38" s="120">
        <f t="shared" si="27"/>
        <v>100</v>
      </c>
      <c r="BJ38" s="120">
        <f t="shared" si="27"/>
        <v>120</v>
      </c>
      <c r="BK38" s="120">
        <f t="shared" si="27"/>
        <v>150</v>
      </c>
      <c r="BL38" s="120">
        <f t="shared" si="27"/>
        <v>200</v>
      </c>
      <c r="BM38" s="120">
        <f t="shared" si="27"/>
        <v>300</v>
      </c>
      <c r="BN38" s="120">
        <f t="shared" si="27"/>
        <v>400</v>
      </c>
      <c r="BO38" s="120"/>
      <c r="BP38" s="120"/>
      <c r="BQ38" s="120"/>
      <c r="BR38" s="120"/>
      <c r="BS38" s="132">
        <v>-1</v>
      </c>
      <c r="BT38" s="132">
        <f t="shared" ref="BT38:BT39" si="28">VALUE(LEFT(AM38,LEN(AM38)-1))</f>
        <v>1000</v>
      </c>
      <c r="BU38" s="132">
        <f t="shared" ref="BU38:BU39" si="29">VALUE(LEFT(AN38,LEN(AN38)-1))</f>
        <v>2000</v>
      </c>
      <c r="BV38" s="132">
        <f t="shared" ref="BV38:BV39" si="30">VALUE(LEFT(AO38,LEN(AO38)-1))</f>
        <v>3000</v>
      </c>
      <c r="BW38" s="132">
        <f t="shared" ref="BW38:BW39" si="31">VALUE(LEFT(AP38,LEN(AP38)-1))</f>
        <v>5000</v>
      </c>
      <c r="BX38" s="132">
        <f t="shared" ref="BX38:BX39" si="32">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title:"Facture d'électricité",  unit:"euro",  text:"Sélectionnez le montant approximatif de vos dépenses en électricité pour un mois.", inputType:"sel091", right:"", postfix:"", nodata:"", varType:"Number", min:"", max:"", defaultValue:"-1", d11t:"",d11p:"",d12t:"",d12p:"",d13t:"",d13p:"",d1w:"",d1d:"", d21t:"",d21p:"",d22t:"",d22p:"",d23t:"",d23p:"",d2w:"",d2d:"", d31t:"",d31p:"",d32t:"",d32p:"",d33t:"",d33p:"",d3w:"",d3d:""}; </v>
      </c>
      <c r="DO38" s="88"/>
      <c r="DP38" s="88"/>
      <c r="DQ38" s="89" t="str">
        <f t="shared" si="4"/>
        <v>D6.scenario.defSelectValue["sel091"]= [ "Veuillez sélectionner", " 20 euros", " 40 euros", " 60 euros", " 80 euros", " 100 euros", " 120 euros", " 140 euros", " 160 euros", " 180 euros", " 200 euros", " plus que cela", "" ];</v>
      </c>
      <c r="DR38" s="90"/>
      <c r="DS38" s="90"/>
      <c r="DT38" s="90" t="str">
        <f t="shared" si="5"/>
        <v>D6.scenario.defSelectData['sel091']= [ '-1', '10', '20', '30', '50', '70', '100', '120', '150', '200', '300', '400' ];</v>
      </c>
    </row>
    <row r="39" spans="1:124" s="85" customFormat="1" ht="43.5" customHeight="1">
      <c r="A39" s="73"/>
      <c r="B39" s="111" t="s">
        <v>3091</v>
      </c>
      <c r="C39" s="120" t="s">
        <v>5303</v>
      </c>
      <c r="D39" s="132" t="s">
        <v>3061</v>
      </c>
      <c r="E39" s="111" t="s">
        <v>3094</v>
      </c>
      <c r="F39" s="120" t="s">
        <v>3604</v>
      </c>
      <c r="G39" s="132" t="s">
        <v>1911</v>
      </c>
      <c r="H39" s="120" t="s">
        <v>5432</v>
      </c>
      <c r="I39" s="132" t="s">
        <v>3062</v>
      </c>
      <c r="J39" s="120" t="str">
        <f t="shared" si="0"/>
        <v>sel092</v>
      </c>
      <c r="K39" s="132" t="str">
        <f t="shared" si="1"/>
        <v>sel092</v>
      </c>
      <c r="L39" s="112"/>
      <c r="M39" s="112"/>
      <c r="N39" s="112"/>
      <c r="O39" s="111" t="s">
        <v>1883</v>
      </c>
      <c r="P39" s="112"/>
      <c r="Q39" s="112"/>
      <c r="R39" s="111">
        <v>-1</v>
      </c>
      <c r="S39" s="73"/>
      <c r="T39" s="73"/>
      <c r="U39" s="114" t="str">
        <f t="shared" si="26"/>
        <v>sel092</v>
      </c>
      <c r="V39" s="120" t="s">
        <v>3628</v>
      </c>
      <c r="W39" s="120" t="s">
        <v>5570</v>
      </c>
      <c r="X39" s="120" t="s">
        <v>5571</v>
      </c>
      <c r="Y39" s="120" t="s">
        <v>5572</v>
      </c>
      <c r="Z39" s="120" t="s">
        <v>5573</v>
      </c>
      <c r="AA39" s="120" t="s">
        <v>4313</v>
      </c>
      <c r="AB39" s="120" t="s">
        <v>5574</v>
      </c>
      <c r="AC39" s="120" t="s">
        <v>5575</v>
      </c>
      <c r="AD39" s="120" t="s">
        <v>5576</v>
      </c>
      <c r="AE39" s="120" t="s">
        <v>5577</v>
      </c>
      <c r="AF39" s="120" t="s">
        <v>4319</v>
      </c>
      <c r="AG39" s="120" t="s">
        <v>3698</v>
      </c>
      <c r="AH39" s="120" t="s">
        <v>5559</v>
      </c>
      <c r="AI39" s="120"/>
      <c r="AJ39" s="120"/>
      <c r="AK39" s="120"/>
      <c r="AL39" s="132" t="s">
        <v>2267</v>
      </c>
      <c r="AM39" s="132" t="s">
        <v>1980</v>
      </c>
      <c r="AN39" s="132" t="s">
        <v>1981</v>
      </c>
      <c r="AO39" s="132" t="s">
        <v>1982</v>
      </c>
      <c r="AP39" s="132" t="s">
        <v>1983</v>
      </c>
      <c r="AQ39" s="132" t="s">
        <v>1984</v>
      </c>
      <c r="AR39" s="161" t="s">
        <v>1985</v>
      </c>
      <c r="AS39" s="132" t="s">
        <v>1986</v>
      </c>
      <c r="AT39" s="132" t="s">
        <v>1987</v>
      </c>
      <c r="AU39" s="132" t="s">
        <v>1988</v>
      </c>
      <c r="AV39" s="132" t="s">
        <v>1989</v>
      </c>
      <c r="AW39" s="132" t="s">
        <v>1990</v>
      </c>
      <c r="AX39" s="132"/>
      <c r="AY39" s="132"/>
      <c r="AZ39" s="132"/>
      <c r="BA39" s="132"/>
      <c r="BB39" s="73"/>
      <c r="BC39" s="120">
        <v>-1</v>
      </c>
      <c r="BD39" s="120">
        <f t="shared" si="27"/>
        <v>10</v>
      </c>
      <c r="BE39" s="120">
        <f t="shared" si="27"/>
        <v>20</v>
      </c>
      <c r="BF39" s="120">
        <f t="shared" si="27"/>
        <v>30</v>
      </c>
      <c r="BG39" s="120">
        <f t="shared" si="27"/>
        <v>50</v>
      </c>
      <c r="BH39" s="120">
        <f t="shared" si="27"/>
        <v>70</v>
      </c>
      <c r="BI39" s="120">
        <f t="shared" si="27"/>
        <v>100</v>
      </c>
      <c r="BJ39" s="120">
        <f t="shared" si="27"/>
        <v>120</v>
      </c>
      <c r="BK39" s="120">
        <f t="shared" si="27"/>
        <v>150</v>
      </c>
      <c r="BL39" s="120">
        <f t="shared" si="27"/>
        <v>200</v>
      </c>
      <c r="BM39" s="120">
        <f t="shared" si="27"/>
        <v>300</v>
      </c>
      <c r="BN39" s="120">
        <f t="shared" si="27"/>
        <v>400</v>
      </c>
      <c r="BO39" s="120"/>
      <c r="BP39" s="120"/>
      <c r="BQ39" s="120"/>
      <c r="BR39" s="120"/>
      <c r="BS39" s="132">
        <v>-1</v>
      </c>
      <c r="BT39" s="132">
        <f t="shared" si="28"/>
        <v>1000</v>
      </c>
      <c r="BU39" s="132">
        <f t="shared" si="29"/>
        <v>2000</v>
      </c>
      <c r="BV39" s="132">
        <f t="shared" si="30"/>
        <v>3000</v>
      </c>
      <c r="BW39" s="132">
        <f t="shared" si="31"/>
        <v>5000</v>
      </c>
      <c r="BX39" s="132">
        <f t="shared" si="32"/>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title:"Montant de la vente d'électricité",  unit:"euro",  text:"Combien d'électricité créée par des panneaux solaires peut être vendue par mois ?", inputType:"sel092", right:"", postfix:"", nodata:"", varType:"Number", min:"", max:"", defaultValue:"-1", d11t:"",d11p:"",d12t:"",d12p:"",d13t:"",d13p:"",d1w:"",d1d:"", d21t:"",d21p:"",d22t:"",d22p:"",d23t:"",d23p:"",d2w:"",d2d:"", d31t:"",d31p:"",d32t:"",d32p:"",d33t:"",d33p:"",d3w:"",d3d:""}; </v>
      </c>
      <c r="DO39" s="88"/>
      <c r="DP39" s="88"/>
      <c r="DQ39" s="89" t="str">
        <f t="shared" si="4"/>
        <v>D6.scenario.defSelectValue["sel092"]= [ "Veuillez sélectionner", " 4 euros", " 8 euros", " 12 euros", " 16 euros", " 20 euros", " 24 euros", " 28 euros", " 32 euros", " 36 euros", " 40 euros", " plus que celaFALSE" ];</v>
      </c>
      <c r="DR39" s="90"/>
      <c r="DS39" s="90"/>
      <c r="DT39" s="90" t="str">
        <f t="shared" si="5"/>
        <v>D6.scenario.defSelectData['sel092']= [ '-1', '10', '20', '30', '50', '70', '100', '120', '150', '200', '300', '400' ];</v>
      </c>
    </row>
    <row r="40" spans="1:124" s="85" customFormat="1" ht="43.5" customHeight="1">
      <c r="A40" s="74"/>
      <c r="B40" s="111" t="s">
        <v>3092</v>
      </c>
      <c r="C40" s="120" t="s">
        <v>5304</v>
      </c>
      <c r="D40" s="132" t="s">
        <v>3063</v>
      </c>
      <c r="E40" s="111" t="s">
        <v>3094</v>
      </c>
      <c r="F40" s="120" t="s">
        <v>3604</v>
      </c>
      <c r="G40" s="132" t="s">
        <v>1911</v>
      </c>
      <c r="H40" s="120" t="s">
        <v>5421</v>
      </c>
      <c r="I40" s="132" t="s">
        <v>3064</v>
      </c>
      <c r="J40" s="120" t="str">
        <f t="shared" si="0"/>
        <v>sel093</v>
      </c>
      <c r="K40" s="132" t="str">
        <f t="shared" si="1"/>
        <v>sel093</v>
      </c>
      <c r="L40" s="112"/>
      <c r="M40" s="112"/>
      <c r="N40" s="112"/>
      <c r="O40" s="111" t="s">
        <v>1883</v>
      </c>
      <c r="P40" s="112"/>
      <c r="Q40" s="112"/>
      <c r="R40" s="111">
        <v>-1</v>
      </c>
      <c r="S40" s="73"/>
      <c r="T40" s="73"/>
      <c r="U40" s="114" t="str">
        <f t="shared" si="26"/>
        <v>sel093</v>
      </c>
      <c r="V40" s="120" t="s">
        <v>3628</v>
      </c>
      <c r="W40" s="120" t="s">
        <v>5578</v>
      </c>
      <c r="X40" s="120" t="s">
        <v>4056</v>
      </c>
      <c r="Y40" s="120" t="s">
        <v>4057</v>
      </c>
      <c r="Z40" s="120" t="s">
        <v>4058</v>
      </c>
      <c r="AA40" s="120" t="s">
        <v>4059</v>
      </c>
      <c r="AB40" s="120" t="s">
        <v>4060</v>
      </c>
      <c r="AC40" s="120" t="s">
        <v>4066</v>
      </c>
      <c r="AD40" s="120" t="s">
        <v>4062</v>
      </c>
      <c r="AE40" s="120" t="s">
        <v>4063</v>
      </c>
      <c r="AF40" s="120" t="s">
        <v>4064</v>
      </c>
      <c r="AG40" s="120" t="s">
        <v>4065</v>
      </c>
      <c r="AH40" s="120" t="s">
        <v>5579</v>
      </c>
      <c r="AI40" s="120"/>
      <c r="AJ40" s="120"/>
      <c r="AK40" s="120"/>
      <c r="AL40" s="132" t="s">
        <v>2267</v>
      </c>
      <c r="AM40" s="161" t="s">
        <v>1991</v>
      </c>
      <c r="AN40" s="132" t="s">
        <v>1980</v>
      </c>
      <c r="AO40" s="132" t="s">
        <v>1981</v>
      </c>
      <c r="AP40" s="161" t="s">
        <v>1982</v>
      </c>
      <c r="AQ40" s="161" t="s">
        <v>1983</v>
      </c>
      <c r="AR40" s="161" t="s">
        <v>1984</v>
      </c>
      <c r="AS40" s="161" t="s">
        <v>1985</v>
      </c>
      <c r="AT40" s="132" t="s">
        <v>1986</v>
      </c>
      <c r="AU40" s="132" t="s">
        <v>1987</v>
      </c>
      <c r="AV40" s="132" t="s">
        <v>1988</v>
      </c>
      <c r="AW40" s="132" t="s">
        <v>1989</v>
      </c>
      <c r="AX40" s="132" t="s">
        <v>1990</v>
      </c>
      <c r="AY40" s="132"/>
      <c r="AZ40" s="132"/>
      <c r="BA40" s="132"/>
      <c r="BB40" s="73"/>
      <c r="BC40" s="120">
        <v>-1</v>
      </c>
      <c r="BD40" s="120">
        <f t="shared" si="27"/>
        <v>0</v>
      </c>
      <c r="BE40" s="120">
        <f t="shared" si="27"/>
        <v>10</v>
      </c>
      <c r="BF40" s="120">
        <f t="shared" si="27"/>
        <v>20</v>
      </c>
      <c r="BG40" s="120">
        <f t="shared" si="27"/>
        <v>30</v>
      </c>
      <c r="BH40" s="120">
        <f t="shared" si="27"/>
        <v>50</v>
      </c>
      <c r="BI40" s="120">
        <f t="shared" si="27"/>
        <v>70</v>
      </c>
      <c r="BJ40" s="120">
        <f t="shared" si="27"/>
        <v>100</v>
      </c>
      <c r="BK40" s="120">
        <f t="shared" si="27"/>
        <v>120</v>
      </c>
      <c r="BL40" s="120">
        <f t="shared" si="27"/>
        <v>150</v>
      </c>
      <c r="BM40" s="120">
        <f t="shared" si="27"/>
        <v>200</v>
      </c>
      <c r="BN40" s="120">
        <f t="shared" si="27"/>
        <v>300</v>
      </c>
      <c r="BO40" s="120">
        <f t="shared" ref="BO40" si="33">CE40/100</f>
        <v>400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title:"Coût du gaz",  unit:"euro",  text:"Sélectionnez le montant approximatif de vos dépenses en gaz pour un mois.", inputType:"sel093", right:"", postfix:"", nodata:"", varType:"Number", min:"", max:"", defaultValue:"-1", d11t:"",d11p:"",d12t:"",d12p:"",d13t:"",d13p:"",d1w:"",d1d:"", d21t:"",d21p:"",d22t:"",d22p:"",d23t:"",d23p:"",d2w:"",d2d:"", d31t:"",d31p:"",d32t:"",d32p:"",d33t:"",d33p:"",d3w:"",d3d:""}; </v>
      </c>
      <c r="DO40" s="88"/>
      <c r="DP40" s="88"/>
      <c r="DQ40" s="89" t="str">
        <f t="shared" si="4"/>
        <v>D6.scenario.defSelectValue["sel093"]= [ "Veuillez sélectionner", " Tout électrique (je ne consomme pas de gaz)", " 100 euros", " 200 euros", " 300 euros", " 500 euros", " 700 euros", " 10.00 euros", " 1200 euros", " 1500 euros", " 2000 euros", " 3000 eurosFALSE" ];</v>
      </c>
      <c r="DR40" s="90"/>
      <c r="DS40" s="90"/>
      <c r="DT40" s="90" t="str">
        <f t="shared" si="5"/>
        <v>D6.scenario.defSelectData['sel093']= [ '-1', '0', '10', '20', '30', '50', '70', '100', '120', '150', '200', '300', '400' ];</v>
      </c>
    </row>
    <row r="41" spans="1:124" s="85" customFormat="1" ht="43.5" customHeight="1">
      <c r="A41" s="74"/>
      <c r="B41" s="111" t="s">
        <v>3093</v>
      </c>
      <c r="C41" s="120" t="s">
        <v>5305</v>
      </c>
      <c r="D41" s="132" t="s">
        <v>3066</v>
      </c>
      <c r="E41" s="111" t="s">
        <v>3094</v>
      </c>
      <c r="F41" s="120" t="s">
        <v>3604</v>
      </c>
      <c r="G41" s="132" t="s">
        <v>1911</v>
      </c>
      <c r="H41" s="120" t="s">
        <v>5433</v>
      </c>
      <c r="I41" s="132" t="s">
        <v>3364</v>
      </c>
      <c r="J41" s="120" t="str">
        <f t="shared" si="0"/>
        <v>sel094</v>
      </c>
      <c r="K41" s="132" t="str">
        <f t="shared" si="1"/>
        <v>sel094</v>
      </c>
      <c r="L41" s="112"/>
      <c r="M41" s="112"/>
      <c r="N41" s="112"/>
      <c r="O41" s="111" t="s">
        <v>1883</v>
      </c>
      <c r="P41" s="112"/>
      <c r="Q41" s="112"/>
      <c r="R41" s="111">
        <v>-1</v>
      </c>
      <c r="S41" s="73"/>
      <c r="T41" s="73"/>
      <c r="U41" s="114" t="str">
        <f t="shared" si="26"/>
        <v>sel094</v>
      </c>
      <c r="V41" s="120" t="s">
        <v>3628</v>
      </c>
      <c r="W41" s="120" t="s">
        <v>5580</v>
      </c>
      <c r="X41" s="120" t="s">
        <v>5581</v>
      </c>
      <c r="Y41" s="120" t="s">
        <v>5582</v>
      </c>
      <c r="Z41" s="120" t="s">
        <v>5583</v>
      </c>
      <c r="AA41" s="120" t="s">
        <v>5584</v>
      </c>
      <c r="AB41" s="120" t="s">
        <v>5585</v>
      </c>
      <c r="AC41" s="120" t="s">
        <v>5586</v>
      </c>
      <c r="AD41" s="120" t="s">
        <v>5587</v>
      </c>
      <c r="AE41" s="120" t="s">
        <v>5588</v>
      </c>
      <c r="AF41" s="120" t="s">
        <v>5579</v>
      </c>
      <c r="AG41" s="120"/>
      <c r="AH41" s="120"/>
      <c r="AI41" s="120"/>
      <c r="AJ41" s="120"/>
      <c r="AK41" s="120"/>
      <c r="AL41" s="132" t="s">
        <v>2267</v>
      </c>
      <c r="AM41" s="161" t="s">
        <v>1992</v>
      </c>
      <c r="AN41" s="132" t="s">
        <v>1993</v>
      </c>
      <c r="AO41" s="132" t="s">
        <v>1994</v>
      </c>
      <c r="AP41" s="161" t="s">
        <v>1995</v>
      </c>
      <c r="AQ41" s="161" t="s">
        <v>1996</v>
      </c>
      <c r="AR41" s="161" t="s">
        <v>1997</v>
      </c>
      <c r="AS41" s="161" t="s">
        <v>1998</v>
      </c>
      <c r="AT41" s="161" t="s">
        <v>1999</v>
      </c>
      <c r="AU41" s="132" t="s">
        <v>2000</v>
      </c>
      <c r="AV41" s="132" t="s">
        <v>1990</v>
      </c>
      <c r="AW41" s="132"/>
      <c r="AX41" s="132"/>
      <c r="AY41" s="132"/>
      <c r="AZ41" s="132"/>
      <c r="BA41" s="132"/>
      <c r="BB41" s="73"/>
      <c r="BC41" s="120">
        <v>-1</v>
      </c>
      <c r="BD41" s="120">
        <f t="shared" si="27"/>
        <v>0</v>
      </c>
      <c r="BE41" s="120">
        <f t="shared" si="27"/>
        <v>9</v>
      </c>
      <c r="BF41" s="120">
        <f t="shared" si="27"/>
        <v>18</v>
      </c>
      <c r="BG41" s="120">
        <f t="shared" si="27"/>
        <v>36</v>
      </c>
      <c r="BH41" s="120">
        <f t="shared" si="27"/>
        <v>54</v>
      </c>
      <c r="BI41" s="120">
        <f t="shared" si="27"/>
        <v>72</v>
      </c>
      <c r="BJ41" s="120">
        <f t="shared" si="27"/>
        <v>108</v>
      </c>
      <c r="BK41" s="120">
        <f t="shared" si="27"/>
        <v>144</v>
      </c>
      <c r="BL41" s="120">
        <f t="shared" si="27"/>
        <v>216</v>
      </c>
      <c r="BM41" s="120">
        <f t="shared" si="27"/>
        <v>300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title:"Quantité de fioul acheté",  unit:"euro",  text:"Sélectionnez la quantité approximative de fioul utilisé en un mois.", inputType:"sel094", right:"", postfix:"", nodata:"", varType:"Number", min:"", max:"", defaultValue:"-1", d11t:"",d11p:"",d12t:"",d12p:"",d13t:"",d13p:"",d1w:"",d1d:"", d21t:"",d21p:"",d22t:"",d22p:"",d23t:"",d23p:"",d2w:"",d2d:"", d31t:"",d31p:"",d32t:"",d32p:"",d33t:"",d33p:"",d3w:"",d3d:""}; </v>
      </c>
      <c r="DO41" s="88"/>
      <c r="DP41" s="88"/>
      <c r="DQ41" s="89" t="str">
        <f t="shared" si="4"/>
        <v>D6.scenario.defSelectValue["sel094"]= [ "Veuillez sélectionner", " Je ne consomme pas de fioul", " 9 litres par mois", " 18 litres par mois", " 36 litres par mois", " 54 litres par mois", " 72 litres par mois", " 108 litres par mois", " 144 litres par mois", " 216 litres par mois", " Plus que cela", "" ];</v>
      </c>
      <c r="DR41" s="90"/>
      <c r="DS41" s="90"/>
      <c r="DT41" s="90" t="str">
        <f t="shared" si="5"/>
        <v>D6.scenario.defSelectData['sel094']= [ '-1', '0', '9', '18', '36', '54', '72', '108', '144', '216', '300' ];</v>
      </c>
    </row>
    <row r="42" spans="1:124" s="85" customFormat="1" ht="43.5" customHeight="1">
      <c r="A42" s="74"/>
      <c r="B42" s="111" t="s">
        <v>1930</v>
      </c>
      <c r="C42" s="120" t="s">
        <v>3568</v>
      </c>
      <c r="D42" s="132" t="s">
        <v>1931</v>
      </c>
      <c r="E42" s="111" t="s">
        <v>1929</v>
      </c>
      <c r="F42" s="120"/>
      <c r="G42" s="132"/>
      <c r="H42" s="120" t="s">
        <v>5434</v>
      </c>
      <c r="I42" s="132" t="s">
        <v>1932</v>
      </c>
      <c r="J42" s="120" t="str">
        <f t="shared" si="0"/>
        <v>sel101</v>
      </c>
      <c r="K42" s="132" t="str">
        <f t="shared" si="1"/>
        <v>sel101</v>
      </c>
      <c r="L42" s="112"/>
      <c r="M42" s="112"/>
      <c r="N42" s="112"/>
      <c r="O42" s="111" t="s">
        <v>1883</v>
      </c>
      <c r="P42" s="112"/>
      <c r="Q42" s="112"/>
      <c r="R42" s="111">
        <v>-1</v>
      </c>
      <c r="S42" s="73"/>
      <c r="T42" s="73"/>
      <c r="U42" s="114" t="str">
        <f t="shared" si="26"/>
        <v>sel101</v>
      </c>
      <c r="V42" s="120" t="s">
        <v>3628</v>
      </c>
      <c r="W42" s="120" t="s">
        <v>3569</v>
      </c>
      <c r="X42" s="120" t="s">
        <v>5621</v>
      </c>
      <c r="Y42" s="120" t="s">
        <v>5622</v>
      </c>
      <c r="Z42" s="120" t="s">
        <v>5623</v>
      </c>
      <c r="AA42" s="120"/>
      <c r="AB42" s="120"/>
      <c r="AC42" s="120"/>
      <c r="AD42" s="120"/>
      <c r="AE42" s="120"/>
      <c r="AF42" s="120"/>
      <c r="AG42" s="120"/>
      <c r="AH42" s="120"/>
      <c r="AI42" s="120"/>
      <c r="AJ42" s="120"/>
      <c r="AK42" s="120"/>
      <c r="AL42" s="132" t="s">
        <v>2267</v>
      </c>
      <c r="AM42" s="161" t="s">
        <v>116</v>
      </c>
      <c r="AN42" s="161" t="s">
        <v>2024</v>
      </c>
      <c r="AO42" s="161" t="s">
        <v>2025</v>
      </c>
      <c r="AP42" s="132" t="s">
        <v>2026</v>
      </c>
      <c r="AQ42" s="161" t="s">
        <v>2027</v>
      </c>
      <c r="AR42" s="161" t="s">
        <v>2853</v>
      </c>
      <c r="AS42" s="132" t="s">
        <v>2028</v>
      </c>
      <c r="AT42" s="132" t="s">
        <v>2029</v>
      </c>
      <c r="AU42" s="132" t="s">
        <v>2030</v>
      </c>
      <c r="AV42" s="132"/>
      <c r="AW42" s="132"/>
      <c r="AX42" s="132"/>
      <c r="AY42" s="132"/>
      <c r="AZ42" s="132"/>
      <c r="BA42" s="132"/>
      <c r="BB42" s="73"/>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title:"Type de chauffe-eau",  unit:"",  text:"Quel type de chauffe-eau avez-vous ?", inputType:"sel101", right:"", postfix:"", nodata:"", varType:"Number", min:"", max:"", defaultValue:"-1", d11t:"",d11p:"",d12t:"",d12p:"",d13t:"",d13p:"",d1w:"",d1d:"", d21t:"6",d21p:"2",d22t:"3",d22p:"0",d23t:"2",d23p:"1",d2w:"2",d2d:"0", d31t:"",d31p:"",d32t:"",d32p:"",d33t:"",d33p:"",d3w:"",d3d:""}; </v>
      </c>
      <c r="DO42" s="88"/>
      <c r="DP42" s="88"/>
      <c r="DQ42" s="89" t="str">
        <f t="shared" si="4"/>
        <v>D6.scenario.defSelectValue["sel101"]= [ "Veuillez sélectionner", "Chauffe-eau solaire", " Chauffe-eau thermodynamique", " Chauffe-eau gaz", " Chauffe-eau électricité", "" ];</v>
      </c>
      <c r="DR42" s="90"/>
      <c r="DS42" s="90"/>
      <c r="DT42" s="90" t="str">
        <f t="shared" si="5"/>
        <v>D6.scenario.defSelectData['sel101']= [ '-1', '1', '2', '3', '4', '5', '6', '7', '8', '9' ];</v>
      </c>
    </row>
    <row r="43" spans="1:124" s="85" customFormat="1" ht="43.5" customHeight="1">
      <c r="A43" s="74"/>
      <c r="B43" s="111" t="s">
        <v>2884</v>
      </c>
      <c r="C43" s="120" t="s">
        <v>3569</v>
      </c>
      <c r="D43" s="132" t="s">
        <v>2681</v>
      </c>
      <c r="E43" s="111" t="s">
        <v>1929</v>
      </c>
      <c r="F43" s="120"/>
      <c r="G43" s="132"/>
      <c r="H43" s="120" t="s">
        <v>5435</v>
      </c>
      <c r="I43" s="132" t="s">
        <v>2680</v>
      </c>
      <c r="J43" s="120" t="str">
        <f t="shared" si="0"/>
        <v>sel102</v>
      </c>
      <c r="K43" s="132" t="str">
        <f t="shared" si="1"/>
        <v>sel102</v>
      </c>
      <c r="L43" s="112"/>
      <c r="M43" s="112"/>
      <c r="N43" s="112"/>
      <c r="O43" s="111" t="s">
        <v>1883</v>
      </c>
      <c r="P43" s="112"/>
      <c r="Q43" s="112"/>
      <c r="R43" s="111">
        <v>-1</v>
      </c>
      <c r="S43" s="73"/>
      <c r="T43" s="73"/>
      <c r="U43" s="114" t="str">
        <f t="shared" si="26"/>
        <v>sel102</v>
      </c>
      <c r="V43" s="120" t="s">
        <v>3628</v>
      </c>
      <c r="W43" s="120" t="s">
        <v>5624</v>
      </c>
      <c r="X43" s="120" t="s">
        <v>5625</v>
      </c>
      <c r="Y43" s="120" t="s">
        <v>5626</v>
      </c>
      <c r="Z43" s="120"/>
      <c r="AA43" s="120"/>
      <c r="AB43" s="120"/>
      <c r="AC43" s="120"/>
      <c r="AD43" s="120"/>
      <c r="AE43" s="120"/>
      <c r="AF43" s="120"/>
      <c r="AG43" s="120"/>
      <c r="AH43" s="120"/>
      <c r="AI43" s="120"/>
      <c r="AJ43" s="120"/>
      <c r="AK43" s="120"/>
      <c r="AL43" s="132" t="s">
        <v>2267</v>
      </c>
      <c r="AM43" s="161" t="s">
        <v>2682</v>
      </c>
      <c r="AN43" s="132" t="s">
        <v>2683</v>
      </c>
      <c r="AO43" s="161" t="s">
        <v>2684</v>
      </c>
      <c r="AP43" s="132"/>
      <c r="AQ43" s="132"/>
      <c r="AR43" s="132"/>
      <c r="AS43" s="132"/>
      <c r="AT43" s="132"/>
      <c r="AU43" s="132"/>
      <c r="AV43" s="132"/>
      <c r="AW43" s="132"/>
      <c r="AX43" s="132"/>
      <c r="AY43" s="132"/>
      <c r="AZ43" s="132"/>
      <c r="BA43" s="132"/>
      <c r="BB43" s="73"/>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title:"Chauffe-eau solaire",  unit:"",  text:"Utilisez-vous un chauffe-eau solaire ?", inputType:"sel102", right:"", postfix:"", nodata:"", varType:"Number", min:"", max:"", defaultValue:"-1", d11t:"3",d11p:"0",d12t:"1",d12p:"2",d13t:"",d13p:"",d1w:"2",d1d:"0", d21t:"3",d21p:"0",d22t:"1",d22p:"2",d23t:"",d23p:"",d2w:"2",d2d:"0", d31t:"3",d31p:"0",d32t:"1",d32p:"2",d33t:"",d33p:"",d3w:"2",d3d:"0"}; </v>
      </c>
      <c r="DO43" s="88"/>
      <c r="DP43" s="88"/>
      <c r="DQ43" s="89" t="str">
        <f t="shared" si="4"/>
        <v>D6.scenario.defSelectValue["sel102"]= [ "Veuillez sélectionner", " Je l'utilise", " Je l'utilise occasionnellement", " Je ne l'utilise pas", "" ];</v>
      </c>
      <c r="DR43" s="90"/>
      <c r="DS43" s="90"/>
      <c r="DT43" s="90" t="str">
        <f t="shared" si="5"/>
        <v>D6.scenario.defSelectData['sel102']= [ '-1', '1', '2', '3' ];</v>
      </c>
    </row>
    <row r="44" spans="1:124" s="85" customFormat="1" ht="43.5" customHeight="1">
      <c r="A44" s="73"/>
      <c r="B44" s="111" t="s">
        <v>2885</v>
      </c>
      <c r="C44" s="120" t="s">
        <v>5314</v>
      </c>
      <c r="D44" s="132" t="s">
        <v>3095</v>
      </c>
      <c r="E44" s="111" t="s">
        <v>3029</v>
      </c>
      <c r="F44" s="120" t="s">
        <v>3592</v>
      </c>
      <c r="G44" s="132" t="s">
        <v>1933</v>
      </c>
      <c r="H44" s="120" t="s">
        <v>5436</v>
      </c>
      <c r="I44" s="132" t="s">
        <v>1934</v>
      </c>
      <c r="J44" s="120" t="str">
        <f t="shared" si="0"/>
        <v>sel103</v>
      </c>
      <c r="K44" s="132" t="str">
        <f t="shared" si="1"/>
        <v>sel103</v>
      </c>
      <c r="L44" s="112"/>
      <c r="M44" s="112"/>
      <c r="N44" s="112"/>
      <c r="O44" s="111" t="s">
        <v>1883</v>
      </c>
      <c r="P44" s="112"/>
      <c r="Q44" s="112"/>
      <c r="R44" s="111">
        <v>-1</v>
      </c>
      <c r="S44" s="73"/>
      <c r="T44" s="73"/>
      <c r="U44" s="114" t="str">
        <f t="shared" ref="U44:U58" si="34">J44</f>
        <v>sel103</v>
      </c>
      <c r="V44" s="120" t="s">
        <v>3628</v>
      </c>
      <c r="W44" s="120" t="s">
        <v>5627</v>
      </c>
      <c r="X44" s="120" t="s">
        <v>3982</v>
      </c>
      <c r="Y44" s="120" t="s">
        <v>3983</v>
      </c>
      <c r="Z44" s="120" t="s">
        <v>5628</v>
      </c>
      <c r="AA44" s="120" t="s">
        <v>5629</v>
      </c>
      <c r="AB44" s="120" t="s">
        <v>5630</v>
      </c>
      <c r="AC44" s="120" t="s">
        <v>5631</v>
      </c>
      <c r="AD44" s="120"/>
      <c r="AE44" s="120"/>
      <c r="AF44" s="120"/>
      <c r="AG44" s="120"/>
      <c r="AH44" s="120"/>
      <c r="AI44" s="120"/>
      <c r="AJ44" s="120"/>
      <c r="AK44" s="120"/>
      <c r="AL44" s="132" t="s">
        <v>2267</v>
      </c>
      <c r="AM44" s="132" t="s">
        <v>2031</v>
      </c>
      <c r="AN44" s="132" t="s">
        <v>2032</v>
      </c>
      <c r="AO44" s="132" t="s">
        <v>2033</v>
      </c>
      <c r="AP44" s="132" t="s">
        <v>2034</v>
      </c>
      <c r="AQ44" s="161" t="s">
        <v>2035</v>
      </c>
      <c r="AR44" s="161" t="s">
        <v>2036</v>
      </c>
      <c r="AS44" s="132"/>
      <c r="AT44" s="132"/>
      <c r="AU44" s="132"/>
      <c r="AV44" s="132"/>
      <c r="AW44" s="132"/>
      <c r="AX44" s="132"/>
      <c r="AY44" s="132"/>
      <c r="AZ44" s="132"/>
      <c r="BA44" s="132"/>
      <c r="BB44" s="73"/>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title:"Nombre de jours où l'on prend un bain (hors été)",  unit:"Jour / Semaine",  text:"Combien de jours par semaine prends-tu un bain?", inputType:"sel103", right:"", postfix:"", nodata:"", varType:"Number", min:"", max:"", defaultValue:"-1", d11t:"",d11p:"",d12t:"",d12p:"",d13t:"",d13p:"",d1w:"",d1d:"", d21t:"",d21p:"",d22t:"",d22p:"",d23t:"",d23p:"",d2w:"",d2d:"", d31t:"5",d31p:"0",d32t:"2",d32p:"1",d33t:"0",d33p:"2",d3w:"2",d3d:"0"}; </v>
      </c>
      <c r="DO44" s="88"/>
      <c r="DP44" s="88"/>
      <c r="DQ44" s="89" t="str">
        <f t="shared" si="4"/>
        <v>D6.scenario.defSelectValue["sel103"]= [ "Veuillez sélectionner", " Je ne me sers pas de l'eau chaude", " 1 jour par semaine", " 2 jours par semaine", " 1 fois tous les deux jours", " 5, 6 jours par semaine", " tous les jours", " Je n'ai pas de baignoire", "" ];</v>
      </c>
      <c r="DR44" s="90"/>
      <c r="DS44" s="90"/>
      <c r="DT44" s="90" t="str">
        <f t="shared" si="5"/>
        <v>D6.scenario.defSelectData['sel103']= [ '-1', '0', '1', '2', '3.5', '5.5', '7' ];</v>
      </c>
    </row>
    <row r="45" spans="1:124" s="85" customFormat="1" ht="43.5" customHeight="1">
      <c r="A45" s="73"/>
      <c r="B45" s="111" t="s">
        <v>2691</v>
      </c>
      <c r="C45" s="120" t="s">
        <v>5315</v>
      </c>
      <c r="D45" s="132" t="s">
        <v>2609</v>
      </c>
      <c r="E45" s="111" t="s">
        <v>3029</v>
      </c>
      <c r="F45" s="120" t="s">
        <v>3592</v>
      </c>
      <c r="G45" s="132" t="s">
        <v>1933</v>
      </c>
      <c r="H45" s="120" t="s">
        <v>5437</v>
      </c>
      <c r="I45" s="132" t="s">
        <v>2610</v>
      </c>
      <c r="J45" s="120" t="str">
        <f t="shared" si="0"/>
        <v>sel104</v>
      </c>
      <c r="K45" s="132" t="str">
        <f t="shared" si="1"/>
        <v>sel104</v>
      </c>
      <c r="L45" s="112"/>
      <c r="M45" s="112"/>
      <c r="N45" s="112"/>
      <c r="O45" s="111" t="s">
        <v>1883</v>
      </c>
      <c r="P45" s="112"/>
      <c r="Q45" s="112"/>
      <c r="R45" s="111">
        <v>-1</v>
      </c>
      <c r="S45" s="73"/>
      <c r="T45" s="73"/>
      <c r="U45" s="114" t="str">
        <f t="shared" si="34"/>
        <v>sel104</v>
      </c>
      <c r="V45" s="120" t="s">
        <v>3628</v>
      </c>
      <c r="W45" s="120" t="s">
        <v>5627</v>
      </c>
      <c r="X45" s="120" t="s">
        <v>3982</v>
      </c>
      <c r="Y45" s="120" t="s">
        <v>3983</v>
      </c>
      <c r="Z45" s="120" t="s">
        <v>5628</v>
      </c>
      <c r="AA45" s="120" t="s">
        <v>5629</v>
      </c>
      <c r="AB45" s="120" t="s">
        <v>5630</v>
      </c>
      <c r="AC45" s="120" t="s">
        <v>5631</v>
      </c>
      <c r="AD45" s="120"/>
      <c r="AE45" s="120"/>
      <c r="AF45" s="120"/>
      <c r="AG45" s="120"/>
      <c r="AH45" s="120"/>
      <c r="AI45" s="120"/>
      <c r="AJ45" s="120"/>
      <c r="AK45" s="120"/>
      <c r="AL45" s="132" t="s">
        <v>2267</v>
      </c>
      <c r="AM45" s="161" t="s">
        <v>2031</v>
      </c>
      <c r="AN45" s="132" t="s">
        <v>2032</v>
      </c>
      <c r="AO45" s="132" t="s">
        <v>2033</v>
      </c>
      <c r="AP45" s="132" t="s">
        <v>2034</v>
      </c>
      <c r="AQ45" s="132" t="s">
        <v>2035</v>
      </c>
      <c r="AR45" s="161" t="s">
        <v>2036</v>
      </c>
      <c r="AS45" s="132"/>
      <c r="AT45" s="132"/>
      <c r="AU45" s="132"/>
      <c r="AV45" s="132"/>
      <c r="AW45" s="132"/>
      <c r="AX45" s="132"/>
      <c r="AY45" s="132"/>
      <c r="AZ45" s="132"/>
      <c r="BA45" s="132"/>
      <c r="BB45" s="73"/>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title:"Nombre de jours où l'on prend un bain (en été)",  unit:"Jour / Semaine",  text:"Combien de fois par semaine faites-vous chauffer de l'eau pour un bain en été ?", inputType:"sel104", right:"", postfix:"", nodata:"", varType:"Number", min:"", max:"", defaultValue:"-1", d11t:"",d11p:"",d12t:"",d12p:"",d13t:"",d13p:"",d1w:"",d1d:"", d21t:"",d21p:"",d22t:"",d22p:"",d23t:"",d23p:"",d2w:"",d2d:"", d31t:"5",d31p:"0",d32t:"2",d32p:"1",d33t:"0",d33p:"2",d3w:"2",d3d:"0"}; </v>
      </c>
      <c r="DO45" s="88"/>
      <c r="DP45" s="88"/>
      <c r="DQ45" s="89" t="str">
        <f t="shared" si="4"/>
        <v>D6.scenario.defSelectValue["sel104"]= [ "Veuillez sélectionner", " Je ne me sers pas de l'eau chaude", " 1 jour par semaine", " 2 jours par semaine", " 1 fois tous les deux jours", " 5, 6 jours par semaine", " tous les jours", " Je n'ai pas de baignoire", "" ];</v>
      </c>
      <c r="DR45" s="90"/>
      <c r="DS45" s="90"/>
      <c r="DT45" s="90" t="str">
        <f t="shared" si="5"/>
        <v>D6.scenario.defSelectData['sel104']= [ '-1', '0', '1', '2', '3.5', '5.5', '7' ];</v>
      </c>
    </row>
    <row r="46" spans="1:124" s="85" customFormat="1" ht="43.5" customHeight="1">
      <c r="A46" s="73"/>
      <c r="B46" s="111" t="s">
        <v>2886</v>
      </c>
      <c r="C46" s="120" t="s">
        <v>5316</v>
      </c>
      <c r="D46" s="132" t="s">
        <v>3096</v>
      </c>
      <c r="E46" s="111" t="s">
        <v>3028</v>
      </c>
      <c r="F46" s="120" t="s">
        <v>3593</v>
      </c>
      <c r="G46" s="132" t="s">
        <v>1935</v>
      </c>
      <c r="H46" s="120" t="s">
        <v>5438</v>
      </c>
      <c r="I46" s="132" t="s">
        <v>1936</v>
      </c>
      <c r="J46" s="120" t="str">
        <f t="shared" si="0"/>
        <v>sel105</v>
      </c>
      <c r="K46" s="132" t="str">
        <f t="shared" si="1"/>
        <v>sel105</v>
      </c>
      <c r="L46" s="112"/>
      <c r="M46" s="112"/>
      <c r="N46" s="112"/>
      <c r="O46" s="111" t="s">
        <v>1883</v>
      </c>
      <c r="P46" s="112"/>
      <c r="Q46" s="112"/>
      <c r="R46" s="111">
        <v>-1</v>
      </c>
      <c r="S46" s="73"/>
      <c r="T46" s="73"/>
      <c r="U46" s="114" t="str">
        <f t="shared" si="34"/>
        <v>sel105</v>
      </c>
      <c r="V46" s="120" t="s">
        <v>3628</v>
      </c>
      <c r="W46" s="120" t="s">
        <v>5632</v>
      </c>
      <c r="X46" s="120" t="s">
        <v>3986</v>
      </c>
      <c r="Y46" s="120" t="s">
        <v>3865</v>
      </c>
      <c r="Z46" s="120" t="s">
        <v>3866</v>
      </c>
      <c r="AA46" s="120" t="s">
        <v>3987</v>
      </c>
      <c r="AB46" s="120" t="s">
        <v>3867</v>
      </c>
      <c r="AC46" s="120" t="s">
        <v>3988</v>
      </c>
      <c r="AD46" s="120" t="s">
        <v>3989</v>
      </c>
      <c r="AE46" s="120" t="s">
        <v>3990</v>
      </c>
      <c r="AF46" s="120" t="s">
        <v>3991</v>
      </c>
      <c r="AG46" s="120"/>
      <c r="AH46" s="120"/>
      <c r="AI46" s="120"/>
      <c r="AJ46" s="120"/>
      <c r="AK46" s="120"/>
      <c r="AL46" s="132" t="s">
        <v>2267</v>
      </c>
      <c r="AM46" s="132" t="s">
        <v>1992</v>
      </c>
      <c r="AN46" s="132" t="s">
        <v>2037</v>
      </c>
      <c r="AO46" s="132" t="s">
        <v>2038</v>
      </c>
      <c r="AP46" s="161" t="s">
        <v>2039</v>
      </c>
      <c r="AQ46" s="161" t="s">
        <v>2040</v>
      </c>
      <c r="AR46" s="161" t="s">
        <v>2041</v>
      </c>
      <c r="AS46" s="161" t="s">
        <v>2042</v>
      </c>
      <c r="AT46" s="132" t="s">
        <v>2043</v>
      </c>
      <c r="AU46" s="132" t="s">
        <v>2613</v>
      </c>
      <c r="AV46" s="132" t="s">
        <v>2614</v>
      </c>
      <c r="AW46" s="132"/>
      <c r="AX46" s="132"/>
      <c r="AY46" s="132"/>
      <c r="AZ46" s="132"/>
      <c r="BA46" s="132"/>
      <c r="BB46" s="73"/>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title:"Temps de douche (hors été)",  unit:"Minutes / jour",  text:"Combien de minutes par jour votre famille utilise-t-elle la douche ? En moyenne une personne y passe environ cinq minutes.", inputType:"sel105", right:"", postfix:"", nodata:"", varType:"Number", min:"", max:"", defaultValue:"-1", d11t:"40",d11p:"0",d12t:"20",d12p:"1",d13t:"0",d13p:"2",d1w:"2",d1d:"0", d21t:"",d21p:"",d22t:"",d22p:"",d23t:"",d23p:"",d2w:"",d2d:"", d31t:"40",d31p:"0",d32t:"20",d32p:"1",d33t:"0",d33p:"2",d3w:"2",d3d:"0"}; </v>
      </c>
      <c r="DO46" s="88"/>
      <c r="DP46" s="88"/>
      <c r="DQ46" s="89" t="str">
        <f t="shared" si="4"/>
        <v>D6.scenario.defSelectValue["sel105"]= [ "Veuillez sélectionner", " Je n'en prends pas", "5 minutes", " 10 minutes", " 15 minutes", " 20 minutes", " 30 minutes", " 40 minutes", " 60 minutes", " 90 minutes", " 120 minutes", "" ];</v>
      </c>
      <c r="DR46" s="90"/>
      <c r="DS46" s="90"/>
      <c r="DT46" s="90" t="str">
        <f t="shared" si="5"/>
        <v>D6.scenario.defSelectData['sel105']= [ '-1', '0', '5', '10', '15', '20', '30', '40', '60', '90', '120' ];</v>
      </c>
    </row>
    <row r="47" spans="1:124" s="85" customFormat="1" ht="43.5" customHeight="1">
      <c r="A47" s="73"/>
      <c r="B47" s="111" t="s">
        <v>2887</v>
      </c>
      <c r="C47" s="120" t="s">
        <v>3570</v>
      </c>
      <c r="D47" s="132" t="s">
        <v>2611</v>
      </c>
      <c r="E47" s="111" t="s">
        <v>3028</v>
      </c>
      <c r="F47" s="120" t="s">
        <v>3593</v>
      </c>
      <c r="G47" s="132" t="s">
        <v>1935</v>
      </c>
      <c r="H47" s="120" t="s">
        <v>5439</v>
      </c>
      <c r="I47" s="132" t="s">
        <v>2612</v>
      </c>
      <c r="J47" s="120" t="str">
        <f t="shared" si="0"/>
        <v>sel106</v>
      </c>
      <c r="K47" s="132" t="str">
        <f t="shared" si="1"/>
        <v>sel106</v>
      </c>
      <c r="L47" s="112"/>
      <c r="M47" s="112"/>
      <c r="N47" s="112"/>
      <c r="O47" s="111" t="s">
        <v>1883</v>
      </c>
      <c r="P47" s="112"/>
      <c r="Q47" s="112"/>
      <c r="R47" s="111">
        <v>-1</v>
      </c>
      <c r="S47" s="73"/>
      <c r="T47" s="73"/>
      <c r="U47" s="114" t="str">
        <f t="shared" si="34"/>
        <v>sel106</v>
      </c>
      <c r="V47" s="120" t="s">
        <v>3628</v>
      </c>
      <c r="W47" s="120" t="s">
        <v>5632</v>
      </c>
      <c r="X47" s="120" t="s">
        <v>3986</v>
      </c>
      <c r="Y47" s="120" t="s">
        <v>3865</v>
      </c>
      <c r="Z47" s="120" t="s">
        <v>3866</v>
      </c>
      <c r="AA47" s="120" t="s">
        <v>3987</v>
      </c>
      <c r="AB47" s="120" t="s">
        <v>3867</v>
      </c>
      <c r="AC47" s="120" t="s">
        <v>3988</v>
      </c>
      <c r="AD47" s="120" t="s">
        <v>3989</v>
      </c>
      <c r="AE47" s="120" t="s">
        <v>3990</v>
      </c>
      <c r="AF47" s="120" t="s">
        <v>3991</v>
      </c>
      <c r="AG47" s="120"/>
      <c r="AH47" s="120"/>
      <c r="AI47" s="120"/>
      <c r="AJ47" s="120"/>
      <c r="AK47" s="120"/>
      <c r="AL47" s="132" t="s">
        <v>2267</v>
      </c>
      <c r="AM47" s="132" t="s">
        <v>1992</v>
      </c>
      <c r="AN47" s="132" t="s">
        <v>2037</v>
      </c>
      <c r="AO47" s="132" t="s">
        <v>2038</v>
      </c>
      <c r="AP47" s="161" t="s">
        <v>2039</v>
      </c>
      <c r="AQ47" s="161" t="s">
        <v>2040</v>
      </c>
      <c r="AR47" s="161" t="s">
        <v>2041</v>
      </c>
      <c r="AS47" s="161" t="s">
        <v>2042</v>
      </c>
      <c r="AT47" s="132" t="s">
        <v>2043</v>
      </c>
      <c r="AU47" s="132" t="s">
        <v>2613</v>
      </c>
      <c r="AV47" s="132" t="s">
        <v>2614</v>
      </c>
      <c r="AW47" s="132"/>
      <c r="AX47" s="132"/>
      <c r="AY47" s="132"/>
      <c r="AZ47" s="132"/>
      <c r="BA47" s="132"/>
      <c r="BB47" s="73"/>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title:"Temps de douche (été)",  unit:"Minutes / jour",  text:"Combien de minutes par jour votre famille utilise-t-elle la douche en été ?", inputType:"sel106", right:"", postfix:"", nodata:"", varType:"Number", min:"", max:"", defaultValue:"-1", d11t:"40",d11p:"0",d12t:"20",d12p:"1",d13t:"0",d13p:"2",d1w:"2",d1d:"0", d21t:"",d21p:"",d22t:"",d22p:"",d23t:"",d23p:"",d2w:"",d2d:"", d31t:"40",d31p:"0",d32t:"20",d32p:"1",d33t:"0",d33p:"2",d3w:"2",d3d:"0"}; </v>
      </c>
      <c r="DO47" s="88"/>
      <c r="DP47" s="88"/>
      <c r="DQ47" s="89" t="str">
        <f t="shared" si="4"/>
        <v>D6.scenario.defSelectValue["sel106"]= [ "Veuillez sélectionner", " Je n'en prends pas", "5 minutes", " 10 minutes", " 15 minutes", " 20 minutes", " 30 minutes", " 40 minutes", " 60 minutes", " 90 minutes", " 120 minutes", "" ];</v>
      </c>
      <c r="DR47" s="90"/>
      <c r="DS47" s="90"/>
      <c r="DT47" s="90" t="str">
        <f t="shared" si="5"/>
        <v>D6.scenario.defSelectData['sel106']= [ '-1', '0', '5', '10', '15', '20', '30', '40', '60', '90', '120' ];</v>
      </c>
    </row>
    <row r="48" spans="1:124" s="85" customFormat="1" ht="43.5" customHeight="1">
      <c r="A48" s="73"/>
      <c r="B48" s="111" t="s">
        <v>2888</v>
      </c>
      <c r="C48" s="120" t="s">
        <v>5519</v>
      </c>
      <c r="D48" s="132" t="s">
        <v>2697</v>
      </c>
      <c r="E48" s="111" t="s">
        <v>3029</v>
      </c>
      <c r="F48" s="120"/>
      <c r="G48" s="132"/>
      <c r="H48" s="120" t="s">
        <v>5440</v>
      </c>
      <c r="I48" s="132" t="s">
        <v>2697</v>
      </c>
      <c r="J48" s="120" t="str">
        <f t="shared" si="0"/>
        <v>sel107</v>
      </c>
      <c r="K48" s="132" t="str">
        <f t="shared" si="1"/>
        <v>sel107</v>
      </c>
      <c r="L48" s="112"/>
      <c r="M48" s="112"/>
      <c r="N48" s="112"/>
      <c r="O48" s="111" t="s">
        <v>1883</v>
      </c>
      <c r="P48" s="112"/>
      <c r="Q48" s="112"/>
      <c r="R48" s="111">
        <v>-1</v>
      </c>
      <c r="S48" s="73"/>
      <c r="T48" s="73"/>
      <c r="U48" s="114" t="str">
        <f>J48</f>
        <v>sel107</v>
      </c>
      <c r="V48" s="120" t="s">
        <v>3659</v>
      </c>
      <c r="W48" s="120" t="s">
        <v>5633</v>
      </c>
      <c r="X48" s="120" t="s">
        <v>5634</v>
      </c>
      <c r="Y48" s="120" t="s">
        <v>5627</v>
      </c>
      <c r="Z48" s="120" t="s">
        <v>5631</v>
      </c>
      <c r="AA48" s="120"/>
      <c r="AB48" s="120"/>
      <c r="AC48" s="120"/>
      <c r="AD48" s="120"/>
      <c r="AE48" s="120"/>
      <c r="AF48" s="120"/>
      <c r="AG48" s="120"/>
      <c r="AH48" s="120"/>
      <c r="AI48" s="120"/>
      <c r="AJ48" s="120"/>
      <c r="AK48" s="120"/>
      <c r="AL48" s="132" t="s">
        <v>2267</v>
      </c>
      <c r="AM48" s="161" t="s">
        <v>2698</v>
      </c>
      <c r="AN48" s="161" t="s">
        <v>2699</v>
      </c>
      <c r="AO48" s="161" t="s">
        <v>2700</v>
      </c>
      <c r="AP48" s="132"/>
      <c r="AQ48" s="132"/>
      <c r="AR48" s="132"/>
      <c r="AS48" s="132"/>
      <c r="AT48" s="132"/>
      <c r="AU48" s="132"/>
      <c r="AV48" s="132"/>
      <c r="AW48" s="132"/>
      <c r="AX48" s="132"/>
      <c r="AY48" s="132"/>
      <c r="AZ48" s="132"/>
      <c r="BA48" s="132"/>
      <c r="BB48" s="73"/>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title:"#Hauteur de l'eau chaude",  unit:"",  text:"Quelle est la hauteur approximative de l'eau du bain ?", inputType:"sel107", right:"", postfix:"", nodata:"", varType:"Number", min:"", max:"", defaultValue:"-1", d11t:"",d11p:"",d12t:"",d12p:"",d13t:"",d13p:"",d1w:"",d1d:"", d21t:"",d21p:"",d22t:"",d22p:"",d23t:"",d23p:"",d2w:"",d2d:"", d31t:"8",d31p:"0",d32t:"0",d32p:"2",d33t:"",d33p:"",d3w:"2",d3d:"0"}; </v>
      </c>
      <c r="DO48" s="88"/>
      <c r="DP48" s="88"/>
      <c r="DQ48" s="89" t="str">
        <f t="shared" si="4"/>
        <v>D6.scenario.defSelectValue["sel107"]= [ "Veuillez choisir", " Jusqu'à l'épaule", " Jusqu'aux hanches (assis)", " Je ne me sers pas de l'eau chaude", " Je n'ai pas de baignoire", "" ];</v>
      </c>
      <c r="DR48" s="90"/>
      <c r="DS48" s="90"/>
      <c r="DT48" s="90" t="str">
        <f t="shared" si="5"/>
        <v>D6.scenario.defSelectData['sel107']= [ '-1', '8', '4', '0' ];</v>
      </c>
    </row>
    <row r="49" spans="1:124" s="85" customFormat="1" ht="43.5" customHeight="1">
      <c r="A49" s="73"/>
      <c r="B49" s="111" t="s">
        <v>2889</v>
      </c>
      <c r="C49" s="120" t="s">
        <v>5518</v>
      </c>
      <c r="D49" s="132" t="s">
        <v>2835</v>
      </c>
      <c r="E49" s="111" t="s">
        <v>3029</v>
      </c>
      <c r="F49" s="120" t="s">
        <v>3605</v>
      </c>
      <c r="G49" s="132" t="s">
        <v>2686</v>
      </c>
      <c r="H49" s="120" t="s">
        <v>5441</v>
      </c>
      <c r="I49" s="132" t="s">
        <v>2685</v>
      </c>
      <c r="J49" s="120" t="str">
        <f t="shared" si="0"/>
        <v>sel108</v>
      </c>
      <c r="K49" s="132" t="str">
        <f t="shared" si="1"/>
        <v>sel108</v>
      </c>
      <c r="L49" s="112"/>
      <c r="M49" s="112"/>
      <c r="N49" s="112"/>
      <c r="O49" s="111" t="s">
        <v>1883</v>
      </c>
      <c r="P49" s="112"/>
      <c r="Q49" s="112"/>
      <c r="R49" s="111">
        <v>-1</v>
      </c>
      <c r="S49" s="73"/>
      <c r="T49" s="73"/>
      <c r="U49" s="114" t="str">
        <f t="shared" si="34"/>
        <v>sel108</v>
      </c>
      <c r="V49" s="120" t="s">
        <v>3628</v>
      </c>
      <c r="W49" s="120" t="s">
        <v>5635</v>
      </c>
      <c r="X49" s="120" t="s">
        <v>3757</v>
      </c>
      <c r="Y49" s="120" t="s">
        <v>3759</v>
      </c>
      <c r="Z49" s="120" t="s">
        <v>3994</v>
      </c>
      <c r="AA49" s="120" t="s">
        <v>3762</v>
      </c>
      <c r="AB49" s="120" t="s">
        <v>3763</v>
      </c>
      <c r="AC49" s="120"/>
      <c r="AD49" s="120"/>
      <c r="AE49" s="120"/>
      <c r="AF49" s="120"/>
      <c r="AG49" s="120"/>
      <c r="AH49" s="120"/>
      <c r="AI49" s="120"/>
      <c r="AJ49" s="120"/>
      <c r="AK49" s="120"/>
      <c r="AL49" s="132" t="s">
        <v>2267</v>
      </c>
      <c r="AM49" s="161" t="s">
        <v>2313</v>
      </c>
      <c r="AN49" s="132" t="s">
        <v>474</v>
      </c>
      <c r="AO49" s="161" t="s">
        <v>2687</v>
      </c>
      <c r="AP49" s="132" t="s">
        <v>2688</v>
      </c>
      <c r="AQ49" s="132" t="s">
        <v>2689</v>
      </c>
      <c r="AR49" s="132" t="s">
        <v>2690</v>
      </c>
      <c r="AS49" s="132"/>
      <c r="AT49" s="132"/>
      <c r="AU49" s="132"/>
      <c r="AV49" s="132"/>
      <c r="AW49" s="132"/>
      <c r="AX49" s="132"/>
      <c r="AY49" s="132"/>
      <c r="AZ49" s="132"/>
      <c r="BA49" s="132"/>
      <c r="BB49" s="73"/>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title:"#Durée de maintien au chaud du bain",  unit:"heures",  text:"Combien d'heures par jour l'eau du bain est-elle maintenue au chaud ?", inputType:"sel108", right:"", postfix:"", nodata:"", varType:"Number", min:"", max:"", defaultValue:"-1", d11t:"",d11p:"",d12t:"",d12p:"",d13t:"",d13p:"",d1w:"",d1d:"", d21t:"",d21p:"",d22t:"",d22p:"",d23t:"",d23p:"",d2w:"",d2d:"", d31t:"10",d31p:"0",d32t:"4",d32p:"1",d33t:"0",d33p:"2",d3w:"1",d3d:"0"}; </v>
      </c>
      <c r="DO49" s="88"/>
      <c r="DP49" s="88"/>
      <c r="DQ49" s="89" t="str">
        <f t="shared" si="4"/>
        <v>D6.scenario.defSelectValue["sel108"]= [ "Veuillez sélectionner", " Je ne maintiens pas l'eau du bain au chaud", " 3 heures", " 6 heures", " 10 heures", " 16 heures", " 24 heures", "" ];</v>
      </c>
      <c r="DR49" s="90"/>
      <c r="DS49" s="90"/>
      <c r="DT49" s="90" t="str">
        <f t="shared" si="5"/>
        <v>D6.scenario.defSelectData['sel108']= [ '-1', '0', '3', '6', '10', '16', '24' ];</v>
      </c>
    </row>
    <row r="50" spans="1:124" s="85" customFormat="1" ht="43.5" customHeight="1">
      <c r="A50" s="73"/>
      <c r="B50" s="111" t="s">
        <v>2890</v>
      </c>
      <c r="C50" s="120" t="s">
        <v>5520</v>
      </c>
      <c r="D50" s="132" t="s">
        <v>2856</v>
      </c>
      <c r="E50" s="111" t="s">
        <v>3029</v>
      </c>
      <c r="F50" s="120"/>
      <c r="G50" s="132"/>
      <c r="H50" s="120" t="s">
        <v>5442</v>
      </c>
      <c r="I50" s="132" t="s">
        <v>2857</v>
      </c>
      <c r="J50" s="120" t="str">
        <f t="shared" si="0"/>
        <v>sel109</v>
      </c>
      <c r="K50" s="132" t="str">
        <f t="shared" si="1"/>
        <v>sel109</v>
      </c>
      <c r="L50" s="112"/>
      <c r="M50" s="112"/>
      <c r="N50" s="112"/>
      <c r="O50" s="111" t="s">
        <v>1883</v>
      </c>
      <c r="P50" s="112"/>
      <c r="Q50" s="112"/>
      <c r="R50" s="111">
        <v>-1</v>
      </c>
      <c r="S50" s="73"/>
      <c r="T50" s="73"/>
      <c r="U50" s="114" t="str">
        <f t="shared" si="34"/>
        <v>sel109</v>
      </c>
      <c r="V50" s="120" t="s">
        <v>3628</v>
      </c>
      <c r="W50" s="120" t="s">
        <v>5636</v>
      </c>
      <c r="X50" s="120" t="s">
        <v>5637</v>
      </c>
      <c r="Y50" s="120" t="s">
        <v>5638</v>
      </c>
      <c r="Z50" s="120" t="s">
        <v>4048</v>
      </c>
      <c r="AA50" s="120"/>
      <c r="AB50" s="120"/>
      <c r="AC50" s="120"/>
      <c r="AD50" s="120"/>
      <c r="AE50" s="120"/>
      <c r="AF50" s="120"/>
      <c r="AG50" s="120"/>
      <c r="AH50" s="120"/>
      <c r="AI50" s="120"/>
      <c r="AJ50" s="120"/>
      <c r="AK50" s="120"/>
      <c r="AL50" s="132" t="s">
        <v>2267</v>
      </c>
      <c r="AM50" s="161" t="s">
        <v>2858</v>
      </c>
      <c r="AN50" s="161" t="s">
        <v>2859</v>
      </c>
      <c r="AO50" s="161" t="s">
        <v>2860</v>
      </c>
      <c r="AP50" s="161" t="s">
        <v>294</v>
      </c>
      <c r="AQ50" s="132"/>
      <c r="AR50" s="132"/>
      <c r="AS50" s="132"/>
      <c r="AT50" s="132"/>
      <c r="AU50" s="132"/>
      <c r="AV50" s="132"/>
      <c r="AW50" s="132"/>
      <c r="AX50" s="132"/>
      <c r="AY50" s="132"/>
      <c r="AZ50" s="132"/>
      <c r="BA50" s="132"/>
      <c r="BB50" s="73"/>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title:"#En ce qui concerne l'eau que vous utilisez pour vous laver",  unit:"",  text:"Utilisez vous l'eau du bain pour vous laver ?", inputType:"sel109", right:"", postfix:"", nodata:"", varType:"Number", min:"", max:"", defaultValue:"-1", d11t:"",d11p:"",d12t:"",d12p:"",d13t:"",d13p:"",d1w:"",d1d:"", d21t:"",d21p:"",d22t:"",d22p:"",d23t:"",d23p:"",d2w:"",d2d:"", d31t:"",d31p:"",d32t:"",d32p:"",d33t:"",d33p:"",d3w:"",d3d:""}; </v>
      </c>
      <c r="DO50" s="88"/>
      <c r="DP50" s="88"/>
      <c r="DQ50" s="89" t="str">
        <f t="shared" si="4"/>
        <v>D6.scenario.defSelectValue["sel109"]= [ "Veuillez sélectionner", " J'utilise l'eau de la baignoire", " Je fais moitié moitié", " J'utilise la douche", " je ne sais pas", "" ];</v>
      </c>
      <c r="DR50" s="90"/>
      <c r="DS50" s="90"/>
      <c r="DT50" s="90" t="str">
        <f t="shared" si="5"/>
        <v>D6.scenario.defSelectData['sel109']= [ '-1', '10', '5', '2', '0' ];</v>
      </c>
    </row>
    <row r="51" spans="1:124" s="85" customFormat="1" ht="43.5" customHeight="1">
      <c r="A51" s="73"/>
      <c r="B51" s="111" t="s">
        <v>2891</v>
      </c>
      <c r="C51" s="120" t="s">
        <v>5516</v>
      </c>
      <c r="D51" s="132" t="s">
        <v>2855</v>
      </c>
      <c r="E51" s="111" t="s">
        <v>3029</v>
      </c>
      <c r="F51" s="120" t="s">
        <v>3606</v>
      </c>
      <c r="G51" s="132" t="s">
        <v>2395</v>
      </c>
      <c r="H51" s="120" t="s">
        <v>5443</v>
      </c>
      <c r="I51" s="132" t="s">
        <v>2854</v>
      </c>
      <c r="J51" s="120" t="str">
        <f t="shared" si="0"/>
        <v>sel110</v>
      </c>
      <c r="K51" s="132" t="str">
        <f t="shared" si="1"/>
        <v>sel110</v>
      </c>
      <c r="L51" s="112"/>
      <c r="M51" s="112"/>
      <c r="N51" s="112"/>
      <c r="O51" s="111" t="s">
        <v>1883</v>
      </c>
      <c r="P51" s="112"/>
      <c r="Q51" s="112"/>
      <c r="R51" s="111">
        <v>-1</v>
      </c>
      <c r="S51" s="73"/>
      <c r="T51" s="73"/>
      <c r="U51" s="114" t="str">
        <f>J51</f>
        <v>sel110</v>
      </c>
      <c r="V51" s="120" t="s">
        <v>3628</v>
      </c>
      <c r="W51" s="120" t="s">
        <v>5639</v>
      </c>
      <c r="X51" s="120" t="s">
        <v>5640</v>
      </c>
      <c r="Y51" s="120" t="s">
        <v>5641</v>
      </c>
      <c r="Z51" s="120" t="s">
        <v>4048</v>
      </c>
      <c r="AA51" s="120"/>
      <c r="AB51" s="120"/>
      <c r="AC51" s="120"/>
      <c r="AD51" s="120"/>
      <c r="AE51" s="120"/>
      <c r="AF51" s="120"/>
      <c r="AG51" s="120"/>
      <c r="AH51" s="120"/>
      <c r="AI51" s="120"/>
      <c r="AJ51" s="120"/>
      <c r="AK51" s="120"/>
      <c r="AL51" s="132" t="s">
        <v>2267</v>
      </c>
      <c r="AM51" s="161" t="s">
        <v>2852</v>
      </c>
      <c r="AN51" s="161" t="s">
        <v>2861</v>
      </c>
      <c r="AO51" s="132" t="s">
        <v>2862</v>
      </c>
      <c r="AP51" s="132" t="s">
        <v>294</v>
      </c>
      <c r="AQ51" s="132"/>
      <c r="AR51" s="132"/>
      <c r="AS51" s="132"/>
      <c r="AT51" s="132"/>
      <c r="AU51" s="132"/>
      <c r="AV51" s="132"/>
      <c r="AW51" s="132"/>
      <c r="AX51" s="132"/>
      <c r="AY51" s="132"/>
      <c r="AZ51" s="132"/>
      <c r="BA51" s="132"/>
      <c r="BB51" s="73"/>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title:"#Réchauffement du bain",  unit:"%",  text:"Comment réchauffez-vous l'eau du bain ?", inputType:"sel110", right:"", postfix:"", nodata:"", varType:"Number", min:"", max:"", defaultValue:"-1", d11t:"",d11p:"",d12t:"",d12p:"",d13t:"",d13p:"",d1w:"",d1d:"", d21t:"",d21p:"",d22t:"",d22p:"",d23t:"",d23p:"",d2w:"",d2d:"", d31t:"10",d31p:"0",d32t:"0",d32p:"2",d33t:"",d33p:"",d3w:"1",d3d:"0"}; </v>
      </c>
      <c r="DO51" s="88"/>
      <c r="DP51" s="88"/>
      <c r="DQ51" s="89" t="str">
        <f t="shared" si="4"/>
        <v>D6.scenario.defSelectValue["sel110"]= [ "Veuillez sélectionner", " Je le réchauffe automatiquement", " Je le réchauffe si nécessaire", " J'ajoute de l'eau (d'une source autre que la baignoire) au besoin", " je ne sais pas", "" ];</v>
      </c>
      <c r="DR51" s="90"/>
      <c r="DS51" s="90"/>
      <c r="DT51" s="90" t="str">
        <f t="shared" si="5"/>
        <v>D6.scenario.defSelectData['sel110']= [ '-1', '10', '5', '5', '0' ];</v>
      </c>
    </row>
    <row r="52" spans="1:124" s="85" customFormat="1" ht="43.5" customHeight="1">
      <c r="A52" s="73"/>
      <c r="B52" s="111" t="s">
        <v>2892</v>
      </c>
      <c r="C52" s="120" t="s">
        <v>5517</v>
      </c>
      <c r="D52" s="132" t="s">
        <v>2863</v>
      </c>
      <c r="E52" s="111" t="s">
        <v>3029</v>
      </c>
      <c r="F52" s="120" t="s">
        <v>3606</v>
      </c>
      <c r="G52" s="132" t="s">
        <v>2395</v>
      </c>
      <c r="H52" s="120" t="s">
        <v>5444</v>
      </c>
      <c r="I52" s="132" t="s">
        <v>2864</v>
      </c>
      <c r="J52" s="120" t="str">
        <f t="shared" si="0"/>
        <v>sel111</v>
      </c>
      <c r="K52" s="132" t="str">
        <f t="shared" si="1"/>
        <v>sel111</v>
      </c>
      <c r="L52" s="112"/>
      <c r="M52" s="112"/>
      <c r="N52" s="112"/>
      <c r="O52" s="111" t="s">
        <v>1883</v>
      </c>
      <c r="P52" s="112"/>
      <c r="Q52" s="112"/>
      <c r="R52" s="111">
        <v>-1</v>
      </c>
      <c r="S52" s="73"/>
      <c r="T52" s="73"/>
      <c r="U52" s="114" t="str">
        <f>J52</f>
        <v>sel111</v>
      </c>
      <c r="V52" s="120" t="s">
        <v>3628</v>
      </c>
      <c r="W52" s="120" t="s">
        <v>5639</v>
      </c>
      <c r="X52" s="120" t="s">
        <v>5641</v>
      </c>
      <c r="Y52" s="120" t="s">
        <v>5642</v>
      </c>
      <c r="Z52" s="120" t="s">
        <v>5643</v>
      </c>
      <c r="AA52" s="120" t="s">
        <v>4048</v>
      </c>
      <c r="AB52" s="120"/>
      <c r="AC52" s="120"/>
      <c r="AD52" s="120"/>
      <c r="AE52" s="120"/>
      <c r="AF52" s="120"/>
      <c r="AG52" s="120"/>
      <c r="AH52" s="120"/>
      <c r="AI52" s="120"/>
      <c r="AJ52" s="120"/>
      <c r="AK52" s="120"/>
      <c r="AL52" s="132" t="s">
        <v>2267</v>
      </c>
      <c r="AM52" s="132" t="s">
        <v>2865</v>
      </c>
      <c r="AN52" s="161" t="s">
        <v>2862</v>
      </c>
      <c r="AO52" s="161" t="s">
        <v>2866</v>
      </c>
      <c r="AP52" s="161" t="s">
        <v>2867</v>
      </c>
      <c r="AQ52" s="132" t="s">
        <v>294</v>
      </c>
      <c r="AR52" s="132"/>
      <c r="AS52" s="132"/>
      <c r="AT52" s="132"/>
      <c r="AU52" s="132"/>
      <c r="AV52" s="132"/>
      <c r="AW52" s="132"/>
      <c r="AX52" s="132"/>
      <c r="AY52" s="132"/>
      <c r="AZ52" s="132"/>
      <c r="BA52" s="132"/>
      <c r="BB52" s="73"/>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title:"#Lorsque l'eau chaude du bain diminue",  unit:"%",  text:"Que faites-vous quand l'eau chaude diminue dans la baignoire ?", inputType:"sel111", right:"", postfix:"", nodata:"", varType:"Number", min:"", max:"", defaultValue:"-1", d11t:"",d11p:"",d12t:"",d12p:"",d13t:"",d13p:"",d1w:"",d1d:"", d21t:"",d21p:"",d22t:"",d22p:"",d23t:"",d23p:"",d2w:"",d2d:"", d31t:"",d31p:"",d32t:"",d32p:"",d33t:"",d33p:"",d3w:"",d3d:""}; </v>
      </c>
      <c r="DO52" s="88"/>
      <c r="DP52" s="88"/>
      <c r="DQ52" s="89" t="str">
        <f t="shared" si="4"/>
        <v>D6.scenario.defSelectValue["sel111"]= [ "Veuillez sélectionner", " Je le réchauffe automatiquement", " J'ajoute de l'eau (d'une source autre que la baignoire) au besoin", " Je prends un bain avant qu'elle ne soit complètement froide", " Cela dépend des fois", " je ne sais pas", "" ];</v>
      </c>
      <c r="DR52" s="90"/>
      <c r="DS52" s="90"/>
      <c r="DT52" s="90" t="str">
        <f t="shared" si="5"/>
        <v>D6.scenario.defSelectData['sel111']= [ '-1', '10', '5', '0', '5', '5' ];</v>
      </c>
    </row>
    <row r="53" spans="1:124" s="85" customFormat="1" ht="43.5" customHeight="1">
      <c r="A53" s="73"/>
      <c r="B53" s="111" t="s">
        <v>2893</v>
      </c>
      <c r="C53" s="120" t="s">
        <v>5317</v>
      </c>
      <c r="D53" s="132" t="s">
        <v>3057</v>
      </c>
      <c r="E53" s="111" t="s">
        <v>3028</v>
      </c>
      <c r="F53" s="120" t="s">
        <v>3595</v>
      </c>
      <c r="G53" s="132" t="s">
        <v>2874</v>
      </c>
      <c r="H53" s="120" t="s">
        <v>5445</v>
      </c>
      <c r="I53" s="132" t="s">
        <v>2868</v>
      </c>
      <c r="J53" s="120" t="str">
        <f t="shared" si="0"/>
        <v>sel112</v>
      </c>
      <c r="K53" s="132" t="str">
        <f t="shared" si="1"/>
        <v>sel112</v>
      </c>
      <c r="L53" s="112"/>
      <c r="M53" s="112"/>
      <c r="N53" s="112"/>
      <c r="O53" s="111" t="s">
        <v>1883</v>
      </c>
      <c r="P53" s="112"/>
      <c r="Q53" s="112"/>
      <c r="R53" s="111">
        <v>-1</v>
      </c>
      <c r="S53" s="73"/>
      <c r="T53" s="73"/>
      <c r="U53" s="114" t="str">
        <f>J53</f>
        <v>sel112</v>
      </c>
      <c r="V53" s="120" t="s">
        <v>3628</v>
      </c>
      <c r="W53" s="120" t="s">
        <v>5644</v>
      </c>
      <c r="X53" s="120" t="s">
        <v>5645</v>
      </c>
      <c r="Y53" s="120" t="s">
        <v>5646</v>
      </c>
      <c r="Z53" s="120" t="s">
        <v>5647</v>
      </c>
      <c r="AA53" s="120" t="s">
        <v>4048</v>
      </c>
      <c r="AB53" s="120"/>
      <c r="AC53" s="120"/>
      <c r="AD53" s="120"/>
      <c r="AE53" s="120"/>
      <c r="AF53" s="120"/>
      <c r="AG53" s="120"/>
      <c r="AH53" s="120"/>
      <c r="AI53" s="120"/>
      <c r="AJ53" s="120"/>
      <c r="AK53" s="120"/>
      <c r="AL53" s="132" t="s">
        <v>2267</v>
      </c>
      <c r="AM53" s="161" t="s">
        <v>2869</v>
      </c>
      <c r="AN53" s="161" t="s">
        <v>2870</v>
      </c>
      <c r="AO53" s="161" t="s">
        <v>2871</v>
      </c>
      <c r="AP53" s="132" t="s">
        <v>2872</v>
      </c>
      <c r="AQ53" s="132" t="s">
        <v>2873</v>
      </c>
      <c r="AR53" s="132" t="s">
        <v>294</v>
      </c>
      <c r="AS53" s="132"/>
      <c r="AT53" s="132"/>
      <c r="AU53" s="132"/>
      <c r="AV53" s="132"/>
      <c r="AW53" s="132"/>
      <c r="AX53" s="132"/>
      <c r="AY53" s="132"/>
      <c r="AZ53" s="132"/>
      <c r="BA53" s="132"/>
      <c r="BB53" s="73"/>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title:"Temps d'attente de l'eau chaude de la douche",  unit:"Secondes",  text:"Combien de temps met l'eau chaude avant d'arriver ?", inputType:"sel112", right:"", postfix:"", nodata:"", varType:"Number", min:"", max:"", defaultValue:"-1", d11t:"",d11p:"",d12t:"",d12p:"",d13t:"",d13p:"",d1w:"",d1d:"", d21t:"20",d21p:"0",d22t:"10",d22p:"1",d23t:"0",d23p:"2",d2w:"1",d2d:"0", d31t:"",d31p:"",d32t:"",d32p:"",d33t:"",d33p:"",d3w:"",d3d:""}; </v>
      </c>
      <c r="DO53" s="88"/>
      <c r="DP53" s="88"/>
      <c r="DQ53" s="89" t="str">
        <f t="shared" si="4"/>
        <v>D6.scenario.defSelectValue["sel112"]= [ "Veuillez sélectionner", " Environ 5 secondes", " Environ 10 secondes", " Environ 20 secondes", " Moins d'1 minute", " je ne sais pas", "" ];</v>
      </c>
      <c r="DR53" s="90"/>
      <c r="DS53" s="90"/>
      <c r="DT53" s="90" t="str">
        <f t="shared" si="5"/>
        <v>D6.scenario.defSelectData['sel112']= [ '-1', '3', '5', '10', '20', '50', '20' ];</v>
      </c>
    </row>
    <row r="54" spans="1:124" s="85" customFormat="1" ht="43.5" customHeight="1">
      <c r="A54" s="73"/>
      <c r="B54" s="111" t="s">
        <v>2894</v>
      </c>
      <c r="C54" s="120" t="s">
        <v>5318</v>
      </c>
      <c r="D54" s="132" t="s">
        <v>2837</v>
      </c>
      <c r="E54" s="111" t="s">
        <v>3030</v>
      </c>
      <c r="F54" s="120"/>
      <c r="G54" s="132"/>
      <c r="H54" s="120" t="s">
        <v>5446</v>
      </c>
      <c r="I54" s="132" t="s">
        <v>2836</v>
      </c>
      <c r="J54" s="120" t="str">
        <f t="shared" si="0"/>
        <v>sel113</v>
      </c>
      <c r="K54" s="132" t="str">
        <f t="shared" si="1"/>
        <v>sel113</v>
      </c>
      <c r="L54" s="112"/>
      <c r="M54" s="112"/>
      <c r="N54" s="112"/>
      <c r="O54" s="111" t="s">
        <v>1883</v>
      </c>
      <c r="P54" s="112"/>
      <c r="Q54" s="112"/>
      <c r="R54" s="111">
        <v>-1</v>
      </c>
      <c r="S54" s="73"/>
      <c r="T54" s="73"/>
      <c r="U54" s="114" t="str">
        <f t="shared" si="34"/>
        <v>sel113</v>
      </c>
      <c r="V54" s="120" t="s">
        <v>3628</v>
      </c>
      <c r="W54" s="120" t="s">
        <v>5648</v>
      </c>
      <c r="X54" s="120" t="s">
        <v>5649</v>
      </c>
      <c r="Y54" s="120" t="s">
        <v>5650</v>
      </c>
      <c r="Z54" s="120" t="s">
        <v>5651</v>
      </c>
      <c r="AA54" s="120"/>
      <c r="AB54" s="120"/>
      <c r="AC54" s="120"/>
      <c r="AD54" s="120"/>
      <c r="AE54" s="120"/>
      <c r="AF54" s="120"/>
      <c r="AG54" s="120"/>
      <c r="AH54" s="120"/>
      <c r="AI54" s="120"/>
      <c r="AJ54" s="120"/>
      <c r="AK54" s="120"/>
      <c r="AL54" s="132" t="s">
        <v>2267</v>
      </c>
      <c r="AM54" s="161" t="s">
        <v>2310</v>
      </c>
      <c r="AN54" s="132" t="s">
        <v>2311</v>
      </c>
      <c r="AO54" s="161" t="s">
        <v>2312</v>
      </c>
      <c r="AP54" s="161" t="s">
        <v>2313</v>
      </c>
      <c r="AQ54" s="132"/>
      <c r="AR54" s="132"/>
      <c r="AS54" s="132"/>
      <c r="AT54" s="132"/>
      <c r="AU54" s="132"/>
      <c r="AV54" s="132"/>
      <c r="AW54" s="132"/>
      <c r="AX54" s="132"/>
      <c r="AY54" s="132"/>
      <c r="AZ54" s="132"/>
      <c r="BA54" s="132"/>
      <c r="BB54" s="73"/>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title:"Utilisation de l'eau chaude pour laver la vaisselle",  unit:"",  text:"Lorsque vous lavez la vaisselle, essayez-vous d'utiliser de l'eau froide pour économiser l'eau chaude ?", inputType:"sel113", right:"", postfix:"", nodata:"", varType:"Number", min:"", max:"", defaultValue:"-1", d11t:"",d11p:"",d12t:"",d12p:"",d13t:"",d13p:"",d1w:"",d1d:"", d21t:"",d21p:"",d22t:"",d22p:"",d23t:"",d23p:"",d2w:"",d2d:"", d31t:"",d31p:"",d32t:"",d32p:"",d33t:"",d33p:"",d3w:"",d3d:""}; </v>
      </c>
      <c r="DO54" s="88"/>
      <c r="DP54" s="88"/>
      <c r="DQ54" s="89" t="str">
        <f t="shared" si="4"/>
        <v>D6.scenario.defSelectValue["sel113"]= [ "Veuillez sélectionner", " Toujours", " Le plus souvent", " Parfois", " Je ne le fais pas", "" ];</v>
      </c>
      <c r="DR54" s="90"/>
      <c r="DS54" s="90"/>
      <c r="DT54" s="90" t="str">
        <f t="shared" si="5"/>
        <v>D6.scenario.defSelectData['sel113']= [ '-1', '1', '2', '3', '4' ];</v>
      </c>
    </row>
    <row r="55" spans="1:124" s="85" customFormat="1" ht="43.5" customHeight="1">
      <c r="A55" s="73"/>
      <c r="B55" s="111" t="s">
        <v>2895</v>
      </c>
      <c r="C55" s="120" t="s">
        <v>5319</v>
      </c>
      <c r="D55" s="132" t="s">
        <v>2692</v>
      </c>
      <c r="E55" s="111" t="s">
        <v>3031</v>
      </c>
      <c r="F55" s="120" t="s">
        <v>3596</v>
      </c>
      <c r="G55" s="132" t="s">
        <v>812</v>
      </c>
      <c r="H55" s="120" t="s">
        <v>5319</v>
      </c>
      <c r="I55" s="132" t="s">
        <v>2692</v>
      </c>
      <c r="J55" s="120" t="str">
        <f t="shared" si="0"/>
        <v>sel114</v>
      </c>
      <c r="K55" s="132" t="str">
        <f t="shared" si="1"/>
        <v>sel114</v>
      </c>
      <c r="L55" s="112"/>
      <c r="M55" s="112"/>
      <c r="N55" s="112"/>
      <c r="O55" s="111" t="s">
        <v>1883</v>
      </c>
      <c r="P55" s="112"/>
      <c r="Q55" s="112"/>
      <c r="R55" s="111">
        <v>-1</v>
      </c>
      <c r="S55" s="73"/>
      <c r="T55" s="73"/>
      <c r="U55" s="114" t="str">
        <f t="shared" si="34"/>
        <v>sel114</v>
      </c>
      <c r="V55" s="120" t="s">
        <v>3628</v>
      </c>
      <c r="W55" s="120" t="s">
        <v>5652</v>
      </c>
      <c r="X55" s="120" t="s">
        <v>3735</v>
      </c>
      <c r="Y55" s="120" t="s">
        <v>3737</v>
      </c>
      <c r="Z55" s="120" t="s">
        <v>3739</v>
      </c>
      <c r="AA55" s="120" t="s">
        <v>3740</v>
      </c>
      <c r="AB55" s="120" t="s">
        <v>3741</v>
      </c>
      <c r="AC55" s="120" t="s">
        <v>5653</v>
      </c>
      <c r="AD55" s="120"/>
      <c r="AE55" s="120"/>
      <c r="AF55" s="120"/>
      <c r="AG55" s="120"/>
      <c r="AH55" s="120"/>
      <c r="AI55" s="120"/>
      <c r="AJ55" s="120"/>
      <c r="AK55" s="120"/>
      <c r="AL55" s="132" t="s">
        <v>2267</v>
      </c>
      <c r="AM55" s="161" t="s">
        <v>2706</v>
      </c>
      <c r="AN55" s="132" t="s">
        <v>2707</v>
      </c>
      <c r="AO55" s="161" t="s">
        <v>2708</v>
      </c>
      <c r="AP55" s="161" t="s">
        <v>2709</v>
      </c>
      <c r="AQ55" s="132" t="s">
        <v>2710</v>
      </c>
      <c r="AR55" s="132" t="s">
        <v>2711</v>
      </c>
      <c r="AS55" s="132" t="s">
        <v>2712</v>
      </c>
      <c r="AT55" s="132"/>
      <c r="AU55" s="132"/>
      <c r="AV55" s="132"/>
      <c r="AW55" s="132"/>
      <c r="AX55" s="132"/>
      <c r="AY55" s="132"/>
      <c r="AZ55" s="132"/>
      <c r="BA55" s="132"/>
      <c r="BB55" s="73"/>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title:"Moment de l'année où l'on utilise l'eau chaude pour sa toilette",  unit:"Mois",  text:"Moment de l'année où l'on utilise l'eau chaude pour sa toilette", inputType:"sel114", right:"", postfix:"", nodata:"", varType:"Number", min:"", max:"", defaultValue:"-1", d11t:"",d11p:"",d12t:"",d12p:"",d13t:"",d13p:"",d1w:"",d1d:"", d21t:"",d21p:"",d22t:"",d22p:"",d23t:"",d23p:"",d2w:"",d2d:"", d31t:"5",d31p:"0",d32t:"0",d32p:"2",d33t:"",d33p:"",d3w:"1",d3d:"0"}; </v>
      </c>
      <c r="DO55" s="88"/>
      <c r="DP55" s="88"/>
      <c r="DQ55" s="89" t="str">
        <f t="shared" si="4"/>
        <v>D6.scenario.defSelectValue["sel114"]= [ "Veuillez sélectionner", " Je n'utilise pas d'eau chaude", " 2 mois", " 4 mois", " 6 mois", " 8 mois", " 10 mois", " 12 mois", "" ];</v>
      </c>
      <c r="DR55" s="90"/>
      <c r="DS55" s="90"/>
      <c r="DT55" s="90" t="str">
        <f t="shared" si="5"/>
        <v>D6.scenario.defSelectData['sel114']= [ '-1', '0', '2', '4', '6', '8', '10', '12' ];</v>
      </c>
    </row>
    <row r="56" spans="1:124" s="85" customFormat="1" ht="43.5" customHeight="1">
      <c r="A56" s="73"/>
      <c r="B56" s="111" t="s">
        <v>2896</v>
      </c>
      <c r="C56" s="120" t="s">
        <v>5320</v>
      </c>
      <c r="D56" s="132" t="s">
        <v>2694</v>
      </c>
      <c r="E56" s="111" t="s">
        <v>3030</v>
      </c>
      <c r="F56" s="120" t="s">
        <v>3596</v>
      </c>
      <c r="G56" s="132" t="s">
        <v>812</v>
      </c>
      <c r="H56" s="120" t="s">
        <v>5320</v>
      </c>
      <c r="I56" s="132" t="s">
        <v>2694</v>
      </c>
      <c r="J56" s="120" t="str">
        <f t="shared" si="0"/>
        <v>sel115</v>
      </c>
      <c r="K56" s="132" t="str">
        <f t="shared" si="1"/>
        <v>sel115</v>
      </c>
      <c r="L56" s="112"/>
      <c r="M56" s="112"/>
      <c r="N56" s="112"/>
      <c r="O56" s="111" t="s">
        <v>1883</v>
      </c>
      <c r="P56" s="112"/>
      <c r="Q56" s="112"/>
      <c r="R56" s="111">
        <v>-1</v>
      </c>
      <c r="S56" s="73"/>
      <c r="T56" s="73"/>
      <c r="U56" s="114" t="str">
        <f t="shared" si="34"/>
        <v>sel115</v>
      </c>
      <c r="V56" s="120" t="s">
        <v>3628</v>
      </c>
      <c r="W56" s="120" t="s">
        <v>5652</v>
      </c>
      <c r="X56" s="120" t="s">
        <v>5654</v>
      </c>
      <c r="Y56" s="120" t="s">
        <v>4011</v>
      </c>
      <c r="Z56" s="120" t="s">
        <v>3737</v>
      </c>
      <c r="AA56" s="120" t="s">
        <v>3739</v>
      </c>
      <c r="AB56" s="120" t="s">
        <v>3740</v>
      </c>
      <c r="AC56" s="120" t="s">
        <v>3741</v>
      </c>
      <c r="AD56" s="120" t="s">
        <v>5653</v>
      </c>
      <c r="AE56" s="120"/>
      <c r="AF56" s="120"/>
      <c r="AG56" s="120"/>
      <c r="AH56" s="120"/>
      <c r="AI56" s="120"/>
      <c r="AJ56" s="120"/>
      <c r="AK56" s="120"/>
      <c r="AL56" s="132" t="s">
        <v>2267</v>
      </c>
      <c r="AM56" s="161" t="s">
        <v>2706</v>
      </c>
      <c r="AN56" s="161" t="s">
        <v>2713</v>
      </c>
      <c r="AO56" s="132" t="s">
        <v>2707</v>
      </c>
      <c r="AP56" s="132" t="s">
        <v>2708</v>
      </c>
      <c r="AQ56" s="161" t="s">
        <v>2709</v>
      </c>
      <c r="AR56" s="161" t="s">
        <v>2710</v>
      </c>
      <c r="AS56" s="161" t="s">
        <v>2711</v>
      </c>
      <c r="AT56" s="161" t="s">
        <v>2712</v>
      </c>
      <c r="AU56" s="132"/>
      <c r="AV56" s="132"/>
      <c r="AW56" s="132"/>
      <c r="AX56" s="132"/>
      <c r="AY56" s="132"/>
      <c r="AZ56" s="132"/>
      <c r="BA56" s="132"/>
      <c r="BB56" s="73"/>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title:"Moment où l'on utilise de l'eau chaude pour laver la vaisselle",  unit:"Mois",  text:"Moment où l'on utilise de l'eau chaude pour laver la vaisselle", inputType:"sel115", right:"", postfix:"", nodata:"", varType:"Number", min:"", max:"", defaultValue:"-1", d11t:"",d11p:"",d12t:"",d12p:"",d13t:"",d13p:"",d1w:"",d1d:"", d21t:"",d21p:"",d22t:"",d22p:"",d23t:"",d23p:"",d2w:"",d2d:"", d31t:"",d31p:"",d32t:"",d32p:"",d33t:"",d33p:"",d3w:"",d3d:""}; </v>
      </c>
      <c r="DO56" s="88"/>
      <c r="DP56" s="88"/>
      <c r="DQ56" s="89" t="str">
        <f t="shared" si="4"/>
        <v>D6.scenario.defSelectValue["sel115"]= [ "Veuillez sélectionner", " Je n'utilise pas d'eau chaude", " J'utilise un lave-vaisselle", "2 mois", " 4 mois", " 6 mois", " 8 mois", " 10 mois", " 12 mois", "" ];</v>
      </c>
      <c r="DR56" s="90"/>
      <c r="DS56" s="90"/>
      <c r="DT56" s="90" t="str">
        <f t="shared" si="5"/>
        <v>D6.scenario.defSelectData['sel115']= [ '-1', '0', '99', '2', '4', '6', '8', '10', '12' ];</v>
      </c>
    </row>
    <row r="57" spans="1:124" s="85" customFormat="1" ht="43.5" customHeight="1">
      <c r="A57" s="73"/>
      <c r="B57" s="111" t="s">
        <v>2897</v>
      </c>
      <c r="C57" s="120" t="s">
        <v>3571</v>
      </c>
      <c r="D57" s="132" t="s">
        <v>2696</v>
      </c>
      <c r="E57" s="111" t="s">
        <v>3028</v>
      </c>
      <c r="F57" s="120"/>
      <c r="G57" s="132"/>
      <c r="H57" s="120" t="s">
        <v>3613</v>
      </c>
      <c r="I57" s="132" t="s">
        <v>2851</v>
      </c>
      <c r="J57" s="120" t="str">
        <f t="shared" si="0"/>
        <v>sel116</v>
      </c>
      <c r="K57" s="132" t="str">
        <f t="shared" si="1"/>
        <v>sel116</v>
      </c>
      <c r="L57" s="112"/>
      <c r="M57" s="112"/>
      <c r="N57" s="112"/>
      <c r="O57" s="111" t="s">
        <v>1883</v>
      </c>
      <c r="P57" s="112"/>
      <c r="Q57" s="112"/>
      <c r="R57" s="111">
        <v>-1</v>
      </c>
      <c r="S57" s="73"/>
      <c r="T57" s="73"/>
      <c r="U57" s="114" t="str">
        <f t="shared" si="34"/>
        <v>sel116</v>
      </c>
      <c r="V57" s="120" t="s">
        <v>3628</v>
      </c>
      <c r="W57" s="120" t="s">
        <v>5624</v>
      </c>
      <c r="X57" s="120" t="s">
        <v>5626</v>
      </c>
      <c r="Y57" s="120" t="s">
        <v>4048</v>
      </c>
      <c r="Z57" s="120"/>
      <c r="AA57" s="120"/>
      <c r="AB57" s="120"/>
      <c r="AC57" s="120"/>
      <c r="AD57" s="120"/>
      <c r="AE57" s="120"/>
      <c r="AF57" s="120"/>
      <c r="AG57" s="120"/>
      <c r="AH57" s="120"/>
      <c r="AI57" s="120"/>
      <c r="AJ57" s="120"/>
      <c r="AK57" s="120"/>
      <c r="AL57" s="132" t="s">
        <v>2267</v>
      </c>
      <c r="AM57" s="161" t="s">
        <v>2701</v>
      </c>
      <c r="AN57" s="161" t="s">
        <v>2702</v>
      </c>
      <c r="AO57" s="161" t="s">
        <v>294</v>
      </c>
      <c r="AP57" s="132"/>
      <c r="AQ57" s="132"/>
      <c r="AR57" s="132"/>
      <c r="AS57" s="132"/>
      <c r="AT57" s="132"/>
      <c r="AU57" s="132"/>
      <c r="AV57" s="132"/>
      <c r="AW57" s="132"/>
      <c r="AX57" s="132"/>
      <c r="AY57" s="132"/>
      <c r="AZ57" s="132"/>
      <c r="BA57" s="132"/>
      <c r="BB57" s="73"/>
      <c r="BC57" s="121">
        <v>-1</v>
      </c>
      <c r="BD57" s="120">
        <v>1</v>
      </c>
      <c r="BE57" s="120">
        <v>2</v>
      </c>
      <c r="BF57" s="120"/>
      <c r="BG57" s="120"/>
      <c r="BH57" s="120"/>
      <c r="BI57" s="120"/>
      <c r="BJ57" s="120"/>
      <c r="BK57" s="120"/>
      <c r="BL57" s="120"/>
      <c r="BM57" s="120"/>
      <c r="BN57" s="120"/>
      <c r="BO57" s="120"/>
      <c r="BP57" s="120"/>
      <c r="BQ57" s="120"/>
      <c r="BR57" s="120"/>
      <c r="BS57" s="133">
        <v>-1</v>
      </c>
      <c r="BT57" s="132">
        <v>1</v>
      </c>
      <c r="BU57" s="132">
        <v>2</v>
      </c>
      <c r="BV57" s="132"/>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title:"Pomme de douche à économie d'eau",  unit:"",  text:"Utilisez-vous une pomme de douche à économie d'eau?", inputType:"sel116", right:"", postfix:"", nodata:"", varType:"Number", min:"", max:"", defaultValue:"-1", d11t:"",d11p:"",d12t:"",d12p:"",d13t:"",d13p:"",d1w:"",d1d:"", d21t:"2",d21p:"0",d22t:"1",d22p:"2",d23t:"",d23p:"",d2w:"2",d2d:"0", d31t:"",d31p:"",d32t:"",d32p:"",d33t:"",d33p:"",d3w:"",d3d:""}; </v>
      </c>
      <c r="DO57" s="88"/>
      <c r="DP57" s="88"/>
      <c r="DQ57" s="89" t="str">
        <f t="shared" si="4"/>
        <v>D6.scenario.defSelectValue["sel116"]= [ "Veuillez sélectionner", " Je l'utilise", " Je ne l'utilise pas", " je ne sais pas", "" ];</v>
      </c>
      <c r="DR57" s="90"/>
      <c r="DS57" s="90"/>
      <c r="DT57" s="90" t="str">
        <f t="shared" si="5"/>
        <v>D6.scenario.defSelectData['sel116']= [ '-1', '1', '2' ];</v>
      </c>
    </row>
    <row r="58" spans="1:124" s="85" customFormat="1" ht="43.5" customHeight="1">
      <c r="A58" s="73"/>
      <c r="B58" s="111" t="s">
        <v>2898</v>
      </c>
      <c r="C58" s="120" t="s">
        <v>5321</v>
      </c>
      <c r="D58" s="132" t="s">
        <v>3367</v>
      </c>
      <c r="E58" s="111" t="s">
        <v>3029</v>
      </c>
      <c r="F58" s="120"/>
      <c r="G58" s="132"/>
      <c r="H58" s="120" t="s">
        <v>5447</v>
      </c>
      <c r="I58" s="132" t="s">
        <v>3368</v>
      </c>
      <c r="J58" s="120" t="str">
        <f t="shared" si="0"/>
        <v>sel117</v>
      </c>
      <c r="K58" s="132" t="str">
        <f t="shared" si="1"/>
        <v>sel117</v>
      </c>
      <c r="L58" s="112"/>
      <c r="M58" s="112"/>
      <c r="N58" s="112"/>
      <c r="O58" s="111" t="s">
        <v>1883</v>
      </c>
      <c r="P58" s="112"/>
      <c r="Q58" s="112"/>
      <c r="R58" s="111">
        <v>-1</v>
      </c>
      <c r="S58" s="73"/>
      <c r="T58" s="73"/>
      <c r="U58" s="114" t="str">
        <f t="shared" si="34"/>
        <v>sel117</v>
      </c>
      <c r="V58" s="120" t="s">
        <v>3628</v>
      </c>
      <c r="W58" s="120" t="s">
        <v>5655</v>
      </c>
      <c r="X58" s="120" t="s">
        <v>5656</v>
      </c>
      <c r="Y58" s="120" t="s">
        <v>4048</v>
      </c>
      <c r="Z58" s="120"/>
      <c r="AA58" s="120"/>
      <c r="AB58" s="120"/>
      <c r="AC58" s="120"/>
      <c r="AD58" s="120"/>
      <c r="AE58" s="120"/>
      <c r="AF58" s="120"/>
      <c r="AG58" s="120"/>
      <c r="AH58" s="120"/>
      <c r="AI58" s="120"/>
      <c r="AJ58" s="120"/>
      <c r="AK58" s="120"/>
      <c r="AL58" s="132" t="s">
        <v>2267</v>
      </c>
      <c r="AM58" s="161" t="s">
        <v>2703</v>
      </c>
      <c r="AN58" s="161" t="s">
        <v>2704</v>
      </c>
      <c r="AO58" s="161" t="s">
        <v>2705</v>
      </c>
      <c r="AP58" s="132"/>
      <c r="AQ58" s="132"/>
      <c r="AR58" s="132"/>
      <c r="AS58" s="132"/>
      <c r="AT58" s="132"/>
      <c r="AU58" s="132"/>
      <c r="AV58" s="132"/>
      <c r="AW58" s="132"/>
      <c r="AX58" s="132"/>
      <c r="AY58" s="132"/>
      <c r="AZ58" s="132"/>
      <c r="BA58" s="132"/>
      <c r="BB58" s="73"/>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title:"Baignoire",  unit:"",  text:"La baignoire est-elle comprise dans la construction salle de bain ? Ou est-elle isolée des murs ?", inputType:"sel117", right:"", postfix:"", nodata:"", varType:"Number", min:"", max:"", defaultValue:"-1", d11t:"",d11p:"",d12t:"",d12p:"",d13t:"",d13p:"",d1w:"",d1d:"", d21t:"3",d21p:"0",d22t:"2",d22p:"1",d23t:"1",d23p:"0",d2w:"1",d2d:"0", d31t:"",d31p:"",d32t:"",d32p:"",d33t:"",d33p:"",d3w:"",d3d:""}; </v>
      </c>
      <c r="DO58" s="88"/>
      <c r="DP58" s="88"/>
      <c r="DQ58" s="89" t="str">
        <f t="shared" si="4"/>
        <v>D6.scenario.defSelectValue["sel117"]= [ "Veuillez sélectionner", " Baignoire isolée des murs", " Baignoire intégrée à la salle de bain", " je ne sais pas", "" ];</v>
      </c>
      <c r="DR58" s="90"/>
      <c r="DS58" s="90"/>
      <c r="DT58" s="90" t="str">
        <f t="shared" si="5"/>
        <v>D6.scenario.defSelectData['sel117']= [ '-1', '1', '2', '3' ];</v>
      </c>
    </row>
    <row r="59" spans="1:124" s="85" customFormat="1" ht="43.5" customHeight="1">
      <c r="A59" s="73"/>
      <c r="B59" s="111" t="s">
        <v>3026</v>
      </c>
      <c r="C59" s="120" t="s">
        <v>5322</v>
      </c>
      <c r="D59" s="132" t="s">
        <v>3051</v>
      </c>
      <c r="E59" s="113" t="s">
        <v>2765</v>
      </c>
      <c r="F59" s="120"/>
      <c r="G59" s="132"/>
      <c r="H59" s="120" t="s">
        <v>3614</v>
      </c>
      <c r="I59" s="132" t="s">
        <v>2736</v>
      </c>
      <c r="J59" s="120" t="str">
        <f t="shared" si="0"/>
        <v>sel131</v>
      </c>
      <c r="K59" s="132" t="str">
        <f t="shared" si="1"/>
        <v>sel131</v>
      </c>
      <c r="L59" s="112"/>
      <c r="M59" s="112"/>
      <c r="N59" s="112"/>
      <c r="O59" s="111" t="s">
        <v>1883</v>
      </c>
      <c r="P59" s="112"/>
      <c r="Q59" s="112"/>
      <c r="R59" s="111">
        <v>-1</v>
      </c>
      <c r="T59" s="73"/>
      <c r="U59" s="114" t="str">
        <f>J59</f>
        <v>sel131</v>
      </c>
      <c r="V59" s="120" t="s">
        <v>3628</v>
      </c>
      <c r="W59" s="120" t="s">
        <v>5657</v>
      </c>
      <c r="X59" s="120" t="s">
        <v>5658</v>
      </c>
      <c r="Y59" s="120" t="s">
        <v>5659</v>
      </c>
      <c r="Z59" s="120" t="s">
        <v>5651</v>
      </c>
      <c r="AA59" s="120"/>
      <c r="AB59" s="120"/>
      <c r="AC59" s="120"/>
      <c r="AD59" s="120"/>
      <c r="AE59" s="120"/>
      <c r="AF59" s="120"/>
      <c r="AG59" s="120"/>
      <c r="AH59" s="120"/>
      <c r="AI59" s="120"/>
      <c r="AJ59" s="120"/>
      <c r="AK59" s="120"/>
      <c r="AL59" s="132" t="s">
        <v>2267</v>
      </c>
      <c r="AM59" s="132" t="s">
        <v>2740</v>
      </c>
      <c r="AN59" s="161" t="s">
        <v>2741</v>
      </c>
      <c r="AO59" s="161" t="s">
        <v>2742</v>
      </c>
      <c r="AP59" s="161" t="s">
        <v>1976</v>
      </c>
      <c r="AQ59" s="132"/>
      <c r="AR59" s="132"/>
      <c r="AS59" s="132"/>
      <c r="AT59" s="132"/>
      <c r="AU59" s="132"/>
      <c r="AV59" s="132"/>
      <c r="AW59" s="132"/>
      <c r="AX59" s="132"/>
      <c r="AY59" s="132"/>
      <c r="AZ59" s="132"/>
      <c r="BA59" s="132"/>
      <c r="BB59" s="73"/>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title:"Chauffage du siège des toilettes",  unit:"",  text:"Réchauffez-vous le siège des toilettes?", inputType:"sel131", right:"", postfix:"", nodata:"", varType:"Number", min:"", max:"", defaultValue:"-1", d11t:"",d11p:"",d12t:"",d12p:"",d13t:"",d13p:"",d1w:"",d1d:"", d21t:"",d21p:"",d22t:"",d22p:"",d23t:"",d23p:"",d2w:"",d2d:"", d31t:"4",d31p:"2",d32t:"2",d32p:"1",d33t:"1",d33p:"0",d3w:"1",d3d:"0"}; </v>
      </c>
      <c r="DO59" s="88"/>
      <c r="DP59" s="88"/>
      <c r="DQ59" s="89" t="str">
        <f t="shared" si="4"/>
        <v>D6.scenario.defSelectValue["sel131"]= [ "Veuillez sélectionner", " Chauffage toute l'année", " Pas l'été", " Seulement en hiver", " Je ne le fais pas", "" ];</v>
      </c>
      <c r="DR59" s="90"/>
      <c r="DS59" s="90"/>
      <c r="DT59" s="90" t="str">
        <f t="shared" si="5"/>
        <v>D6.scenario.defSelectData['sel131']= [ '-1', '1', '2', '3', '4' ];</v>
      </c>
    </row>
    <row r="60" spans="1:124" s="85" customFormat="1" ht="43.5" customHeight="1">
      <c r="A60" s="73"/>
      <c r="B60" s="111" t="s">
        <v>3027</v>
      </c>
      <c r="C60" s="120" t="s">
        <v>5323</v>
      </c>
      <c r="D60" s="132" t="s">
        <v>3052</v>
      </c>
      <c r="E60" s="113" t="s">
        <v>2765</v>
      </c>
      <c r="F60" s="120"/>
      <c r="G60" s="132"/>
      <c r="H60" s="120" t="s">
        <v>5448</v>
      </c>
      <c r="I60" s="132" t="s">
        <v>2737</v>
      </c>
      <c r="J60" s="120" t="str">
        <f t="shared" si="0"/>
        <v>sel132</v>
      </c>
      <c r="K60" s="132" t="str">
        <f t="shared" si="1"/>
        <v>sel132</v>
      </c>
      <c r="L60" s="112"/>
      <c r="M60" s="112"/>
      <c r="N60" s="112"/>
      <c r="O60" s="111" t="s">
        <v>1883</v>
      </c>
      <c r="P60" s="112"/>
      <c r="Q60" s="112"/>
      <c r="R60" s="111">
        <v>-1</v>
      </c>
      <c r="T60" s="73"/>
      <c r="U60" s="114" t="str">
        <f>J60</f>
        <v>sel132</v>
      </c>
      <c r="V60" s="120" t="s">
        <v>3628</v>
      </c>
      <c r="W60" s="120" t="s">
        <v>5660</v>
      </c>
      <c r="X60" s="120" t="s">
        <v>5661</v>
      </c>
      <c r="Y60" s="120" t="s">
        <v>5662</v>
      </c>
      <c r="Z60" s="120" t="s">
        <v>4048</v>
      </c>
      <c r="AA60" s="120"/>
      <c r="AB60" s="120"/>
      <c r="AC60" s="120"/>
      <c r="AD60" s="120"/>
      <c r="AE60" s="120"/>
      <c r="AF60" s="120"/>
      <c r="AG60" s="120"/>
      <c r="AH60" s="120"/>
      <c r="AI60" s="120"/>
      <c r="AJ60" s="120"/>
      <c r="AK60" s="120"/>
      <c r="AL60" s="132" t="s">
        <v>2267</v>
      </c>
      <c r="AM60" s="132" t="s">
        <v>2743</v>
      </c>
      <c r="AN60" s="161" t="s">
        <v>2744</v>
      </c>
      <c r="AO60" s="161" t="s">
        <v>2745</v>
      </c>
      <c r="AP60" s="161" t="s">
        <v>2434</v>
      </c>
      <c r="AQ60" s="132"/>
      <c r="AR60" s="132"/>
      <c r="AS60" s="132"/>
      <c r="AT60" s="132"/>
      <c r="AU60" s="132"/>
      <c r="AV60" s="132"/>
      <c r="AW60" s="132"/>
      <c r="AX60" s="132"/>
      <c r="AY60" s="132"/>
      <c r="AZ60" s="132"/>
      <c r="BA60" s="132"/>
      <c r="BB60" s="73"/>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title:"Réglage de la température du siège des toilettes",  unit:"",  text:"Comment est réglée la température du siège des toilettes ?", inputType:"sel132", right:"", postfix:"", nodata:"", varType:"Number", min:"", max:"", defaultValue:"-1", d11t:"",d11p:"",d12t:"",d12p:"",d13t:"",d13p:"",d1w:"",d1d:"", d21t:"",d21p:"",d22t:"",d22p:"",d23t:"",d23p:"",d2w:"",d2d:"", d31t:"4",d31p:"0",d32t:"3",d32p:"1",d33t:"2",d33p:"2",d3w:"1",d3d:"0"}; </v>
      </c>
      <c r="DO60" s="88"/>
      <c r="DP60" s="88"/>
      <c r="DQ60" s="89" t="str">
        <f t="shared" si="4"/>
        <v>D6.scenario.defSelectValue["sel132"]= [ "Veuillez sélectionner", " Chaleur élevée", " Normal", " Chaleur basse", " je ne sais pas", "" ];</v>
      </c>
      <c r="DR60" s="90"/>
      <c r="DS60" s="90"/>
      <c r="DT60" s="90" t="str">
        <f t="shared" si="5"/>
        <v>D6.scenario.defSelectData['sel132']= [ '-1', '1', '2', '3', '4' ];</v>
      </c>
    </row>
    <row r="61" spans="1:124" s="85" customFormat="1" ht="43.5" customHeight="1">
      <c r="A61" s="73"/>
      <c r="B61" s="111" t="s">
        <v>2693</v>
      </c>
      <c r="C61" s="120" t="s">
        <v>5324</v>
      </c>
      <c r="D61" s="132" t="s">
        <v>3144</v>
      </c>
      <c r="E61" s="113" t="s">
        <v>2765</v>
      </c>
      <c r="F61" s="120"/>
      <c r="G61" s="132"/>
      <c r="H61" s="120" t="s">
        <v>5449</v>
      </c>
      <c r="I61" s="132" t="s">
        <v>2738</v>
      </c>
      <c r="J61" s="120" t="str">
        <f t="shared" si="0"/>
        <v>sel133</v>
      </c>
      <c r="K61" s="132" t="str">
        <f t="shared" si="1"/>
        <v>sel133</v>
      </c>
      <c r="L61" s="112"/>
      <c r="M61" s="112"/>
      <c r="N61" s="112"/>
      <c r="O61" s="111" t="s">
        <v>1883</v>
      </c>
      <c r="P61" s="112"/>
      <c r="Q61" s="112"/>
      <c r="R61" s="111">
        <v>-1</v>
      </c>
      <c r="T61" s="73"/>
      <c r="U61" s="114" t="str">
        <f>J61</f>
        <v>sel133</v>
      </c>
      <c r="V61" s="120" t="s">
        <v>3628</v>
      </c>
      <c r="W61" s="120" t="s">
        <v>3696</v>
      </c>
      <c r="X61" s="122" t="s">
        <v>3840</v>
      </c>
      <c r="Y61" s="120"/>
      <c r="Z61" s="120"/>
      <c r="AA61" s="120"/>
      <c r="AB61" s="120"/>
      <c r="AC61" s="120"/>
      <c r="AD61" s="120"/>
      <c r="AE61" s="120"/>
      <c r="AF61" s="120"/>
      <c r="AG61" s="120"/>
      <c r="AH61" s="120"/>
      <c r="AI61" s="120"/>
      <c r="AJ61" s="120"/>
      <c r="AK61" s="120"/>
      <c r="AL61" s="132" t="s">
        <v>2267</v>
      </c>
      <c r="AM61" s="161" t="s">
        <v>1968</v>
      </c>
      <c r="AN61" s="162" t="s">
        <v>1969</v>
      </c>
      <c r="AO61" s="132"/>
      <c r="AP61" s="132"/>
      <c r="AQ61" s="132"/>
      <c r="AR61" s="132"/>
      <c r="AS61" s="132"/>
      <c r="AT61" s="132"/>
      <c r="AU61" s="132"/>
      <c r="AV61" s="132"/>
      <c r="AW61" s="132"/>
      <c r="AX61" s="132"/>
      <c r="AY61" s="132"/>
      <c r="AZ61" s="132"/>
      <c r="BA61" s="132"/>
      <c r="BB61" s="73"/>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title:"Siège de toilette isolé instantanément",  unit:"",  text:"S'agit-il d'un siège de toilettes à réchauffement instantané ?", inputType:"sel133", right:"", postfix:"", nodata:"", varType:"Number", min:"", max:"", defaultValue:"-1", d11t:"",d11p:"",d12t:"",d12p:"",d13t:"",d13p:"",d1w:"",d1d:"", d21t:"",d21p:"",d22t:"",d22p:"",d23t:"",d23p:"",d2w:"",d2d:"", d31t:"",d31p:"",d32t:"",d32p:"",d33t:"",d33p:"",d3w:"",d3d:""}; </v>
      </c>
      <c r="DO61" s="88"/>
      <c r="DP61" s="88"/>
      <c r="DQ61" s="89" t="str">
        <f t="shared" si="4"/>
        <v>D6.scenario.defSelectValue["sel133"]= [ "Veuillez sélectionner", " oui", " non", "" ];</v>
      </c>
      <c r="DR61" s="90"/>
      <c r="DS61" s="90"/>
      <c r="DT61" s="90" t="str">
        <f t="shared" si="5"/>
        <v>D6.scenario.defSelectData['sel133']= [ '-1', '1', '2' ];</v>
      </c>
    </row>
    <row r="62" spans="1:124" s="85" customFormat="1" ht="43.5" customHeight="1">
      <c r="A62" s="73"/>
      <c r="B62" s="111" t="s">
        <v>2695</v>
      </c>
      <c r="C62" s="120" t="s">
        <v>5325</v>
      </c>
      <c r="D62" s="132" t="s">
        <v>3143</v>
      </c>
      <c r="E62" s="113" t="s">
        <v>2765</v>
      </c>
      <c r="F62" s="120"/>
      <c r="G62" s="132"/>
      <c r="H62" s="120" t="s">
        <v>5450</v>
      </c>
      <c r="I62" s="132" t="s">
        <v>2739</v>
      </c>
      <c r="J62" s="120" t="str">
        <f t="shared" si="0"/>
        <v>sel134</v>
      </c>
      <c r="K62" s="132" t="str">
        <f t="shared" si="1"/>
        <v>sel134</v>
      </c>
      <c r="L62" s="112"/>
      <c r="M62" s="112"/>
      <c r="N62" s="112"/>
      <c r="O62" s="111" t="s">
        <v>1883</v>
      </c>
      <c r="P62" s="112"/>
      <c r="Q62" s="112"/>
      <c r="R62" s="111">
        <v>-1</v>
      </c>
      <c r="T62" s="73"/>
      <c r="U62" s="114" t="str">
        <f>J62</f>
        <v>sel134</v>
      </c>
      <c r="V62" s="120" t="s">
        <v>3628</v>
      </c>
      <c r="W62" s="120" t="s">
        <v>3696</v>
      </c>
      <c r="X62" s="122" t="s">
        <v>3840</v>
      </c>
      <c r="Y62" s="120"/>
      <c r="Z62" s="120"/>
      <c r="AA62" s="120"/>
      <c r="AB62" s="120"/>
      <c r="AC62" s="120"/>
      <c r="AD62" s="120"/>
      <c r="AE62" s="120"/>
      <c r="AF62" s="120"/>
      <c r="AG62" s="120"/>
      <c r="AH62" s="120"/>
      <c r="AI62" s="120"/>
      <c r="AJ62" s="120"/>
      <c r="AK62" s="120"/>
      <c r="AL62" s="132" t="s">
        <v>2267</v>
      </c>
      <c r="AM62" s="161" t="s">
        <v>1968</v>
      </c>
      <c r="AN62" s="162" t="s">
        <v>1969</v>
      </c>
      <c r="AO62" s="132"/>
      <c r="AP62" s="132"/>
      <c r="AQ62" s="132"/>
      <c r="AR62" s="132"/>
      <c r="AS62" s="132"/>
      <c r="AT62" s="132"/>
      <c r="AU62" s="132"/>
      <c r="AV62" s="132"/>
      <c r="AW62" s="132"/>
      <c r="AX62" s="132"/>
      <c r="AY62" s="132"/>
      <c r="AZ62" s="132"/>
      <c r="BA62" s="132"/>
      <c r="BB62" s="73"/>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title:"Rabattre l'abattant du siège des toilettes",  unit:"",  text:"Rabattez-vous l'abattant des toilettes après utilisation ?", inputType:"sel134", right:"", postfix:"", nodata:"", varType:"Number", min:"", max:"", defaultValue:"-1", d11t:"",d11p:"",d12t:"",d12p:"",d13t:"",d13p:"",d1w:"",d1d:"", d21t:"",d21p:"",d22t:"",d22p:"",d23t:"",d23p:"",d2w:"",d2d:"", d31t:"2",d31p:"0",d32t:"1",d32p:"2",d33t:"",d33p:"1",d3w:"1",d3d:""}; </v>
      </c>
      <c r="DO62" s="88"/>
      <c r="DP62" s="88"/>
      <c r="DQ62" s="89" t="str">
        <f t="shared" si="4"/>
        <v>D6.scenario.defSelectValue["sel134"]= [ "Veuillez sélectionner", " oui", " non", "" ];</v>
      </c>
      <c r="DR62" s="90"/>
      <c r="DS62" s="90"/>
      <c r="DT62" s="90" t="str">
        <f t="shared" si="5"/>
        <v>D6.scenario.defSelectData['sel134']= [ '-1', '1', '2' ];</v>
      </c>
    </row>
    <row r="63" spans="1:124" s="85" customFormat="1" ht="43.5" customHeight="1">
      <c r="A63" s="73"/>
      <c r="B63" s="111" t="s">
        <v>1919</v>
      </c>
      <c r="C63" s="120" t="s">
        <v>5326</v>
      </c>
      <c r="D63" s="132" t="s">
        <v>2327</v>
      </c>
      <c r="E63" s="111" t="s">
        <v>3037</v>
      </c>
      <c r="F63" s="120"/>
      <c r="G63" s="132"/>
      <c r="H63" s="120" t="s">
        <v>5451</v>
      </c>
      <c r="I63" s="132" t="s">
        <v>1920</v>
      </c>
      <c r="J63" s="120" t="str">
        <f t="shared" si="0"/>
        <v>sel201</v>
      </c>
      <c r="K63" s="132" t="str">
        <f t="shared" si="1"/>
        <v>sel201</v>
      </c>
      <c r="L63" s="112"/>
      <c r="M63" s="112"/>
      <c r="N63" s="112"/>
      <c r="O63" s="111" t="s">
        <v>1883</v>
      </c>
      <c r="P63" s="112"/>
      <c r="Q63" s="112"/>
      <c r="R63" s="111">
        <v>-1</v>
      </c>
      <c r="S63" s="73"/>
      <c r="T63" s="73"/>
      <c r="U63" s="114" t="str">
        <f t="shared" ref="U63:U68" si="35">J63</f>
        <v>sel201</v>
      </c>
      <c r="V63" s="120" t="s">
        <v>3628</v>
      </c>
      <c r="W63" s="120" t="s">
        <v>4079</v>
      </c>
      <c r="X63" s="120" t="s">
        <v>5663</v>
      </c>
      <c r="Y63" s="120" t="s">
        <v>5664</v>
      </c>
      <c r="Z63" s="120" t="s">
        <v>5665</v>
      </c>
      <c r="AA63" s="120" t="s">
        <v>5666</v>
      </c>
      <c r="AB63" s="120"/>
      <c r="AC63" s="120"/>
      <c r="AD63" s="120"/>
      <c r="AE63" s="120"/>
      <c r="AF63" s="120"/>
      <c r="AG63" s="120"/>
      <c r="AH63" s="120"/>
      <c r="AI63" s="120"/>
      <c r="AJ63" s="120"/>
      <c r="AK63" s="120"/>
      <c r="AL63" s="132" t="s">
        <v>2267</v>
      </c>
      <c r="AM63" s="161" t="s">
        <v>2005</v>
      </c>
      <c r="AN63" s="161" t="s">
        <v>2006</v>
      </c>
      <c r="AO63" s="161" t="s">
        <v>2007</v>
      </c>
      <c r="AP63" s="161" t="s">
        <v>2008</v>
      </c>
      <c r="AQ63" s="161" t="s">
        <v>2009</v>
      </c>
      <c r="AR63" s="132"/>
      <c r="AS63" s="132"/>
      <c r="AT63" s="132"/>
      <c r="AU63" s="132"/>
      <c r="AV63" s="132"/>
      <c r="AW63" s="132"/>
      <c r="AX63" s="132"/>
      <c r="AY63" s="132"/>
      <c r="AZ63" s="132"/>
      <c r="BA63" s="132"/>
      <c r="BB63" s="73"/>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title:"Répartition du chauffage dans le logement",  unit:"",  text:"Quelle est la partie de votre logement que vous chauffez le plus ?", inputType:"sel201", right:"", postfix:"", nodata:"", varType:"Number", min:"", max:"", defaultValue:"-1", d11t:"1",d11p:"0",d12t:"0.5",d12p:"1",d13t:"0",d13p:"2",d1w:"1",d1d:"0", d21t:"",d21p:"",d22t:"",d22p:"",d23t:"",d23p:"",d2w:"",d2d:"", d31t:"",d31p:"",d32t:"",d32p:"",d33t:"",d33p:"",d3w:"",d3d:""}; </v>
      </c>
      <c r="DO63" s="88"/>
      <c r="DP63" s="88"/>
      <c r="DQ63" s="89" t="str">
        <f t="shared" si="4"/>
        <v>D6.scenario.defSelectValue["sel201"]= [ "Veuillez sélectionner", " Maison entière", " Environ la moitié de la maison", " Une partie de la maison", " Une seule pièce", " Je ne chauffe pas les pièces", "" ];</v>
      </c>
      <c r="DR63" s="90"/>
      <c r="DS63" s="90"/>
      <c r="DT63" s="90" t="str">
        <f t="shared" si="5"/>
        <v>D6.scenario.defSelectData['sel201']= [ '-1', '1', '0.5', '0.25', '0.1', '0.02' ];</v>
      </c>
    </row>
    <row r="64" spans="1:124" s="85" customFormat="1" ht="43.5" customHeight="1">
      <c r="A64" s="73"/>
      <c r="B64" s="111" t="s">
        <v>1921</v>
      </c>
      <c r="C64" s="120" t="s">
        <v>4887</v>
      </c>
      <c r="D64" s="132" t="s">
        <v>2384</v>
      </c>
      <c r="E64" s="111" t="s">
        <v>3037</v>
      </c>
      <c r="F64" s="120"/>
      <c r="G64" s="132"/>
      <c r="H64" s="120" t="s">
        <v>5452</v>
      </c>
      <c r="I64" s="132" t="s">
        <v>2328</v>
      </c>
      <c r="J64" s="120" t="str">
        <f t="shared" si="0"/>
        <v>sel202</v>
      </c>
      <c r="K64" s="132" t="str">
        <f t="shared" si="1"/>
        <v>sel202</v>
      </c>
      <c r="L64" s="112"/>
      <c r="M64" s="112"/>
      <c r="N64" s="112"/>
      <c r="O64" s="111" t="s">
        <v>1883</v>
      </c>
      <c r="P64" s="112"/>
      <c r="Q64" s="112"/>
      <c r="R64" s="111">
        <v>-1</v>
      </c>
      <c r="S64" s="73"/>
      <c r="T64" s="73"/>
      <c r="U64" s="114" t="str">
        <f t="shared" si="35"/>
        <v>sel202</v>
      </c>
      <c r="V64" s="120" t="s">
        <v>3628</v>
      </c>
      <c r="W64" s="120" t="s">
        <v>5667</v>
      </c>
      <c r="X64" s="120" t="s">
        <v>5668</v>
      </c>
      <c r="Y64" s="120" t="s">
        <v>5669</v>
      </c>
      <c r="Z64" s="120" t="s">
        <v>3822</v>
      </c>
      <c r="AA64" s="120" t="s">
        <v>5670</v>
      </c>
      <c r="AB64" s="120" t="s">
        <v>5671</v>
      </c>
      <c r="AC64" s="120" t="s">
        <v>5672</v>
      </c>
      <c r="AD64" s="120" t="s">
        <v>5673</v>
      </c>
      <c r="AE64" s="120"/>
      <c r="AF64" s="120"/>
      <c r="AG64" s="120"/>
      <c r="AH64" s="120"/>
      <c r="AI64" s="120"/>
      <c r="AJ64" s="120"/>
      <c r="AK64" s="120"/>
      <c r="AL64" s="132" t="s">
        <v>2267</v>
      </c>
      <c r="AM64" s="161" t="s">
        <v>4</v>
      </c>
      <c r="AN64" s="161" t="s">
        <v>2010</v>
      </c>
      <c r="AO64" s="161" t="s">
        <v>2011</v>
      </c>
      <c r="AP64" s="161" t="s">
        <v>2012</v>
      </c>
      <c r="AQ64" s="132" t="s">
        <v>2013</v>
      </c>
      <c r="AR64" s="161" t="s">
        <v>2014</v>
      </c>
      <c r="AS64" s="132"/>
      <c r="AT64" s="132"/>
      <c r="AU64" s="132"/>
      <c r="AV64" s="132"/>
      <c r="AW64" s="132"/>
      <c r="AX64" s="132"/>
      <c r="AY64" s="132"/>
      <c r="AZ64" s="132"/>
      <c r="BA64" s="132"/>
      <c r="BB64" s="73"/>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title:"Équipement de chauffage principalement utilisé",  unit:"",  text:"Quelle est la source d'énergie des appareils de chauffage que vous utilisez le plus souvent pour chauffer une pièce ? Dans le cas du chauffage au sol, choisissez parmi les sources de chaleur.", inputType:"sel202", right:"", postfix:"", nodata:"", varType:"Number", min:"", max:"", defaultValue:"-1", d11t:"6",d11p:"0",d12t:"5",d12p:"2",d13t:"",d13p:"",d1w:"2",d1d:"0", d21t:"6",d21p:"0",d22t:"5",d22p:"2",d23t:"",d23p:"",d2w:"2",d2d:"0", d31t:"5",d31p:"2",d32t:"2",d32p:"0",d33t:"1",d33p:"1",d3w:"2",d3d:"0"}; </v>
      </c>
      <c r="DO64" s="88"/>
      <c r="DP64" s="88"/>
      <c r="DQ64" s="89" t="str">
        <f t="shared" si="4"/>
        <v>D6.scenario.defSelectValue["sel202"]= [ "Veuillez sélectionner", " Air conditionné", " chauffage", " Chauffage électrique", " gaz", " fioul", " poêle à bois", " Poêle à granulés", " Je n'utilise pas d'équipement de chauffage", "" ];</v>
      </c>
      <c r="DR64" s="90"/>
      <c r="DS64" s="90"/>
      <c r="DT64" s="90" t="str">
        <f t="shared" si="5"/>
        <v>D6.scenario.defSelectData['sel202']= [ '-1', '1', '2', '3', '4', '5', '6' ];</v>
      </c>
    </row>
    <row r="65" spans="1:124" s="85" customFormat="1" ht="43.5" customHeight="1">
      <c r="A65" s="73"/>
      <c r="B65" s="112" t="s">
        <v>2904</v>
      </c>
      <c r="C65" s="120" t="s">
        <v>5327</v>
      </c>
      <c r="D65" s="132" t="s">
        <v>2386</v>
      </c>
      <c r="E65" s="111" t="s">
        <v>3037</v>
      </c>
      <c r="F65" s="120"/>
      <c r="G65" s="132"/>
      <c r="H65" s="120" t="s">
        <v>5327</v>
      </c>
      <c r="I65" s="132" t="s">
        <v>2386</v>
      </c>
      <c r="J65" s="120" t="str">
        <f t="shared" si="0"/>
        <v>sel203</v>
      </c>
      <c r="K65" s="132" t="str">
        <f t="shared" si="1"/>
        <v>sel203</v>
      </c>
      <c r="L65" s="112"/>
      <c r="M65" s="112"/>
      <c r="N65" s="112"/>
      <c r="O65" s="111" t="s">
        <v>1883</v>
      </c>
      <c r="P65" s="112"/>
      <c r="Q65" s="112"/>
      <c r="R65" s="111">
        <v>-1</v>
      </c>
      <c r="S65" s="73"/>
      <c r="T65" s="73"/>
      <c r="U65" s="114" t="str">
        <f t="shared" si="35"/>
        <v>sel203</v>
      </c>
      <c r="V65" s="120" t="s">
        <v>3628</v>
      </c>
      <c r="W65" s="120" t="s">
        <v>5667</v>
      </c>
      <c r="X65" s="122" t="s">
        <v>5668</v>
      </c>
      <c r="Y65" s="120" t="s">
        <v>5669</v>
      </c>
      <c r="Z65" s="120" t="s">
        <v>3822</v>
      </c>
      <c r="AA65" s="120" t="s">
        <v>5670</v>
      </c>
      <c r="AB65" s="120" t="s">
        <v>5671</v>
      </c>
      <c r="AC65" s="120" t="s">
        <v>5672</v>
      </c>
      <c r="AD65" s="120" t="s">
        <v>5673</v>
      </c>
      <c r="AE65" s="120"/>
      <c r="AF65" s="120"/>
      <c r="AG65" s="120"/>
      <c r="AH65" s="120"/>
      <c r="AI65" s="120"/>
      <c r="AJ65" s="120"/>
      <c r="AK65" s="120"/>
      <c r="AL65" s="132" t="s">
        <v>2267</v>
      </c>
      <c r="AM65" s="132" t="s">
        <v>1362</v>
      </c>
      <c r="AN65" s="162" t="s">
        <v>2010</v>
      </c>
      <c r="AO65" s="132" t="s">
        <v>2011</v>
      </c>
      <c r="AP65" s="132" t="s">
        <v>2012</v>
      </c>
      <c r="AQ65" s="132" t="s">
        <v>2013</v>
      </c>
      <c r="AR65" s="161" t="s">
        <v>2014</v>
      </c>
      <c r="AS65" s="132"/>
      <c r="AT65" s="132"/>
      <c r="AU65" s="132"/>
      <c r="AV65" s="132"/>
      <c r="AW65" s="132"/>
      <c r="AX65" s="132"/>
      <c r="AY65" s="132"/>
      <c r="AZ65" s="132"/>
      <c r="BA65" s="132"/>
      <c r="BB65" s="73"/>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title:"Équipement de chauffage utilisé de façon complémentaire",  unit:"",  text:"Équipement de chauffage utilisé de façon complémentaire", inputType:"sel203", right:"", postfix:"", nodata:"", varType:"Number", min:"", max:"", defaultValue:"-1", d11t:"",d11p:"",d12t:"",d12p:"",d13t:"",d13p:"",d1w:"",d1d:"", d21t:"",d21p:"",d22t:"",d22p:"",d23t:"",d23p:"",d2w:"",d2d:"", d31t:"",d31p:"",d32t:"",d32p:"",d33t:"",d33p:"",d3w:"",d3d:""}; </v>
      </c>
      <c r="DO65" s="88"/>
      <c r="DP65" s="88"/>
      <c r="DQ65" s="89" t="str">
        <f t="shared" si="4"/>
        <v>D6.scenario.defSelectValue["sel203"]= [ "Veuillez sélectionner", " Air conditionné", " chauffage", " Chauffage électrique", " gaz", " fioul", " poêle à bois", " Poêle à granulés", " Je n'utilise pas d'équipement de chauffage", "" ];</v>
      </c>
      <c r="DR65" s="90"/>
      <c r="DS65" s="90"/>
      <c r="DT65" s="90" t="str">
        <f t="shared" si="5"/>
        <v>D6.scenario.defSelectData['sel203']= [ '-1', '0', '18', '19', '20', '21', '22', '23', '24', '25', '26' ];</v>
      </c>
    </row>
    <row r="66" spans="1:124" s="85" customFormat="1" ht="43.5" customHeight="1">
      <c r="A66" s="73"/>
      <c r="B66" s="111" t="s">
        <v>1924</v>
      </c>
      <c r="C66" s="120" t="s">
        <v>3573</v>
      </c>
      <c r="D66" s="132" t="s">
        <v>1922</v>
      </c>
      <c r="E66" s="111" t="s">
        <v>3037</v>
      </c>
      <c r="F66" s="120" t="s">
        <v>3607</v>
      </c>
      <c r="G66" s="132" t="s">
        <v>1918</v>
      </c>
      <c r="H66" s="120" t="s">
        <v>5453</v>
      </c>
      <c r="I66" s="132" t="s">
        <v>1923</v>
      </c>
      <c r="J66" s="120" t="str">
        <f t="shared" si="0"/>
        <v>sel204</v>
      </c>
      <c r="K66" s="132" t="str">
        <f t="shared" si="1"/>
        <v>sel204</v>
      </c>
      <c r="L66" s="112"/>
      <c r="M66" s="112"/>
      <c r="N66" s="112"/>
      <c r="O66" s="111" t="s">
        <v>1883</v>
      </c>
      <c r="P66" s="112"/>
      <c r="Q66" s="112"/>
      <c r="R66" s="111">
        <v>-1</v>
      </c>
      <c r="S66" s="73"/>
      <c r="T66" s="73"/>
      <c r="U66" s="114" t="str">
        <f t="shared" si="35"/>
        <v>sel204</v>
      </c>
      <c r="V66" s="120" t="s">
        <v>3628</v>
      </c>
      <c r="W66" s="120" t="s">
        <v>5626</v>
      </c>
      <c r="X66" s="120" t="s">
        <v>3755</v>
      </c>
      <c r="Y66" s="120" t="s">
        <v>3756</v>
      </c>
      <c r="Z66" s="120" t="s">
        <v>3757</v>
      </c>
      <c r="AA66" s="120" t="s">
        <v>3758</v>
      </c>
      <c r="AB66" s="120" t="s">
        <v>3759</v>
      </c>
      <c r="AC66" s="120" t="s">
        <v>3760</v>
      </c>
      <c r="AD66" s="120" t="s">
        <v>3761</v>
      </c>
      <c r="AE66" s="120" t="s">
        <v>3762</v>
      </c>
      <c r="AF66" s="120" t="s">
        <v>3763</v>
      </c>
      <c r="AG66" s="120"/>
      <c r="AH66" s="120"/>
      <c r="AI66" s="120"/>
      <c r="AJ66" s="120"/>
      <c r="AK66" s="120"/>
      <c r="AL66" s="132" t="s">
        <v>2267</v>
      </c>
      <c r="AM66" s="132" t="s">
        <v>1992</v>
      </c>
      <c r="AN66" s="132" t="s">
        <v>1950</v>
      </c>
      <c r="AO66" s="132" t="s">
        <v>1951</v>
      </c>
      <c r="AP66" s="132" t="s">
        <v>1952</v>
      </c>
      <c r="AQ66" s="161" t="s">
        <v>1953</v>
      </c>
      <c r="AR66" s="161" t="s">
        <v>1954</v>
      </c>
      <c r="AS66" s="161" t="s">
        <v>1955</v>
      </c>
      <c r="AT66" s="161" t="s">
        <v>1956</v>
      </c>
      <c r="AU66" s="161" t="s">
        <v>1957</v>
      </c>
      <c r="AV66" s="161" t="s">
        <v>1958</v>
      </c>
      <c r="AW66" s="132"/>
      <c r="AX66" s="132"/>
      <c r="AY66" s="132"/>
      <c r="AZ66" s="132"/>
      <c r="BA66" s="132"/>
      <c r="BB66" s="73"/>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title:"Temps de chauffage",  unit:"heures",  text:"Combien d'heures utilisez-vous le chauffage pendant une journée en hiver ?", inputType:"sel204", right:"", postfix:"", nodata:"", varType:"Number", min:"", max:"", defaultValue:"-1", d11t:"24",d11p:"0",d12t:"0",d12p:"2",d13t:"",d13p:"",d1w:"2",d1d:"0", d21t:"",d21p:"",d22t:"",d22p:"",d23t:"",d23p:"",d2w:"",d2d:"", d31t:"",d31p:"",d32t:"",d32p:"",d33t:"",d33p:"",d3w:"",d3d:""}; </v>
      </c>
      <c r="DO66" s="88"/>
      <c r="DP66" s="88"/>
      <c r="DQ66" s="89" t="str">
        <f t="shared" si="4"/>
        <v>D6.scenario.defSelectValue["sel204"]= [ "Veuillez sélectionner", " Je ne l'utilise pas", " 1 heure", " 2 heures", " 3 heures", " 4 heures", " 6 heures", " 8 heures", " 12 heures", " 16 heures", " 24 heures", "" ];</v>
      </c>
      <c r="DR66" s="90"/>
      <c r="DS66" s="90"/>
      <c r="DT66" s="90" t="str">
        <f t="shared" si="5"/>
        <v>D6.scenario.defSelectData['sel204']= [ '-1', '0', '1', '2', '3', '4', '6', '8', '12', '16', '24' ];</v>
      </c>
    </row>
    <row r="67" spans="1:124" s="85" customFormat="1" ht="43.5" customHeight="1">
      <c r="A67" s="73"/>
      <c r="B67" s="112" t="s">
        <v>1927</v>
      </c>
      <c r="C67" s="120" t="s">
        <v>5328</v>
      </c>
      <c r="D67" s="132" t="s">
        <v>1925</v>
      </c>
      <c r="E67" s="111" t="s">
        <v>3037</v>
      </c>
      <c r="F67" s="120" t="s">
        <v>1926</v>
      </c>
      <c r="G67" s="132" t="s">
        <v>1926</v>
      </c>
      <c r="H67" s="120" t="s">
        <v>5454</v>
      </c>
      <c r="I67" s="132" t="s">
        <v>2329</v>
      </c>
      <c r="J67" s="120" t="str">
        <f t="shared" si="0"/>
        <v>sel205</v>
      </c>
      <c r="K67" s="132" t="str">
        <f t="shared" si="1"/>
        <v>sel205</v>
      </c>
      <c r="L67" s="112"/>
      <c r="M67" s="112"/>
      <c r="N67" s="112"/>
      <c r="O67" s="111" t="s">
        <v>1883</v>
      </c>
      <c r="P67" s="112"/>
      <c r="Q67" s="112"/>
      <c r="R67" s="111">
        <v>-1</v>
      </c>
      <c r="S67" s="73"/>
      <c r="T67" s="73"/>
      <c r="U67" s="114" t="str">
        <f t="shared" si="35"/>
        <v>sel205</v>
      </c>
      <c r="V67" s="120" t="s">
        <v>3628</v>
      </c>
      <c r="W67" s="120" t="s">
        <v>3723</v>
      </c>
      <c r="X67" s="122" t="s">
        <v>3724</v>
      </c>
      <c r="Y67" s="120" t="s">
        <v>3725</v>
      </c>
      <c r="Z67" s="120" t="s">
        <v>3726</v>
      </c>
      <c r="AA67" s="120" t="s">
        <v>3727</v>
      </c>
      <c r="AB67" s="120" t="s">
        <v>3728</v>
      </c>
      <c r="AC67" s="120" t="s">
        <v>3729</v>
      </c>
      <c r="AD67" s="120" t="s">
        <v>3730</v>
      </c>
      <c r="AE67" s="120" t="s">
        <v>5674</v>
      </c>
      <c r="AF67" s="120"/>
      <c r="AG67" s="120"/>
      <c r="AH67" s="120"/>
      <c r="AI67" s="120"/>
      <c r="AJ67" s="120"/>
      <c r="AK67" s="120"/>
      <c r="AL67" s="132" t="s">
        <v>2267</v>
      </c>
      <c r="AM67" s="132" t="s">
        <v>1992</v>
      </c>
      <c r="AN67" s="134" t="s">
        <v>2015</v>
      </c>
      <c r="AO67" s="132" t="s">
        <v>2016</v>
      </c>
      <c r="AP67" s="161" t="s">
        <v>2017</v>
      </c>
      <c r="AQ67" s="161" t="s">
        <v>2018</v>
      </c>
      <c r="AR67" s="161" t="s">
        <v>2019</v>
      </c>
      <c r="AS67" s="161" t="s">
        <v>2020</v>
      </c>
      <c r="AT67" s="132" t="s">
        <v>2021</v>
      </c>
      <c r="AU67" s="132" t="s">
        <v>2022</v>
      </c>
      <c r="AV67" s="132" t="s">
        <v>2554</v>
      </c>
      <c r="AW67" s="132"/>
      <c r="AX67" s="132"/>
      <c r="AY67" s="132"/>
      <c r="AZ67" s="132"/>
      <c r="BA67" s="132"/>
      <c r="BB67" s="73"/>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title:"Réglage de la température du chauffage",  unit:"℃",  text:"Lorsque vous chauffez, à quelle température réglez-vous le chauffage ? (en degrés Celsius) Si vous ne pouvez pas régler l'équipement, à quelle température est-il ?", inputType:"sel205", right:"", postfix:"", nodata:"", varType:"Number", min:"", max:"", defaultValue:"-1", d11t:"23",d11p:"0",d12t:"21",d12p:"1",d13t:"0",d13p:"2",d1w:"3",d1d:"0", d21t:"",d21p:"",d22t:"",d22p:"",d23t:"",d23p:"",d2w:"",d2d:"", d31t:"23",d31p:"0",d32t:"21",d32p:"1",d33t:"0",d33p:"2",d3w:"3",d3d:"0"}; </v>
      </c>
      <c r="DO67" s="88"/>
      <c r="DP67" s="88"/>
      <c r="DQ67" s="89" t="str">
        <f t="shared" si="4"/>
        <v>D6.scenario.defSelectValue["sel205"]= [ "Veuillez sélectionner", "18 ℃", " 19 ℃", " 20 ℃", " 21 ℃", " 22 ℃", " 23 ℃", " 24 ℃", " 25 ℃", " 26 ℃ ou plus", "" ];</v>
      </c>
      <c r="DR67" s="90"/>
      <c r="DS67" s="90"/>
      <c r="DT67" s="90" t="str">
        <f t="shared" si="5"/>
        <v>D6.scenario.defSelectData['sel205']= [ '-1', '0', '18', '19', '20', '21', '22', '23', '24', '25', '26' ];</v>
      </c>
    </row>
    <row r="68" spans="1:124" s="85" customFormat="1" ht="43.5" customHeight="1">
      <c r="A68" s="73"/>
      <c r="B68" s="111" t="s">
        <v>1946</v>
      </c>
      <c r="C68" s="120" t="s">
        <v>3574</v>
      </c>
      <c r="D68" s="132" t="s">
        <v>2714</v>
      </c>
      <c r="E68" s="111" t="s">
        <v>3037</v>
      </c>
      <c r="F68" s="120" t="s">
        <v>3596</v>
      </c>
      <c r="G68" s="132" t="s">
        <v>812</v>
      </c>
      <c r="H68" s="120" t="s">
        <v>3574</v>
      </c>
      <c r="I68" s="132" t="s">
        <v>2714</v>
      </c>
      <c r="J68" s="120" t="str">
        <f t="shared" si="0"/>
        <v>sel206</v>
      </c>
      <c r="K68" s="132" t="str">
        <f t="shared" si="1"/>
        <v>sel206</v>
      </c>
      <c r="L68" s="112"/>
      <c r="M68" s="112"/>
      <c r="N68" s="112"/>
      <c r="O68" s="111" t="s">
        <v>1883</v>
      </c>
      <c r="P68" s="112"/>
      <c r="Q68" s="112"/>
      <c r="R68" s="111">
        <v>-1</v>
      </c>
      <c r="S68" s="73"/>
      <c r="T68" s="73"/>
      <c r="U68" s="114" t="str">
        <f t="shared" si="35"/>
        <v>sel206</v>
      </c>
      <c r="V68" s="120" t="s">
        <v>3628</v>
      </c>
      <c r="W68" s="120" t="s">
        <v>5675</v>
      </c>
      <c r="X68" s="122" t="s">
        <v>3734</v>
      </c>
      <c r="Y68" s="122" t="s">
        <v>3735</v>
      </c>
      <c r="Z68" s="120" t="s">
        <v>3736</v>
      </c>
      <c r="AA68" s="120" t="s">
        <v>3737</v>
      </c>
      <c r="AB68" s="120" t="s">
        <v>3738</v>
      </c>
      <c r="AC68" s="120" t="s">
        <v>3739</v>
      </c>
      <c r="AD68" s="120" t="s">
        <v>3740</v>
      </c>
      <c r="AE68" s="120" t="s">
        <v>3741</v>
      </c>
      <c r="AF68" s="120"/>
      <c r="AG68" s="120"/>
      <c r="AH68" s="120"/>
      <c r="AI68" s="120"/>
      <c r="AJ68" s="120"/>
      <c r="AK68" s="120"/>
      <c r="AL68" s="132" t="s">
        <v>2267</v>
      </c>
      <c r="AM68" s="132" t="s">
        <v>2719</v>
      </c>
      <c r="AN68" s="134" t="s">
        <v>2720</v>
      </c>
      <c r="AO68" s="134" t="s">
        <v>2707</v>
      </c>
      <c r="AP68" s="132" t="s">
        <v>2721</v>
      </c>
      <c r="AQ68" s="161" t="s">
        <v>2708</v>
      </c>
      <c r="AR68" s="161" t="s">
        <v>2722</v>
      </c>
      <c r="AS68" s="161" t="s">
        <v>2709</v>
      </c>
      <c r="AT68" s="132" t="s">
        <v>2710</v>
      </c>
      <c r="AU68" s="132" t="s">
        <v>2711</v>
      </c>
      <c r="AV68" s="132"/>
      <c r="AW68" s="132"/>
      <c r="AX68" s="132"/>
      <c r="AY68" s="132"/>
      <c r="AZ68" s="132"/>
      <c r="BA68" s="132"/>
      <c r="BB68" s="73"/>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title:"Période de chauffage",  unit:"Mois",  text:"Période de chauffage", inputType:"sel206", right:"", postfix:"", nodata:"", varType:"Number", min:"", max:"", defaultValue:"-1", d11t:"",d11p:"",d12t:"",d12p:"",d13t:"",d13p:"",d1w:"",d1d:"", d21t:"",d21p:"",d22t:"",d22p:"",d23t:"",d23p:"",d2w:"",d2d:"", d31t:"",d31p:"",d32t:"",d32p:"",d33t:"",d33p:"",d3w:"",d3d:""}; </v>
      </c>
      <c r="DO68" s="88"/>
      <c r="DP68" s="88"/>
      <c r="DQ68" s="89" t="str">
        <f t="shared" si="4"/>
        <v>D6.scenario.defSelectValue["sel206"]= [ "Veuillez sélectionner", "Je ne chauffe pas", " 1 mois", " 2 mois", " 3 mois", " 4 mois", " 5 mois", " 6 mois", " 8 mois", " 10 mois", "" ];</v>
      </c>
      <c r="DR68" s="90"/>
      <c r="DS68" s="90"/>
      <c r="DT68" s="90" t="str">
        <f t="shared" si="5"/>
        <v>D6.scenario.defSelectData['sel206']= [ '-1', '0', '1', '2', '3', '4', '5', '6', '8', '10' ];</v>
      </c>
    </row>
    <row r="69" spans="1:124" s="85" customFormat="1" ht="43.5" customHeight="1">
      <c r="B69" s="111" t="s">
        <v>2559</v>
      </c>
      <c r="C69" s="120" t="s">
        <v>5329</v>
      </c>
      <c r="D69" s="132" t="s">
        <v>2992</v>
      </c>
      <c r="E69" s="111" t="s">
        <v>2772</v>
      </c>
      <c r="F69" s="120"/>
      <c r="G69" s="132"/>
      <c r="H69" s="120" t="s">
        <v>5329</v>
      </c>
      <c r="I69" s="132" t="s">
        <v>2992</v>
      </c>
      <c r="J69" s="120" t="str">
        <f t="shared" ref="J69:J132" si="36">IF(K69="","",K69)</f>
        <v/>
      </c>
      <c r="K69" s="132"/>
      <c r="L69" s="112"/>
      <c r="M69" s="112"/>
      <c r="N69" s="112"/>
      <c r="O69" s="111" t="s">
        <v>1882</v>
      </c>
      <c r="P69" s="112"/>
      <c r="Q69" s="112"/>
      <c r="R69" s="111"/>
      <c r="S69" s="73"/>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3"/>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37">"D6.scenario.defInput["""&amp;B69&amp;"""]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title:"Nom de la pièce",  unit:"",  text:"Nom de la pièce", inputType:"", right:"", postfix:"", nodata:"", varType:"String", min:"", max:"", defaultValue:"", d11t:"",d11p:"",d12t:"",d12p:"",d13t:"",d13p:"",d1w:"",d1d:"", d21t:"",d21p:"",d22t:"",d22p:"",d23t:"",d23p:"",d2w:"",d2d:"", d31t:"",d31p:"",d32t:"",d32p:"",d33t:"",d33p:"",d3w:"",d3d:""}; </v>
      </c>
      <c r="DO69" s="88"/>
      <c r="DP69" s="88"/>
      <c r="DQ69" s="89" t="str">
        <f t="shared" ref="DQ69:DQ132" si="38">"D6.scenario.defSelectValue["""&amp;U69&amp;"""]=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9">"D6.scenario.defSelectData['"&amp;U69&amp;"']=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2936</v>
      </c>
      <c r="C70" s="120" t="s">
        <v>3575</v>
      </c>
      <c r="D70" s="132" t="s">
        <v>807</v>
      </c>
      <c r="E70" s="111" t="s">
        <v>2772</v>
      </c>
      <c r="F70" s="120" t="s">
        <v>1906</v>
      </c>
      <c r="G70" s="132" t="s">
        <v>514</v>
      </c>
      <c r="H70" s="120" t="s">
        <v>5455</v>
      </c>
      <c r="I70" s="132" t="s">
        <v>3107</v>
      </c>
      <c r="J70" s="120" t="str">
        <f t="shared" si="36"/>
        <v>sel212</v>
      </c>
      <c r="K70" s="132" t="str">
        <f t="shared" ref="K70:K133" si="40">"sel"&amp;MID($B70,2,5)</f>
        <v>sel212</v>
      </c>
      <c r="L70" s="112"/>
      <c r="M70" s="112"/>
      <c r="N70" s="112"/>
      <c r="O70" s="111" t="s">
        <v>1883</v>
      </c>
      <c r="P70" s="112"/>
      <c r="Q70" s="112"/>
      <c r="R70" s="111">
        <v>-1</v>
      </c>
      <c r="T70" s="73"/>
      <c r="U70" s="114" t="str">
        <f t="shared" ref="U70:U122" si="41">J70</f>
        <v>sel212</v>
      </c>
      <c r="V70" s="120" t="s">
        <v>3628</v>
      </c>
      <c r="W70" s="120" t="s">
        <v>5676</v>
      </c>
      <c r="X70" s="120" t="s">
        <v>5677</v>
      </c>
      <c r="Y70" s="120" t="s">
        <v>5678</v>
      </c>
      <c r="Z70" s="120" t="s">
        <v>5679</v>
      </c>
      <c r="AA70" s="120" t="s">
        <v>5680</v>
      </c>
      <c r="AB70" s="120" t="s">
        <v>5681</v>
      </c>
      <c r="AC70" s="120" t="s">
        <v>5682</v>
      </c>
      <c r="AD70" s="120" t="s">
        <v>5683</v>
      </c>
      <c r="AE70" s="120" t="s">
        <v>5684</v>
      </c>
      <c r="AF70" s="120" t="s">
        <v>5685</v>
      </c>
      <c r="AG70" s="120"/>
      <c r="AH70" s="120"/>
      <c r="AI70" s="120"/>
      <c r="AJ70" s="120"/>
      <c r="AK70" s="120"/>
      <c r="AL70" s="132" t="s">
        <v>2267</v>
      </c>
      <c r="AM70" s="161" t="s">
        <v>3097</v>
      </c>
      <c r="AN70" s="161" t="s">
        <v>3098</v>
      </c>
      <c r="AO70" s="161" t="s">
        <v>3099</v>
      </c>
      <c r="AP70" s="161" t="s">
        <v>3100</v>
      </c>
      <c r="AQ70" s="161" t="s">
        <v>3101</v>
      </c>
      <c r="AR70" s="161" t="s">
        <v>3102</v>
      </c>
      <c r="AS70" s="132" t="s">
        <v>3103</v>
      </c>
      <c r="AT70" s="132" t="s">
        <v>3104</v>
      </c>
      <c r="AU70" s="132" t="s">
        <v>3105</v>
      </c>
      <c r="AV70" s="132" t="s">
        <v>3106</v>
      </c>
      <c r="AW70" s="132"/>
      <c r="AX70" s="132"/>
      <c r="AY70" s="132"/>
      <c r="AZ70" s="132"/>
      <c r="BA70" s="132"/>
      <c r="BB70" s="73"/>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37"/>
        <v xml:space="preserve">D6.scenario.defInput["i212"] = {  cons:"consACheat",  title:"Taille de la pièce",  unit:"m2",  text:"Indiquez la surface correspondant aux pièces recevant l'air conditionné. S'il y a une cage d'escalier, comptez deux fois cet espace.", inputType:"sel212", right:"", postfix:"", nodata:"", varType:"Number", min:"", max:"", defaultValue:"-1", d11t:"",d11p:"",d12t:"",d12p:"",d13t:"",d13p:"",d1w:"",d1d:"", d21t:"",d21p:"",d22t:"",d22p:"",d23t:"",d23p:"",d2w:"",d2d:"", d31t:"",d31p:"",d32t:"",d32p:"",d33t:"",d33p:"",d3w:"",d3d:""}; </v>
      </c>
      <c r="DO70" s="88"/>
      <c r="DP70" s="88"/>
      <c r="DQ70" s="89" t="str">
        <f t="shared" si="38"/>
        <v>D6.scenario.defSelectValue["sel212"]= [ "Veuillez sélectionner", " 7,5 m2", " 10 m2", " 13 m2", " 16,5 m2", " 20 m2", " 25 m2", " 30 m2", " 40 m2", " 50 m2", " 60 m2 et plus", "" ];</v>
      </c>
      <c r="DR70" s="90"/>
      <c r="DS70" s="90"/>
      <c r="DT70" s="90" t="str">
        <f t="shared" si="39"/>
        <v>D6.scenario.defSelectData['sel212']= [ '-1', '7.3', '10', '13', '16', '19.5', '24', '33', '41', '49', '65' ];</v>
      </c>
    </row>
    <row r="71" spans="1:124" s="85" customFormat="1" ht="43.5" customHeight="1">
      <c r="B71" s="111" t="s">
        <v>2591</v>
      </c>
      <c r="C71" s="120" t="s">
        <v>5330</v>
      </c>
      <c r="D71" s="132" t="s">
        <v>2578</v>
      </c>
      <c r="E71" s="111" t="s">
        <v>2772</v>
      </c>
      <c r="F71" s="120" t="s">
        <v>1906</v>
      </c>
      <c r="G71" s="132" t="s">
        <v>514</v>
      </c>
      <c r="H71" s="120" t="s">
        <v>5456</v>
      </c>
      <c r="I71" s="132" t="s">
        <v>3108</v>
      </c>
      <c r="J71" s="120" t="str">
        <f t="shared" si="36"/>
        <v>sel213</v>
      </c>
      <c r="K71" s="132" t="str">
        <f t="shared" si="40"/>
        <v>sel213</v>
      </c>
      <c r="L71" s="112"/>
      <c r="M71" s="112"/>
      <c r="N71" s="112"/>
      <c r="O71" s="111" t="s">
        <v>1883</v>
      </c>
      <c r="P71" s="112"/>
      <c r="Q71" s="112"/>
      <c r="R71" s="111">
        <v>-1</v>
      </c>
      <c r="T71" s="73"/>
      <c r="U71" s="114" t="str">
        <f t="shared" si="41"/>
        <v>sel213</v>
      </c>
      <c r="V71" s="120" t="s">
        <v>3628</v>
      </c>
      <c r="W71" s="120" t="s">
        <v>5686</v>
      </c>
      <c r="X71" s="120" t="s">
        <v>5687</v>
      </c>
      <c r="Y71" s="120" t="s">
        <v>5688</v>
      </c>
      <c r="Z71" s="120" t="s">
        <v>5689</v>
      </c>
      <c r="AA71" s="120" t="s">
        <v>5690</v>
      </c>
      <c r="AB71" s="120" t="s">
        <v>5691</v>
      </c>
      <c r="AC71" s="120"/>
      <c r="AD71" s="120"/>
      <c r="AE71" s="120"/>
      <c r="AF71" s="120"/>
      <c r="AG71" s="120"/>
      <c r="AH71" s="120"/>
      <c r="AI71" s="120"/>
      <c r="AJ71" s="120"/>
      <c r="AK71" s="120"/>
      <c r="AL71" s="132" t="s">
        <v>2267</v>
      </c>
      <c r="AM71" s="161" t="s">
        <v>2579</v>
      </c>
      <c r="AN71" s="161" t="s">
        <v>2580</v>
      </c>
      <c r="AO71" s="161" t="s">
        <v>2581</v>
      </c>
      <c r="AP71" s="161" t="s">
        <v>2582</v>
      </c>
      <c r="AQ71" s="132" t="s">
        <v>2583</v>
      </c>
      <c r="AR71" s="132" t="s">
        <v>2584</v>
      </c>
      <c r="AS71" s="132"/>
      <c r="AT71" s="132"/>
      <c r="AU71" s="132"/>
      <c r="AV71" s="132"/>
      <c r="AW71" s="132"/>
      <c r="AX71" s="132"/>
      <c r="AY71" s="132"/>
      <c r="AZ71" s="132"/>
      <c r="BA71" s="132"/>
      <c r="BB71" s="73"/>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37"/>
        <v xml:space="preserve">D6.scenario.defInput["i213"] = {  cons:"consACheat",  title:"Taille des vitres",  unit:"m2",  text:"Indiquez le total de la surface des vitres et des montants des fenêtres pour ces pièces.", inputType:"sel213", right:"", postfix:"", nodata:"", varType:"Number", min:"", max:"", defaultValue:"-1", d11t:"",d11p:"",d12t:"",d12p:"",d13t:"",d13p:"",d1w:"",d1d:"", d21t:"",d21p:"",d22t:"",d22p:"",d23t:"",d23p:"",d2w:"",d2d:"", d31t:"",d31p:"",d32t:"",d32p:"",d33t:"",d33p:"",d3w:"",d3d:""}; </v>
      </c>
      <c r="DO71" s="88"/>
      <c r="DP71" s="88"/>
      <c r="DQ71" s="89" t="str">
        <f t="shared" si="38"/>
        <v>D6.scenario.defSelectValue["sel213"]= [ "Veuillez sélectionner", " Fenêtre un vantail (75 x 60 cm)", " Fenêtre 2 vantaux (115/125/135 x 100 cm ou 125/135 x 120 cm)", " Porte fenêtre 1 vantail (215 x 60/80 cm)", " Porte fenêtre 2 vantaux (215 x 100/120 cm)", " Baie coulissante 2 vantaux", " Baie coulissante 2 vantaux (215 x 180/210/240 cm)", "" ];</v>
      </c>
      <c r="DR71" s="90"/>
      <c r="DS71" s="90"/>
      <c r="DT71" s="90" t="str">
        <f t="shared" si="39"/>
        <v>D6.scenario.defSelectData['sel213']= [ '-1', '1.1', '2.2', '3.3', '6.5', '9.7', '13' ];</v>
      </c>
    </row>
    <row r="72" spans="1:124" s="85" customFormat="1" ht="43.5" customHeight="1">
      <c r="B72" s="111" t="s">
        <v>2937</v>
      </c>
      <c r="C72" s="120" t="s">
        <v>5331</v>
      </c>
      <c r="D72" s="132" t="s">
        <v>2577</v>
      </c>
      <c r="E72" s="111" t="s">
        <v>2772</v>
      </c>
      <c r="F72" s="120" t="s">
        <v>3597</v>
      </c>
      <c r="G72" s="132" t="s">
        <v>2590</v>
      </c>
      <c r="H72" s="120" t="s">
        <v>5331</v>
      </c>
      <c r="I72" s="132" t="s">
        <v>2577</v>
      </c>
      <c r="J72" s="120" t="str">
        <f t="shared" si="36"/>
        <v>sel214</v>
      </c>
      <c r="K72" s="132" t="str">
        <f t="shared" si="40"/>
        <v>sel214</v>
      </c>
      <c r="L72" s="112"/>
      <c r="M72" s="112"/>
      <c r="N72" s="112"/>
      <c r="O72" s="111" t="s">
        <v>1883</v>
      </c>
      <c r="P72" s="112"/>
      <c r="Q72" s="112"/>
      <c r="R72" s="111">
        <v>-1</v>
      </c>
      <c r="T72" s="73"/>
      <c r="U72" s="114" t="str">
        <f t="shared" si="41"/>
        <v>sel214</v>
      </c>
      <c r="V72" s="120" t="s">
        <v>3628</v>
      </c>
      <c r="W72" s="120" t="s">
        <v>5692</v>
      </c>
      <c r="X72" s="120" t="s">
        <v>5693</v>
      </c>
      <c r="Y72" s="120" t="s">
        <v>5694</v>
      </c>
      <c r="Z72" s="120" t="s">
        <v>5695</v>
      </c>
      <c r="AA72" s="120" t="s">
        <v>5696</v>
      </c>
      <c r="AB72" s="120"/>
      <c r="AC72" s="120"/>
      <c r="AD72" s="120"/>
      <c r="AE72" s="120"/>
      <c r="AF72" s="120"/>
      <c r="AG72" s="120"/>
      <c r="AH72" s="120"/>
      <c r="AI72" s="120"/>
      <c r="AJ72" s="120"/>
      <c r="AK72" s="120"/>
      <c r="AL72" s="132" t="s">
        <v>2267</v>
      </c>
      <c r="AM72" s="161" t="s">
        <v>2585</v>
      </c>
      <c r="AN72" s="161" t="s">
        <v>2586</v>
      </c>
      <c r="AO72" s="161" t="s">
        <v>2587</v>
      </c>
      <c r="AP72" s="161" t="s">
        <v>2588</v>
      </c>
      <c r="AQ72" s="161" t="s">
        <v>2589</v>
      </c>
      <c r="AR72" s="132"/>
      <c r="AS72" s="132"/>
      <c r="AT72" s="132"/>
      <c r="AU72" s="132"/>
      <c r="AV72" s="132"/>
      <c r="AW72" s="132"/>
      <c r="AX72" s="132"/>
      <c r="AY72" s="132"/>
      <c r="AZ72" s="132"/>
      <c r="BA72" s="132"/>
      <c r="BB72" s="73"/>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37"/>
        <v xml:space="preserve">D6.scenario.defInput["i214"] = {  cons:"consACheat",  title:"Types de verres",  unit:"w / m 2 K",  text:"Types de verres", inputType:"sel214", right:"", postfix:"", nodata:"", varType:"Number", min:"", max:"", defaultValue:"-1", d11t:"",d11p:"",d12t:"",d12p:"",d13t:"",d13p:"",d1w:"",d1d:"", d21t:"4",d21p:"2",d22t:"3",d22p:"1",d23t:"",d23p:"",d2w:"1",d2d:"1", d31t:"",d31p:"",d32t:"",d32p:"",d33t:"",d33p:"",d3w:"",d3d:""}; </v>
      </c>
      <c r="DO72" s="88"/>
      <c r="DP72" s="88"/>
      <c r="DQ72" s="89" t="str">
        <f t="shared" si="38"/>
        <v>D6.scenario.defSelectValue["sel214"]= [ "Veuillez sélectionner", " Simple vitrage", " Aluminium et double vitrage", " Cadre sans aluminium et double vitrage", " Fenêtres à double vitrage", " Double vitrage à faible émissivité", "" ];</v>
      </c>
      <c r="DR72" s="90"/>
      <c r="DS72" s="90"/>
      <c r="DT72" s="90" t="str">
        <f t="shared" si="39"/>
        <v>D6.scenario.defSelectData['sel214']= [ '-1', '6', '3.5', '2.5', '2.5', '1.5' ];</v>
      </c>
    </row>
    <row r="73" spans="1:124" s="85" customFormat="1" ht="43.5" customHeight="1">
      <c r="A73" s="73"/>
      <c r="B73" s="111" t="s">
        <v>2592</v>
      </c>
      <c r="C73" s="120" t="s">
        <v>5332</v>
      </c>
      <c r="D73" s="132" t="s">
        <v>2388</v>
      </c>
      <c r="E73" s="111" t="s">
        <v>3068</v>
      </c>
      <c r="F73" s="120" t="s">
        <v>3610</v>
      </c>
      <c r="G73" s="132" t="s">
        <v>828</v>
      </c>
      <c r="H73" s="120" t="s">
        <v>5332</v>
      </c>
      <c r="I73" s="132" t="s">
        <v>2388</v>
      </c>
      <c r="J73" s="120" t="str">
        <f t="shared" si="36"/>
        <v>sel215</v>
      </c>
      <c r="K73" s="132" t="str">
        <f t="shared" si="40"/>
        <v>sel215</v>
      </c>
      <c r="L73" s="112"/>
      <c r="M73" s="112"/>
      <c r="N73" s="112"/>
      <c r="O73" s="111" t="s">
        <v>1883</v>
      </c>
      <c r="P73" s="112"/>
      <c r="Q73" s="112"/>
      <c r="R73" s="111">
        <v>-1</v>
      </c>
      <c r="S73" s="73"/>
      <c r="T73" s="73"/>
      <c r="U73" s="114" t="str">
        <f t="shared" si="41"/>
        <v>sel215</v>
      </c>
      <c r="V73" s="120" t="s">
        <v>3628</v>
      </c>
      <c r="W73" s="120" t="s">
        <v>5697</v>
      </c>
      <c r="X73" s="120" t="s">
        <v>5698</v>
      </c>
      <c r="Y73" s="120" t="s">
        <v>5699</v>
      </c>
      <c r="Z73" s="120" t="s">
        <v>5700</v>
      </c>
      <c r="AA73" s="120" t="s">
        <v>5701</v>
      </c>
      <c r="AB73" s="120" t="s">
        <v>5702</v>
      </c>
      <c r="AC73" s="120" t="s">
        <v>5703</v>
      </c>
      <c r="AD73" s="120" t="s">
        <v>5704</v>
      </c>
      <c r="AE73" s="120" t="s">
        <v>3911</v>
      </c>
      <c r="AF73" s="120"/>
      <c r="AG73" s="120"/>
      <c r="AH73" s="120"/>
      <c r="AI73" s="120"/>
      <c r="AJ73" s="120"/>
      <c r="AK73" s="120"/>
      <c r="AL73" s="132" t="s">
        <v>2267</v>
      </c>
      <c r="AM73" s="161" t="s">
        <v>2047</v>
      </c>
      <c r="AN73" s="162" t="s">
        <v>2401</v>
      </c>
      <c r="AO73" s="161" t="s">
        <v>2402</v>
      </c>
      <c r="AP73" s="161" t="s">
        <v>2403</v>
      </c>
      <c r="AQ73" s="161" t="s">
        <v>2404</v>
      </c>
      <c r="AR73" s="161" t="s">
        <v>2405</v>
      </c>
      <c r="AS73" s="161" t="s">
        <v>2406</v>
      </c>
      <c r="AT73" s="132" t="s">
        <v>2407</v>
      </c>
      <c r="AU73" s="132" t="s">
        <v>2408</v>
      </c>
      <c r="AV73" s="132"/>
      <c r="AW73" s="132"/>
      <c r="AX73" s="132"/>
      <c r="AY73" s="132"/>
      <c r="AZ73" s="132"/>
      <c r="BA73" s="132"/>
      <c r="BB73" s="73"/>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37"/>
        <v xml:space="preserve">D6.scenario.defInput["i215"] = {  cons:"consACcool",  title:"Nombre d'années d'utilisation de l'air conditionné",  unit:"ans",  text:"Nombre d'années d'utilisation de l'air conditionné", inputType:"sel215", right:"", postfix:"", nodata:"", varType:"Number", min:"", max:"", defaultValue:"-1", d11t:"",d11p:"",d12t:"",d12p:"",d13t:"",d13p:"",d1w:"",d1d:"", d21t:"",d21p:"",d22t:"",d22p:"",d23t:"",d23p:"",d2w:"",d2d:"", d31t:"",d31p:"",d32t:"",d32p:"",d33t:"",d33p:"",d3w:"",d3d:""}; </v>
      </c>
      <c r="DO73" s="88"/>
      <c r="DP73" s="88"/>
      <c r="DQ73" s="89" t="str">
        <f t="shared" si="38"/>
        <v>D6.scenario.defSelectValue["sel215"]= [ "Veuillez sélectionner", " Je n'ai pas l'air conditionné/Je ne l'utilise pas", "Moins d'1 an", " Moins de 3 ans", " Moins de 5 ans", " Moins de 7 ans", " Moins de 10 ans", " Moins de 15 ans", " Moins de 20 ans", " 20 ans ou plus", "" ];</v>
      </c>
      <c r="DR73" s="90"/>
      <c r="DS73" s="90"/>
      <c r="DT73" s="90" t="str">
        <f t="shared" si="39"/>
        <v>D6.scenario.defSelectData['sel215']= [ '-1', '0', '1', '2', '4', '6', '9', '13', '18', '25' ];</v>
      </c>
    </row>
    <row r="74" spans="1:124" s="85" customFormat="1" ht="43.5" customHeight="1">
      <c r="A74" s="73"/>
      <c r="B74" s="111" t="s">
        <v>2593</v>
      </c>
      <c r="C74" s="120" t="s">
        <v>5333</v>
      </c>
      <c r="D74" s="132" t="s">
        <v>2597</v>
      </c>
      <c r="E74" s="111" t="s">
        <v>3068</v>
      </c>
      <c r="F74" s="120"/>
      <c r="G74" s="132"/>
      <c r="H74" s="120" t="s">
        <v>5457</v>
      </c>
      <c r="I74" s="132" t="s">
        <v>3109</v>
      </c>
      <c r="J74" s="120" t="str">
        <f t="shared" si="36"/>
        <v>sel216</v>
      </c>
      <c r="K74" s="132" t="str">
        <f t="shared" si="40"/>
        <v>sel216</v>
      </c>
      <c r="L74" s="112"/>
      <c r="M74" s="112"/>
      <c r="N74" s="112"/>
      <c r="O74" s="111" t="s">
        <v>1883</v>
      </c>
      <c r="P74" s="112"/>
      <c r="Q74" s="112"/>
      <c r="R74" s="111">
        <v>-1</v>
      </c>
      <c r="S74" s="73"/>
      <c r="T74" s="73"/>
      <c r="U74" s="114" t="str">
        <f t="shared" si="41"/>
        <v>sel216</v>
      </c>
      <c r="V74" s="120" t="s">
        <v>3628</v>
      </c>
      <c r="W74" s="120" t="s">
        <v>3696</v>
      </c>
      <c r="X74" s="122" t="s">
        <v>3840</v>
      </c>
      <c r="Y74" s="120" t="s">
        <v>4048</v>
      </c>
      <c r="Z74" s="120"/>
      <c r="AA74" s="120"/>
      <c r="AB74" s="120"/>
      <c r="AC74" s="120"/>
      <c r="AD74" s="120"/>
      <c r="AE74" s="120"/>
      <c r="AF74" s="120"/>
      <c r="AG74" s="120"/>
      <c r="AH74" s="120"/>
      <c r="AI74" s="120"/>
      <c r="AJ74" s="120"/>
      <c r="AK74" s="120"/>
      <c r="AL74" s="132" t="s">
        <v>2267</v>
      </c>
      <c r="AM74" s="161" t="s">
        <v>2480</v>
      </c>
      <c r="AN74" s="162" t="s">
        <v>2481</v>
      </c>
      <c r="AO74" s="161" t="s">
        <v>294</v>
      </c>
      <c r="AP74" s="132"/>
      <c r="AQ74" s="132"/>
      <c r="AR74" s="132"/>
      <c r="AS74" s="132"/>
      <c r="AT74" s="132"/>
      <c r="AU74" s="132"/>
      <c r="AV74" s="132"/>
      <c r="AW74" s="132"/>
      <c r="AX74" s="132"/>
      <c r="AY74" s="132"/>
      <c r="AZ74" s="132"/>
      <c r="BA74" s="132"/>
      <c r="BB74" s="73"/>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37"/>
        <v xml:space="preserve">D6.scenario.defInput["i216"] = {  cons:"consACcool",  title:"Efficacité de la climatisation",  unit:"",  text:"Lors de l'achat de votre climatiseur, avez-vous choisi un climatiseur à économie d'énergie ?", inputType:"sel216", right:"", postfix:"", nodata:"", varType:"Number", min:"", max:"", defaultValue:"-1", d11t:"2",d11p:"0",d12t:"1",d12p:"2",d13t:"",d13p:"",d1w:"2",d1d:"0", d21t:"2",d21p:"0",d22t:"1",d22p:"2",d23t:"",d23p:"",d2w:"2",d2d:"0", d31t:"",d31p:"",d32t:"",d32p:"",d33t:"",d33p:"",d3w:"",d3d:""}; </v>
      </c>
      <c r="DO74" s="88"/>
      <c r="DP74" s="88"/>
      <c r="DQ74" s="89" t="str">
        <f t="shared" si="38"/>
        <v>D6.scenario.defSelectValue["sel216"]= [ "Veuillez sélectionner", " oui", " non", " je ne sais pas", "" ];</v>
      </c>
      <c r="DR74" s="90"/>
      <c r="DS74" s="90"/>
      <c r="DT74" s="90" t="str">
        <f t="shared" si="39"/>
        <v>D6.scenario.defSelectData['sel216']= [ '-1', '1', '2', '3' ];</v>
      </c>
    </row>
    <row r="75" spans="1:124" s="85" customFormat="1" ht="43.5" customHeight="1">
      <c r="B75" s="111" t="s">
        <v>2596</v>
      </c>
      <c r="C75" s="120" t="s">
        <v>5334</v>
      </c>
      <c r="D75" s="132" t="s">
        <v>2556</v>
      </c>
      <c r="E75" s="111" t="s">
        <v>3068</v>
      </c>
      <c r="F75" s="120"/>
      <c r="G75" s="132"/>
      <c r="H75" s="120" t="s">
        <v>5458</v>
      </c>
      <c r="I75" s="132" t="s">
        <v>2557</v>
      </c>
      <c r="J75" s="120" t="str">
        <f t="shared" si="36"/>
        <v>sel217</v>
      </c>
      <c r="K75" s="132" t="str">
        <f t="shared" si="40"/>
        <v>sel217</v>
      </c>
      <c r="L75" s="112"/>
      <c r="M75" s="112"/>
      <c r="N75" s="112"/>
      <c r="O75" s="111" t="s">
        <v>1883</v>
      </c>
      <c r="P75" s="112"/>
      <c r="Q75" s="112"/>
      <c r="R75" s="111">
        <v>-1</v>
      </c>
      <c r="T75" s="73"/>
      <c r="U75" s="114" t="str">
        <f t="shared" si="41"/>
        <v>sel217</v>
      </c>
      <c r="V75" s="120" t="s">
        <v>3628</v>
      </c>
      <c r="W75" s="120" t="s">
        <v>3744</v>
      </c>
      <c r="X75" s="120" t="s">
        <v>5651</v>
      </c>
      <c r="Y75" s="120" t="s">
        <v>4048</v>
      </c>
      <c r="Z75" s="120"/>
      <c r="AA75" s="120"/>
      <c r="AB75" s="120"/>
      <c r="AC75" s="120"/>
      <c r="AD75" s="120"/>
      <c r="AE75" s="120"/>
      <c r="AF75" s="120"/>
      <c r="AG75" s="120"/>
      <c r="AH75" s="120"/>
      <c r="AI75" s="120"/>
      <c r="AJ75" s="120"/>
      <c r="AK75" s="120"/>
      <c r="AL75" s="132" t="s">
        <v>2267</v>
      </c>
      <c r="AM75" s="161" t="s">
        <v>2558</v>
      </c>
      <c r="AN75" s="161" t="s">
        <v>2313</v>
      </c>
      <c r="AO75" s="161" t="s">
        <v>294</v>
      </c>
      <c r="AP75" s="132"/>
      <c r="AQ75" s="132"/>
      <c r="AR75" s="132"/>
      <c r="AS75" s="132"/>
      <c r="AT75" s="132"/>
      <c r="AU75" s="132"/>
      <c r="AV75" s="132"/>
      <c r="AW75" s="132"/>
      <c r="AX75" s="132"/>
      <c r="AY75" s="132"/>
      <c r="AZ75" s="132"/>
      <c r="BA75" s="132"/>
      <c r="BB75" s="73"/>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37"/>
        <v xml:space="preserve">D6.scenario.defInput["i217"] = {  cons:"consACcool",  title:"Nettoyage du filtre du climatiseur",  unit:"",  text:"Nettoyez-vous le filtre du climatiseur ?", inputType:"sel217", right:"", postfix:"", nodata:"", varType:"Number", min:"", max:"", defaultValue:"-1", d11t:"",d11p:"",d12t:"",d12p:"",d13t:"",d13p:"",d1w:"",d1d:"", d21t:"",d21p:"",d22t:"",d22p:"",d23t:"",d23p:"",d2w:"",d2d:"", d31t:"2",d31p:"0",d32t:"1",d32p:"2",d33t:"",d33p:"",d3w:"1",d3d:"0"}; </v>
      </c>
      <c r="DO75" s="88"/>
      <c r="DP75" s="88"/>
      <c r="DQ75" s="89" t="str">
        <f t="shared" si="38"/>
        <v>D6.scenario.defSelectValue["sel217"]= [ "Veuillez sélectionner", " je le fais", " Je ne le fais pas", " je ne sais pas", "" ];</v>
      </c>
      <c r="DR75" s="90"/>
      <c r="DS75" s="90"/>
      <c r="DT75" s="90" t="str">
        <f t="shared" si="39"/>
        <v>D6.scenario.defSelectData['sel217']= [ '-1', '1', '2', '3' ];</v>
      </c>
    </row>
    <row r="76" spans="1:124" s="85" customFormat="1" ht="43.5" customHeight="1">
      <c r="A76" s="73"/>
      <c r="B76" s="111" t="s">
        <v>2385</v>
      </c>
      <c r="C76" s="120" t="s">
        <v>4887</v>
      </c>
      <c r="D76" s="132" t="s">
        <v>2384</v>
      </c>
      <c r="E76" s="111" t="s">
        <v>2905</v>
      </c>
      <c r="F76" s="120"/>
      <c r="G76" s="132"/>
      <c r="H76" s="120" t="s">
        <v>5452</v>
      </c>
      <c r="I76" s="132" t="s">
        <v>2328</v>
      </c>
      <c r="J76" s="120" t="str">
        <f t="shared" si="36"/>
        <v>sel231</v>
      </c>
      <c r="K76" s="132" t="str">
        <f t="shared" si="40"/>
        <v>sel231</v>
      </c>
      <c r="L76" s="112"/>
      <c r="M76" s="112"/>
      <c r="N76" s="112"/>
      <c r="O76" s="111" t="s">
        <v>1883</v>
      </c>
      <c r="P76" s="112"/>
      <c r="Q76" s="112"/>
      <c r="R76" s="111">
        <v>-1</v>
      </c>
      <c r="S76" s="73"/>
      <c r="T76" s="73"/>
      <c r="U76" s="114" t="str">
        <f t="shared" si="41"/>
        <v>sel231</v>
      </c>
      <c r="V76" s="120" t="s">
        <v>3628</v>
      </c>
      <c r="W76" s="120" t="s">
        <v>5667</v>
      </c>
      <c r="X76" s="120" t="s">
        <v>5668</v>
      </c>
      <c r="Y76" s="120" t="s">
        <v>5669</v>
      </c>
      <c r="Z76" s="120" t="s">
        <v>3822</v>
      </c>
      <c r="AA76" s="120" t="s">
        <v>5670</v>
      </c>
      <c r="AB76" s="120" t="s">
        <v>5671</v>
      </c>
      <c r="AC76" s="120" t="s">
        <v>5672</v>
      </c>
      <c r="AD76" s="120" t="s">
        <v>5673</v>
      </c>
      <c r="AE76" s="120"/>
      <c r="AF76" s="120"/>
      <c r="AG76" s="120"/>
      <c r="AH76" s="120"/>
      <c r="AI76" s="120"/>
      <c r="AJ76" s="120"/>
      <c r="AK76" s="120"/>
      <c r="AL76" s="132" t="s">
        <v>2267</v>
      </c>
      <c r="AM76" s="161" t="s">
        <v>4</v>
      </c>
      <c r="AN76" s="161" t="s">
        <v>2010</v>
      </c>
      <c r="AO76" s="161" t="s">
        <v>2011</v>
      </c>
      <c r="AP76" s="161" t="s">
        <v>2012</v>
      </c>
      <c r="AQ76" s="132" t="s">
        <v>2013</v>
      </c>
      <c r="AR76" s="161" t="s">
        <v>2014</v>
      </c>
      <c r="AS76" s="132"/>
      <c r="AT76" s="132"/>
      <c r="AU76" s="132"/>
      <c r="AV76" s="132"/>
      <c r="AW76" s="132"/>
      <c r="AX76" s="132"/>
      <c r="AY76" s="132"/>
      <c r="AZ76" s="132"/>
      <c r="BA76" s="132"/>
      <c r="BB76" s="73"/>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37"/>
        <v xml:space="preserve">D6.scenario.defInput["i231"] = {  cons:"consACheat",  title:"Équipement de chauffage principalement utilisé",  unit:"",  text:"Quelle est la source d'énergie des appareils de chauffage que vous utilisez le plus souvent pour chauffer une pièce ? Dans le cas du chauffage au sol, choisissez parmi les sources de chaleur.", inputType:"sel231", right:"", postfix:"", nodata:"", varType:"Number", min:"", max:"", defaultValue:"-1", d11t:"",d11p:"",d12t:"",d12p:"",d13t:"",d13p:"",d1w:"",d1d:"", d21t:"",d21p:"",d22t:"",d22p:"",d23t:"",d23p:"",d2w:"",d2d:"", d31t:"",d31p:"",d32t:"",d32p:"",d33t:"",d33p:"",d3w:"",d3d:""}; </v>
      </c>
      <c r="DO76" s="88"/>
      <c r="DP76" s="88"/>
      <c r="DQ76" s="89" t="str">
        <f t="shared" si="38"/>
        <v>D6.scenario.defSelectValue["sel231"]= [ "Veuillez sélectionner", " Air conditionné", " chauffage", " Chauffage électrique", " gaz", " fioul", " poêle à bois", " Poêle à granulés", " Je n'utilise pas d'équipement de chauffage", "" ];</v>
      </c>
      <c r="DR76" s="90"/>
      <c r="DS76" s="90"/>
      <c r="DT76" s="90" t="str">
        <f t="shared" si="39"/>
        <v>D6.scenario.defSelectData['sel231']= [ '-1', '1', '2', '3', '4', '5', '6' ];</v>
      </c>
    </row>
    <row r="77" spans="1:124" s="85" customFormat="1" ht="43.5" customHeight="1">
      <c r="A77" s="73"/>
      <c r="B77" s="112" t="s">
        <v>2908</v>
      </c>
      <c r="C77" s="120" t="s">
        <v>5327</v>
      </c>
      <c r="D77" s="132" t="s">
        <v>2386</v>
      </c>
      <c r="E77" s="111" t="s">
        <v>2905</v>
      </c>
      <c r="F77" s="120"/>
      <c r="G77" s="132"/>
      <c r="H77" s="120" t="s">
        <v>5327</v>
      </c>
      <c r="I77" s="132" t="s">
        <v>2386</v>
      </c>
      <c r="J77" s="120" t="str">
        <f t="shared" si="36"/>
        <v>sel232</v>
      </c>
      <c r="K77" s="132" t="str">
        <f t="shared" si="40"/>
        <v>sel232</v>
      </c>
      <c r="L77" s="112"/>
      <c r="M77" s="112"/>
      <c r="N77" s="112"/>
      <c r="O77" s="111" t="s">
        <v>1883</v>
      </c>
      <c r="P77" s="112"/>
      <c r="Q77" s="112"/>
      <c r="R77" s="111">
        <v>-1</v>
      </c>
      <c r="S77" s="73"/>
      <c r="T77" s="73"/>
      <c r="U77" s="114" t="str">
        <f t="shared" si="41"/>
        <v>sel232</v>
      </c>
      <c r="V77" s="120" t="s">
        <v>3628</v>
      </c>
      <c r="W77" s="120" t="s">
        <v>5667</v>
      </c>
      <c r="X77" s="122" t="s">
        <v>5668</v>
      </c>
      <c r="Y77" s="120" t="s">
        <v>5669</v>
      </c>
      <c r="Z77" s="120" t="s">
        <v>3822</v>
      </c>
      <c r="AA77" s="120" t="s">
        <v>5670</v>
      </c>
      <c r="AB77" s="120" t="s">
        <v>5671</v>
      </c>
      <c r="AC77" s="120" t="s">
        <v>5672</v>
      </c>
      <c r="AD77" s="120" t="s">
        <v>5673</v>
      </c>
      <c r="AE77" s="120"/>
      <c r="AF77" s="120"/>
      <c r="AG77" s="120"/>
      <c r="AH77" s="120"/>
      <c r="AI77" s="120"/>
      <c r="AJ77" s="120"/>
      <c r="AK77" s="120"/>
      <c r="AL77" s="132" t="s">
        <v>2267</v>
      </c>
      <c r="AM77" s="132" t="s">
        <v>1362</v>
      </c>
      <c r="AN77" s="162" t="s">
        <v>2010</v>
      </c>
      <c r="AO77" s="132" t="s">
        <v>2011</v>
      </c>
      <c r="AP77" s="132" t="s">
        <v>2012</v>
      </c>
      <c r="AQ77" s="132" t="s">
        <v>2013</v>
      </c>
      <c r="AR77" s="161" t="s">
        <v>2014</v>
      </c>
      <c r="AS77" s="132"/>
      <c r="AT77" s="132"/>
      <c r="AU77" s="132"/>
      <c r="AV77" s="132"/>
      <c r="AW77" s="132"/>
      <c r="AX77" s="132"/>
      <c r="AY77" s="132"/>
      <c r="AZ77" s="132"/>
      <c r="BA77" s="132"/>
      <c r="BB77" s="73"/>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37"/>
        <v xml:space="preserve">D6.scenario.defInput["i232"] = {  cons:"consACheat",  title:"Équipement de chauffage utilisé de façon complémentaire",  unit:"",  text:"Équipement de chauffage utilisé de façon complémentaire", inputType:"sel232", right:"", postfix:"", nodata:"", varType:"Number", min:"", max:"", defaultValue:"-1", d11t:"",d11p:"",d12t:"",d12p:"",d13t:"",d13p:"",d1w:"",d1d:"", d21t:"",d21p:"",d22t:"",d22p:"",d23t:"",d23p:"",d2w:"",d2d:"", d31t:"",d31p:"",d32t:"",d32p:"",d33t:"",d33p:"",d3w:"",d3d:""}; </v>
      </c>
      <c r="DO77" s="88"/>
      <c r="DP77" s="88"/>
      <c r="DQ77" s="89" t="str">
        <f t="shared" si="38"/>
        <v>D6.scenario.defSelectValue["sel232"]= [ "Veuillez sélectionner", " Air conditionné", " chauffage", " Chauffage électrique", " gaz", " fioul", " poêle à bois", " Poêle à granulés", " Je n'utilise pas d'équipement de chauffage", "" ];</v>
      </c>
      <c r="DR77" s="90"/>
      <c r="DS77" s="90"/>
      <c r="DT77" s="90" t="str">
        <f t="shared" si="39"/>
        <v>D6.scenario.defSelectData['sel232']= [ '-1', '0', '18', '19', '20', '21', '22', '23', '24', '25', '26' ];</v>
      </c>
    </row>
    <row r="78" spans="1:124" s="85" customFormat="1" ht="43.5" customHeight="1">
      <c r="A78" s="73"/>
      <c r="B78" s="111" t="s">
        <v>2715</v>
      </c>
      <c r="C78" s="120" t="s">
        <v>3573</v>
      </c>
      <c r="D78" s="132" t="s">
        <v>1922</v>
      </c>
      <c r="E78" s="111" t="s">
        <v>2905</v>
      </c>
      <c r="F78" s="120" t="s">
        <v>3605</v>
      </c>
      <c r="G78" s="132" t="s">
        <v>1918</v>
      </c>
      <c r="H78" s="120" t="s">
        <v>5453</v>
      </c>
      <c r="I78" s="132" t="s">
        <v>1923</v>
      </c>
      <c r="J78" s="120" t="str">
        <f t="shared" si="36"/>
        <v>sel233</v>
      </c>
      <c r="K78" s="132" t="str">
        <f t="shared" si="40"/>
        <v>sel233</v>
      </c>
      <c r="L78" s="112"/>
      <c r="M78" s="112"/>
      <c r="N78" s="112"/>
      <c r="O78" s="111" t="s">
        <v>1883</v>
      </c>
      <c r="P78" s="112"/>
      <c r="Q78" s="112"/>
      <c r="R78" s="111">
        <v>-1</v>
      </c>
      <c r="S78" s="73"/>
      <c r="T78" s="73"/>
      <c r="U78" s="114" t="str">
        <f t="shared" si="41"/>
        <v>sel233</v>
      </c>
      <c r="V78" s="120" t="s">
        <v>3628</v>
      </c>
      <c r="W78" s="120" t="s">
        <v>5626</v>
      </c>
      <c r="X78" s="120" t="s">
        <v>3755</v>
      </c>
      <c r="Y78" s="120" t="s">
        <v>3756</v>
      </c>
      <c r="Z78" s="120" t="s">
        <v>3757</v>
      </c>
      <c r="AA78" s="120" t="s">
        <v>3758</v>
      </c>
      <c r="AB78" s="120" t="s">
        <v>3759</v>
      </c>
      <c r="AC78" s="120" t="s">
        <v>3760</v>
      </c>
      <c r="AD78" s="120" t="s">
        <v>3761</v>
      </c>
      <c r="AE78" s="120" t="s">
        <v>3762</v>
      </c>
      <c r="AF78" s="120" t="s">
        <v>3763</v>
      </c>
      <c r="AG78" s="120"/>
      <c r="AH78" s="120"/>
      <c r="AI78" s="120"/>
      <c r="AJ78" s="120"/>
      <c r="AK78" s="120"/>
      <c r="AL78" s="132" t="s">
        <v>2267</v>
      </c>
      <c r="AM78" s="132" t="s">
        <v>1992</v>
      </c>
      <c r="AN78" s="132" t="s">
        <v>1950</v>
      </c>
      <c r="AO78" s="132" t="s">
        <v>1951</v>
      </c>
      <c r="AP78" s="132" t="s">
        <v>1952</v>
      </c>
      <c r="AQ78" s="161" t="s">
        <v>1953</v>
      </c>
      <c r="AR78" s="161" t="s">
        <v>1954</v>
      </c>
      <c r="AS78" s="161" t="s">
        <v>1955</v>
      </c>
      <c r="AT78" s="161" t="s">
        <v>1956</v>
      </c>
      <c r="AU78" s="132" t="s">
        <v>1957</v>
      </c>
      <c r="AV78" s="132" t="s">
        <v>1958</v>
      </c>
      <c r="AW78" s="132"/>
      <c r="AX78" s="132"/>
      <c r="AY78" s="132"/>
      <c r="AZ78" s="132"/>
      <c r="BA78" s="132"/>
      <c r="BB78" s="73"/>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37"/>
        <v xml:space="preserve">D6.scenario.defInput["i233"] = {  cons:"consACheat",  title:"Temps de chauffage",  unit:"heures",  text:"Combien d'heures utilisez-vous le chauffage pendant une journée en hiver ?", inputType:"sel233", right:"", postfix:"", nodata:"", varType:"Number", min:"", max:"", defaultValue:"-1", d11t:"",d11p:"",d12t:"",d12p:"",d13t:"",d13p:"",d1w:"",d1d:"", d21t:"",d21p:"",d22t:"",d22p:"",d23t:"",d23p:"",d2w:"",d2d:"", d31t:"",d31p:"",d32t:"",d32p:"",d33t:"",d33p:"",d3w:"",d3d:""}; </v>
      </c>
      <c r="DO78" s="88"/>
      <c r="DP78" s="88"/>
      <c r="DQ78" s="89" t="str">
        <f t="shared" si="38"/>
        <v>D6.scenario.defSelectValue["sel233"]= [ "Veuillez sélectionner", " Je ne l'utilise pas", " 1 heure", " 2 heures", " 3 heures", " 4 heures", " 6 heures", " 8 heures", " 12 heures", " 16 heures", " 24 heures", "" ];</v>
      </c>
      <c r="DR78" s="90"/>
      <c r="DS78" s="90"/>
      <c r="DT78" s="90" t="str">
        <f t="shared" si="39"/>
        <v>D6.scenario.defSelectData['sel233']= [ '-1', '0', '1', '2', '3', '4', '6', '8', '12', '16', '24' ];</v>
      </c>
    </row>
    <row r="79" spans="1:124" s="85" customFormat="1" ht="43.5" customHeight="1">
      <c r="A79" s="73"/>
      <c r="B79" s="112" t="s">
        <v>2717</v>
      </c>
      <c r="C79" s="120" t="s">
        <v>5328</v>
      </c>
      <c r="D79" s="132" t="s">
        <v>1925</v>
      </c>
      <c r="E79" s="111" t="s">
        <v>2905</v>
      </c>
      <c r="F79" s="120" t="s">
        <v>1926</v>
      </c>
      <c r="G79" s="132" t="s">
        <v>1926</v>
      </c>
      <c r="H79" s="120" t="s">
        <v>5454</v>
      </c>
      <c r="I79" s="132" t="s">
        <v>2329</v>
      </c>
      <c r="J79" s="120" t="str">
        <f t="shared" si="36"/>
        <v>sel234</v>
      </c>
      <c r="K79" s="132" t="str">
        <f t="shared" si="40"/>
        <v>sel234</v>
      </c>
      <c r="L79" s="112"/>
      <c r="M79" s="112"/>
      <c r="N79" s="112"/>
      <c r="O79" s="111" t="s">
        <v>1883</v>
      </c>
      <c r="P79" s="112"/>
      <c r="Q79" s="112"/>
      <c r="R79" s="111">
        <v>-1</v>
      </c>
      <c r="S79" s="73"/>
      <c r="T79" s="73"/>
      <c r="U79" s="114" t="str">
        <f t="shared" si="41"/>
        <v>sel234</v>
      </c>
      <c r="V79" s="120" t="s">
        <v>3628</v>
      </c>
      <c r="W79" s="120" t="s">
        <v>3723</v>
      </c>
      <c r="X79" s="120" t="s">
        <v>3724</v>
      </c>
      <c r="Y79" s="120" t="s">
        <v>3725</v>
      </c>
      <c r="Z79" s="122" t="s">
        <v>3726</v>
      </c>
      <c r="AA79" s="120" t="s">
        <v>3727</v>
      </c>
      <c r="AB79" s="120" t="s">
        <v>3728</v>
      </c>
      <c r="AC79" s="120" t="s">
        <v>3729</v>
      </c>
      <c r="AD79" s="120" t="s">
        <v>3730</v>
      </c>
      <c r="AE79" s="120" t="s">
        <v>5674</v>
      </c>
      <c r="AF79" s="120"/>
      <c r="AG79" s="120"/>
      <c r="AH79" s="120"/>
      <c r="AI79" s="120"/>
      <c r="AJ79" s="120"/>
      <c r="AK79" s="120"/>
      <c r="AL79" s="132" t="s">
        <v>2267</v>
      </c>
      <c r="AM79" s="132" t="s">
        <v>1992</v>
      </c>
      <c r="AN79" s="134" t="s">
        <v>2015</v>
      </c>
      <c r="AO79" s="132" t="s">
        <v>2016</v>
      </c>
      <c r="AP79" s="161" t="s">
        <v>2017</v>
      </c>
      <c r="AQ79" s="161" t="s">
        <v>2018</v>
      </c>
      <c r="AR79" s="161" t="s">
        <v>2019</v>
      </c>
      <c r="AS79" s="161" t="s">
        <v>2020</v>
      </c>
      <c r="AT79" s="132" t="s">
        <v>2021</v>
      </c>
      <c r="AU79" s="132" t="s">
        <v>2022</v>
      </c>
      <c r="AV79" s="132" t="s">
        <v>2554</v>
      </c>
      <c r="AW79" s="132"/>
      <c r="AX79" s="132"/>
      <c r="AY79" s="132"/>
      <c r="AZ79" s="132"/>
      <c r="BA79" s="132"/>
      <c r="BB79" s="73"/>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37"/>
        <v xml:space="preserve">D6.scenario.defInput["i234"] = {  cons:"consACheat",  title:"Réglage de la température du chauffage",  unit:"℃",  text:"Lorsque vous chauffez, à quelle température réglez-vous le chauffage ? (en degrés Celsius) Si vous ne pouvez pas régler l'équipement, à quelle température est-il ?", inputType:"sel234", right:"", postfix:"", nodata:"", varType:"Number", min:"", max:"", defaultValue:"-1", d11t:"",d11p:"",d12t:"",d12p:"",d13t:"",d13p:"",d1w:"",d1d:"", d21t:"",d21p:"",d22t:"",d22p:"",d23t:"",d23p:"",d2w:"",d2d:"", d31t:"",d31p:"",d32t:"",d32p:"",d33t:"",d33p:"",d3w:"",d3d:""}; </v>
      </c>
      <c r="DO79" s="88"/>
      <c r="DP79" s="88"/>
      <c r="DQ79" s="89" t="str">
        <f t="shared" si="38"/>
        <v>D6.scenario.defSelectValue["sel234"]= [ "Veuillez sélectionner", "18 ℃", " 19 ℃", " 20 ℃", " 21 ℃", " 22 ℃", " 23 ℃", " 24 ℃", " 25 ℃", " 26 ℃ ou plus", "" ];</v>
      </c>
      <c r="DR79" s="90"/>
      <c r="DS79" s="90"/>
      <c r="DT79" s="90" t="str">
        <f t="shared" si="39"/>
        <v>D6.scenario.defSelectData['sel234']= [ '-1', '0', '18', '19', '20', '21', '22', '23', '24', '25', '26' ];</v>
      </c>
    </row>
    <row r="80" spans="1:124" s="85" customFormat="1" ht="43.5" customHeight="1">
      <c r="A80" s="73"/>
      <c r="B80" s="111" t="s">
        <v>2387</v>
      </c>
      <c r="C80" s="120" t="s">
        <v>3574</v>
      </c>
      <c r="D80" s="132" t="s">
        <v>2714</v>
      </c>
      <c r="E80" s="111" t="s">
        <v>2905</v>
      </c>
      <c r="F80" s="120" t="s">
        <v>3596</v>
      </c>
      <c r="G80" s="132" t="s">
        <v>812</v>
      </c>
      <c r="H80" s="120" t="s">
        <v>3574</v>
      </c>
      <c r="I80" s="132" t="s">
        <v>2714</v>
      </c>
      <c r="J80" s="120" t="str">
        <f t="shared" si="36"/>
        <v>sel235</v>
      </c>
      <c r="K80" s="132" t="str">
        <f t="shared" si="40"/>
        <v>sel235</v>
      </c>
      <c r="L80" s="112"/>
      <c r="M80" s="112"/>
      <c r="N80" s="112"/>
      <c r="O80" s="111" t="s">
        <v>1883</v>
      </c>
      <c r="P80" s="112"/>
      <c r="Q80" s="112"/>
      <c r="R80" s="111">
        <v>-1</v>
      </c>
      <c r="S80" s="73"/>
      <c r="T80" s="73"/>
      <c r="U80" s="114" t="str">
        <f t="shared" si="41"/>
        <v>sel235</v>
      </c>
      <c r="V80" s="120" t="s">
        <v>3628</v>
      </c>
      <c r="W80" s="120" t="s">
        <v>5675</v>
      </c>
      <c r="X80" s="122" t="s">
        <v>3734</v>
      </c>
      <c r="Y80" s="122" t="s">
        <v>3735</v>
      </c>
      <c r="Z80" s="120" t="s">
        <v>3736</v>
      </c>
      <c r="AA80" s="120" t="s">
        <v>3737</v>
      </c>
      <c r="AB80" s="120" t="s">
        <v>3738</v>
      </c>
      <c r="AC80" s="120" t="s">
        <v>3739</v>
      </c>
      <c r="AD80" s="120" t="s">
        <v>3740</v>
      </c>
      <c r="AE80" s="120" t="s">
        <v>3741</v>
      </c>
      <c r="AF80" s="120"/>
      <c r="AG80" s="120"/>
      <c r="AH80" s="120"/>
      <c r="AI80" s="120"/>
      <c r="AJ80" s="120"/>
      <c r="AK80" s="120"/>
      <c r="AL80" s="132" t="s">
        <v>2267</v>
      </c>
      <c r="AM80" s="132" t="s">
        <v>2719</v>
      </c>
      <c r="AN80" s="134" t="s">
        <v>2720</v>
      </c>
      <c r="AO80" s="134" t="s">
        <v>2707</v>
      </c>
      <c r="AP80" s="132" t="s">
        <v>2721</v>
      </c>
      <c r="AQ80" s="161" t="s">
        <v>2708</v>
      </c>
      <c r="AR80" s="161" t="s">
        <v>2722</v>
      </c>
      <c r="AS80" s="161" t="s">
        <v>2709</v>
      </c>
      <c r="AT80" s="132" t="s">
        <v>2710</v>
      </c>
      <c r="AU80" s="132" t="s">
        <v>2711</v>
      </c>
      <c r="AV80" s="132"/>
      <c r="AW80" s="132"/>
      <c r="AX80" s="132"/>
      <c r="AY80" s="132"/>
      <c r="AZ80" s="132"/>
      <c r="BA80" s="132"/>
      <c r="BB80" s="73"/>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37"/>
        <v xml:space="preserve">D6.scenario.defInput["i235"] = {  cons:"consACheat",  title:"Période de chauffage",  unit:"Mois",  text:"Période de chauffage", inputType:"sel235", right:"", postfix:"", nodata:"", varType:"Number", min:"", max:"", defaultValue:"-1", d11t:"",d11p:"",d12t:"",d12p:"",d13t:"",d13p:"",d1w:"",d1d:"", d21t:"",d21p:"",d22t:"",d22p:"",d23t:"",d23p:"",d2w:"",d2d:"", d31t:"",d31p:"",d32t:"",d32p:"",d33t:"",d33p:"",d3w:"",d3d:""}; </v>
      </c>
      <c r="DO80" s="88"/>
      <c r="DP80" s="88"/>
      <c r="DQ80" s="89" t="str">
        <f t="shared" si="38"/>
        <v>D6.scenario.defSelectValue["sel235"]= [ "Veuillez sélectionner", "Je ne chauffe pas", " 1 mois", " 2 mois", " 3 mois", " 4 mois", " 5 mois", " 6 mois", " 8 mois", " 10 mois", "" ];</v>
      </c>
      <c r="DR80" s="90"/>
      <c r="DS80" s="90"/>
      <c r="DT80" s="90" t="str">
        <f t="shared" si="39"/>
        <v>D6.scenario.defSelectData['sel235']= [ '-1', '0', '1', '2', '3', '4', '5', '6', '8', '10' ];</v>
      </c>
    </row>
    <row r="81" spans="1:124" s="85" customFormat="1" ht="43.5" customHeight="1">
      <c r="A81" s="73"/>
      <c r="B81" s="112" t="s">
        <v>2906</v>
      </c>
      <c r="C81" s="120" t="s">
        <v>5335</v>
      </c>
      <c r="D81" s="132" t="s">
        <v>2716</v>
      </c>
      <c r="E81" s="111" t="s">
        <v>2905</v>
      </c>
      <c r="F81" s="120" t="s">
        <v>3596</v>
      </c>
      <c r="G81" s="132" t="s">
        <v>812</v>
      </c>
      <c r="H81" s="120" t="s">
        <v>5335</v>
      </c>
      <c r="I81" s="132" t="s">
        <v>2716</v>
      </c>
      <c r="J81" s="120" t="str">
        <f t="shared" si="36"/>
        <v>sel236</v>
      </c>
      <c r="K81" s="132" t="str">
        <f t="shared" si="40"/>
        <v>sel236</v>
      </c>
      <c r="L81" s="112"/>
      <c r="M81" s="112"/>
      <c r="N81" s="112"/>
      <c r="O81" s="111" t="s">
        <v>1883</v>
      </c>
      <c r="P81" s="112"/>
      <c r="Q81" s="112"/>
      <c r="R81" s="111">
        <v>-1</v>
      </c>
      <c r="S81" s="73"/>
      <c r="T81" s="73"/>
      <c r="U81" s="114" t="str">
        <f t="shared" si="41"/>
        <v>sel236</v>
      </c>
      <c r="V81" s="120" t="s">
        <v>3628</v>
      </c>
      <c r="W81" s="120" t="s">
        <v>5705</v>
      </c>
      <c r="X81" s="122" t="s">
        <v>3734</v>
      </c>
      <c r="Y81" s="120" t="s">
        <v>3735</v>
      </c>
      <c r="Z81" s="120" t="s">
        <v>3736</v>
      </c>
      <c r="AA81" s="120" t="s">
        <v>3737</v>
      </c>
      <c r="AB81" s="120" t="s">
        <v>3738</v>
      </c>
      <c r="AC81" s="120" t="s">
        <v>3739</v>
      </c>
      <c r="AD81" s="120"/>
      <c r="AE81" s="120"/>
      <c r="AF81" s="120"/>
      <c r="AG81" s="120"/>
      <c r="AH81" s="120"/>
      <c r="AI81" s="120"/>
      <c r="AJ81" s="120"/>
      <c r="AK81" s="120"/>
      <c r="AL81" s="132" t="s">
        <v>2267</v>
      </c>
      <c r="AM81" s="161" t="s">
        <v>2723</v>
      </c>
      <c r="AN81" s="134" t="s">
        <v>2720</v>
      </c>
      <c r="AO81" s="132" t="s">
        <v>2707</v>
      </c>
      <c r="AP81" s="161" t="s">
        <v>2721</v>
      </c>
      <c r="AQ81" s="161" t="s">
        <v>2708</v>
      </c>
      <c r="AR81" s="132" t="s">
        <v>2722</v>
      </c>
      <c r="AS81" s="132" t="s">
        <v>2709</v>
      </c>
      <c r="AT81" s="132"/>
      <c r="AU81" s="132"/>
      <c r="AV81" s="132"/>
      <c r="AW81" s="132"/>
      <c r="AX81" s="132"/>
      <c r="AY81" s="132"/>
      <c r="AZ81" s="132"/>
      <c r="BA81" s="132"/>
      <c r="BB81" s="73"/>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37"/>
        <v xml:space="preserve">D6.scenario.defInput["i236"] = {  cons:"consACheat",  title:"Période d'utilisation de l'humidificateur",  unit:"Mois",  text:"Période d'utilisation de l'humidificateur", inputType:"sel236", right:"", postfix:"", nodata:"", varType:"Number", min:"", max:"", defaultValue:"-1", d11t:"",d11p:"",d12t:"",d12p:"",d13t:"",d13p:"",d1w:"",d1d:"", d21t:"",d21p:"",d22t:"",d22p:"",d23t:"",d23p:"",d2w:"",d2d:"", d31t:"",d31p:"",d32t:"",d32p:"",d33t:"",d33p:"",d3w:"",d3d:""}; </v>
      </c>
      <c r="DO81" s="88"/>
      <c r="DP81" s="88"/>
      <c r="DQ81" s="89" t="str">
        <f t="shared" si="38"/>
        <v>D6.scenario.defSelectValue["sel236"]= [ "Veuillez sélectionner", " Je n'ai pas d'humidificateur / Je ne l'utilise pas", " 1 mois", " 2 mois", " 3 mois", " 4 mois", " 5 mois", " 6 mois", "" ];</v>
      </c>
      <c r="DR81" s="90"/>
      <c r="DS81" s="90"/>
      <c r="DT81" s="90" t="str">
        <f t="shared" si="39"/>
        <v>D6.scenario.defSelectData['sel236']= [ '-1', '0', '1', '2', '3', '4', '5', '6' ];</v>
      </c>
    </row>
    <row r="82" spans="1:124" s="85" customFormat="1" ht="43.5" customHeight="1">
      <c r="B82" s="111" t="s">
        <v>2907</v>
      </c>
      <c r="C82" s="120" t="s">
        <v>5336</v>
      </c>
      <c r="D82" s="132" t="s">
        <v>3056</v>
      </c>
      <c r="E82" s="111" t="s">
        <v>2772</v>
      </c>
      <c r="F82" s="120"/>
      <c r="G82" s="132"/>
      <c r="H82" s="120" t="s">
        <v>5459</v>
      </c>
      <c r="I82" s="132" t="s">
        <v>2594</v>
      </c>
      <c r="J82" s="120" t="str">
        <f t="shared" si="36"/>
        <v>sel237</v>
      </c>
      <c r="K82" s="132" t="str">
        <f t="shared" si="40"/>
        <v>sel237</v>
      </c>
      <c r="L82" s="112"/>
      <c r="M82" s="112"/>
      <c r="N82" s="112"/>
      <c r="O82" s="111" t="s">
        <v>1883</v>
      </c>
      <c r="P82" s="112"/>
      <c r="Q82" s="112"/>
      <c r="R82" s="111">
        <v>-1</v>
      </c>
      <c r="T82" s="73"/>
      <c r="U82" s="114" t="str">
        <f t="shared" si="41"/>
        <v>sel237</v>
      </c>
      <c r="V82" s="120" t="s">
        <v>3628</v>
      </c>
      <c r="W82" s="120" t="s">
        <v>5706</v>
      </c>
      <c r="X82" s="120" t="s">
        <v>5707</v>
      </c>
      <c r="Y82" s="120"/>
      <c r="Z82" s="120"/>
      <c r="AA82" s="120"/>
      <c r="AB82" s="120"/>
      <c r="AC82" s="120"/>
      <c r="AD82" s="120"/>
      <c r="AE82" s="120"/>
      <c r="AF82" s="120"/>
      <c r="AG82" s="120"/>
      <c r="AH82" s="120"/>
      <c r="AI82" s="120"/>
      <c r="AJ82" s="120"/>
      <c r="AK82" s="120"/>
      <c r="AL82" s="132" t="s">
        <v>2267</v>
      </c>
      <c r="AM82" s="161" t="s">
        <v>2558</v>
      </c>
      <c r="AN82" s="161" t="s">
        <v>2313</v>
      </c>
      <c r="AO82" s="132"/>
      <c r="AP82" s="132"/>
      <c r="AQ82" s="132"/>
      <c r="AR82" s="132"/>
      <c r="AS82" s="132"/>
      <c r="AT82" s="132"/>
      <c r="AU82" s="132"/>
      <c r="AV82" s="132"/>
      <c r="AW82" s="132"/>
      <c r="AX82" s="132"/>
      <c r="AY82" s="132"/>
      <c r="AZ82" s="132"/>
      <c r="BA82" s="132"/>
      <c r="BB82" s="73"/>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37"/>
        <v xml:space="preserve">D6.scenario.defInput["i237"] = {  cons:"consACheat",  title:"Installation de feuilles d'isolation thermique",  unit:"",  text:"Installation d'épais rideaux et de feuilles d'isolation thermique pour l'hiver", inputType:"sel237", right:"", postfix:"", nodata:"", varType:"Number", min:"", max:"", defaultValue:"-1", d11t:"",d11p:"",d12t:"",d12p:"",d13t:"",d13p:"",d1w:"",d1d:"", d21t:"",d21p:"",d22t:"",d22p:"",d23t:"",d23p:"",d2w:"",d2d:"", d31t:"",d31p:"",d32t:"",d32p:"",d33t:"",d33p:"",d3w:"",d3d:""}; </v>
      </c>
      <c r="DO82" s="88"/>
      <c r="DP82" s="88"/>
      <c r="DQ82" s="89" t="str">
        <f t="shared" si="38"/>
        <v>D6.scenario.defSelectValue["sel237"]= [ "Veuillez sélectionner", " Je l'ai fait", " Je ne l'ai pas fait", "" ];</v>
      </c>
      <c r="DR82" s="90"/>
      <c r="DS82" s="90"/>
      <c r="DT82" s="90" t="str">
        <f t="shared" si="39"/>
        <v>D6.scenario.defSelectData['sel237']= [ '-1', '1', '2' ];</v>
      </c>
    </row>
    <row r="83" spans="1:124" s="85" customFormat="1" ht="43.5" customHeight="1">
      <c r="B83" s="112" t="s">
        <v>2909</v>
      </c>
      <c r="C83" s="120" t="s">
        <v>3576</v>
      </c>
      <c r="D83" s="132" t="s">
        <v>2840</v>
      </c>
      <c r="E83" s="111" t="s">
        <v>2905</v>
      </c>
      <c r="F83" s="120"/>
      <c r="G83" s="132"/>
      <c r="H83" s="120" t="s">
        <v>3576</v>
      </c>
      <c r="I83" s="132" t="s">
        <v>2840</v>
      </c>
      <c r="J83" s="120" t="str">
        <f t="shared" si="36"/>
        <v>sel238</v>
      </c>
      <c r="K83" s="132" t="str">
        <f t="shared" si="40"/>
        <v>sel238</v>
      </c>
      <c r="L83" s="112"/>
      <c r="M83" s="112"/>
      <c r="N83" s="112"/>
      <c r="O83" s="111" t="s">
        <v>1883</v>
      </c>
      <c r="P83" s="112"/>
      <c r="Q83" s="112"/>
      <c r="R83" s="111">
        <v>-1</v>
      </c>
      <c r="T83" s="73"/>
      <c r="U83" s="114" t="str">
        <f t="shared" si="41"/>
        <v>sel238</v>
      </c>
      <c r="V83" s="120" t="s">
        <v>3628</v>
      </c>
      <c r="W83" s="120" t="s">
        <v>5708</v>
      </c>
      <c r="X83" s="120" t="s">
        <v>3929</v>
      </c>
      <c r="Y83" s="120"/>
      <c r="Z83" s="120"/>
      <c r="AA83" s="120"/>
      <c r="AB83" s="120"/>
      <c r="AC83" s="120"/>
      <c r="AD83" s="120"/>
      <c r="AE83" s="120"/>
      <c r="AF83" s="120"/>
      <c r="AG83" s="120"/>
      <c r="AH83" s="120"/>
      <c r="AI83" s="120"/>
      <c r="AJ83" s="120"/>
      <c r="AK83" s="120"/>
      <c r="AL83" s="132" t="s">
        <v>2267</v>
      </c>
      <c r="AM83" s="161" t="s">
        <v>3392</v>
      </c>
      <c r="AN83" s="161" t="s">
        <v>3393</v>
      </c>
      <c r="AO83" s="132"/>
      <c r="AP83" s="132"/>
      <c r="AQ83" s="132"/>
      <c r="AR83" s="132"/>
      <c r="AS83" s="132"/>
      <c r="AT83" s="132"/>
      <c r="AU83" s="132"/>
      <c r="AV83" s="132"/>
      <c r="AW83" s="132"/>
      <c r="AX83" s="132"/>
      <c r="AY83" s="132"/>
      <c r="AZ83" s="132"/>
      <c r="BA83" s="132"/>
      <c r="BB83" s="73"/>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37"/>
        <v xml:space="preserve">D6.scenario.defInput["i238"] = {  cons:"consACheat",  title:"Pouvez-vous fermer la pièce avec une porte",  unit:"",  text:"Pouvez-vous fermer la pièce avec une porte", inputType:"sel238", right:"", postfix:"", nodata:"", varType:"Number", min:"", max:"", defaultValue:"-1", d11t:"",d11p:"",d12t:"",d12p:"",d13t:"",d13p:"",d1w:"",d1d:"", d21t:"",d21p:"",d22t:"",d22p:"",d23t:"",d23p:"",d2w:"",d2d:"", d31t:"",d31p:"",d32t:"",d32p:"",d33t:"",d33p:"",d3w:"",d3d:""}; </v>
      </c>
      <c r="DO83" s="88"/>
      <c r="DP83" s="88"/>
      <c r="DQ83" s="89" t="str">
        <f t="shared" si="38"/>
        <v>D6.scenario.defSelectValue["sel238"]= [ "Veuillez sélectionner", " Je peux le faire", " je ne peux pas le faire", "" ];</v>
      </c>
      <c r="DR83" s="90"/>
      <c r="DS83" s="90"/>
      <c r="DT83" s="90" t="str">
        <f t="shared" si="39"/>
        <v>D6.scenario.defSelectData['sel238']= [ '-1', '1', '2' ];</v>
      </c>
    </row>
    <row r="84" spans="1:124" s="85" customFormat="1" ht="43.5" customHeight="1">
      <c r="B84" s="111" t="s">
        <v>2910</v>
      </c>
      <c r="C84" s="120" t="s">
        <v>3577</v>
      </c>
      <c r="D84" s="132" t="s">
        <v>2842</v>
      </c>
      <c r="E84" s="111" t="s">
        <v>2905</v>
      </c>
      <c r="F84" s="120"/>
      <c r="G84" s="132"/>
      <c r="H84" s="120" t="s">
        <v>5460</v>
      </c>
      <c r="I84" s="132" t="s">
        <v>2841</v>
      </c>
      <c r="J84" s="120" t="str">
        <f t="shared" si="36"/>
        <v>sel239</v>
      </c>
      <c r="K84" s="132" t="str">
        <f t="shared" si="40"/>
        <v>sel239</v>
      </c>
      <c r="L84" s="112"/>
      <c r="M84" s="112"/>
      <c r="N84" s="112"/>
      <c r="O84" s="111" t="s">
        <v>1883</v>
      </c>
      <c r="P84" s="112"/>
      <c r="Q84" s="112"/>
      <c r="R84" s="111">
        <v>-1</v>
      </c>
      <c r="T84" s="73"/>
      <c r="U84" s="114" t="str">
        <f t="shared" si="41"/>
        <v>sel239</v>
      </c>
      <c r="V84" s="120" t="s">
        <v>3628</v>
      </c>
      <c r="W84" s="120" t="s">
        <v>5709</v>
      </c>
      <c r="X84" s="120" t="s">
        <v>5710</v>
      </c>
      <c r="Y84" s="120"/>
      <c r="Z84" s="120"/>
      <c r="AA84" s="120"/>
      <c r="AB84" s="120"/>
      <c r="AC84" s="120"/>
      <c r="AD84" s="120"/>
      <c r="AE84" s="120"/>
      <c r="AF84" s="120"/>
      <c r="AG84" s="120"/>
      <c r="AH84" s="120"/>
      <c r="AI84" s="120"/>
      <c r="AJ84" s="120"/>
      <c r="AK84" s="120"/>
      <c r="AL84" s="132" t="s">
        <v>2267</v>
      </c>
      <c r="AM84" s="161" t="s">
        <v>3555</v>
      </c>
      <c r="AN84" s="161" t="s">
        <v>3556</v>
      </c>
      <c r="AO84" s="132"/>
      <c r="AP84" s="132"/>
      <c r="AQ84" s="132"/>
      <c r="AR84" s="132"/>
      <c r="AS84" s="132"/>
      <c r="AT84" s="132"/>
      <c r="AU84" s="132"/>
      <c r="AV84" s="132"/>
      <c r="AW84" s="132"/>
      <c r="AX84" s="132"/>
      <c r="AY84" s="132"/>
      <c r="AZ84" s="132"/>
      <c r="BA84" s="132"/>
      <c r="BB84" s="73"/>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37"/>
        <v xml:space="preserve">D6.scenario.defInput["i239"] = {  cons:"consACheat",  title:"Escalier",  unit:"",  text:"Pouvez-vous accéder à l'étage supérieur par un escalier intérieur ?", inputType:"sel239", right:"", postfix:"", nodata:"", varType:"Number", min:"", max:"", defaultValue:"-1", d11t:"",d11p:"",d12t:"",d12p:"",d13t:"",d13p:"",d1w:"",d1d:"", d21t:"",d21p:"",d22t:"",d22p:"",d23t:"",d23p:"",d2w:"",d2d:"", d31t:"",d31p:"",d32t:"",d32p:"",d33t:"",d33p:"",d3w:"",d3d:""}; </v>
      </c>
      <c r="DO84" s="88"/>
      <c r="DP84" s="88"/>
      <c r="DQ84" s="89" t="str">
        <f t="shared" si="38"/>
        <v>D6.scenario.defSelectValue["sel239"]= [ "Veuillez sélectionner", " Il y a un escalier", " Il n'y a pas d'escalier", "" ];</v>
      </c>
      <c r="DR84" s="90"/>
      <c r="DS84" s="90"/>
      <c r="DT84" s="90" t="str">
        <f t="shared" si="39"/>
        <v>D6.scenario.defSelectData['sel239']= [ '-1', '1', '2' ];</v>
      </c>
    </row>
    <row r="85" spans="1:124" s="85" customFormat="1" ht="43.5" customHeight="1">
      <c r="B85" s="112" t="s">
        <v>2911</v>
      </c>
      <c r="C85" s="120" t="s">
        <v>5337</v>
      </c>
      <c r="D85" s="132" t="s">
        <v>2598</v>
      </c>
      <c r="E85" s="111" t="s">
        <v>2905</v>
      </c>
      <c r="F85" s="120"/>
      <c r="G85" s="132"/>
      <c r="H85" s="120" t="s">
        <v>5337</v>
      </c>
      <c r="I85" s="132" t="s">
        <v>2598</v>
      </c>
      <c r="J85" s="120" t="str">
        <f t="shared" si="36"/>
        <v>sel240</v>
      </c>
      <c r="K85" s="132" t="str">
        <f t="shared" si="40"/>
        <v>sel240</v>
      </c>
      <c r="L85" s="112"/>
      <c r="M85" s="112"/>
      <c r="N85" s="112"/>
      <c r="O85" s="111" t="s">
        <v>1883</v>
      </c>
      <c r="P85" s="112"/>
      <c r="Q85" s="112"/>
      <c r="R85" s="111">
        <v>-1</v>
      </c>
      <c r="T85" s="73"/>
      <c r="U85" s="114" t="str">
        <f t="shared" si="41"/>
        <v>sel240</v>
      </c>
      <c r="V85" s="120" t="s">
        <v>3628</v>
      </c>
      <c r="W85" s="120" t="s">
        <v>5711</v>
      </c>
      <c r="X85" s="120" t="s">
        <v>5712</v>
      </c>
      <c r="Y85" s="120" t="s">
        <v>5713</v>
      </c>
      <c r="Z85" s="120" t="s">
        <v>5714</v>
      </c>
      <c r="AA85" s="120" t="s">
        <v>5715</v>
      </c>
      <c r="AB85" s="120"/>
      <c r="AC85" s="120"/>
      <c r="AD85" s="120"/>
      <c r="AE85" s="120"/>
      <c r="AF85" s="120"/>
      <c r="AG85" s="120"/>
      <c r="AH85" s="120"/>
      <c r="AI85" s="120"/>
      <c r="AJ85" s="120"/>
      <c r="AK85" s="120"/>
      <c r="AL85" s="132" t="s">
        <v>2267</v>
      </c>
      <c r="AM85" s="161" t="s">
        <v>2572</v>
      </c>
      <c r="AN85" s="132" t="s">
        <v>2573</v>
      </c>
      <c r="AO85" s="132" t="s">
        <v>2574</v>
      </c>
      <c r="AP85" s="132" t="s">
        <v>2575</v>
      </c>
      <c r="AQ85" s="132" t="s">
        <v>2576</v>
      </c>
      <c r="AR85" s="132"/>
      <c r="AS85" s="132"/>
      <c r="AT85" s="132"/>
      <c r="AU85" s="132"/>
      <c r="AV85" s="132"/>
      <c r="AW85" s="132"/>
      <c r="AX85" s="132"/>
      <c r="AY85" s="132"/>
      <c r="AZ85" s="132"/>
      <c r="BA85" s="132"/>
      <c r="BB85" s="73"/>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37"/>
        <v xml:space="preserve">D6.scenario.defInput["i240"] = {  cons:"consACheat",  title:"Réduction de la zone de chauffage due à la division de la pièce",  unit:"",  text:"Réduction de la zone de chauffage due à la division de la pièce", inputType:"sel240", right:"", postfix:"", nodata:"", varType:"Number", min:"", max:"", defaultValue:"-1", d11t:"",d11p:"",d12t:"",d12p:"",d13t:"",d13p:"",d1w:"",d1d:"", d21t:"",d21p:"",d22t:"",d22p:"",d23t:"",d23p:"",d2w:"",d2d:"", d31t:"",d31p:"",d32t:"",d32p:"",d33t:"",d33p:"",d3w:"",d3d:""}; </v>
      </c>
      <c r="DO85" s="88"/>
      <c r="DP85" s="88"/>
      <c r="DQ85" s="89" t="str">
        <f t="shared" si="38"/>
        <v>D6.scenario.defSelectValue["sel240"]= [ "Veuillez sélectionner", " On ne peut pas diviser la pièce", " Réduction de 20%", " Réduction de 30 à 40%", " Réduction de moitié", " Réduction de 60 à 70%", "" ];</v>
      </c>
      <c r="DR85" s="90"/>
      <c r="DS85" s="90"/>
      <c r="DT85" s="90" t="str">
        <f t="shared" si="39"/>
        <v>D6.scenario.defSelectData['sel240']= [ '-1', '0', '2', '3', '5', '7' ];</v>
      </c>
    </row>
    <row r="86" spans="1:124" s="85" customFormat="1" ht="43.5" customHeight="1">
      <c r="B86" s="111" t="s">
        <v>2912</v>
      </c>
      <c r="C86" s="120" t="s">
        <v>5338</v>
      </c>
      <c r="D86" s="132" t="s">
        <v>2595</v>
      </c>
      <c r="E86" s="111" t="s">
        <v>2905</v>
      </c>
      <c r="F86" s="120"/>
      <c r="G86" s="132"/>
      <c r="H86" s="120" t="s">
        <v>5461</v>
      </c>
      <c r="I86" s="132" t="s">
        <v>2846</v>
      </c>
      <c r="J86" s="120" t="str">
        <f t="shared" si="36"/>
        <v>sel241</v>
      </c>
      <c r="K86" s="132" t="str">
        <f t="shared" si="40"/>
        <v>sel241</v>
      </c>
      <c r="L86" s="112"/>
      <c r="M86" s="112"/>
      <c r="N86" s="112"/>
      <c r="O86" s="111" t="s">
        <v>1883</v>
      </c>
      <c r="P86" s="112"/>
      <c r="Q86" s="112"/>
      <c r="R86" s="111">
        <v>-1</v>
      </c>
      <c r="T86" s="73"/>
      <c r="U86" s="114" t="str">
        <f t="shared" si="41"/>
        <v>sel241</v>
      </c>
      <c r="V86" s="120" t="s">
        <v>3628</v>
      </c>
      <c r="W86" s="120" t="s">
        <v>5626</v>
      </c>
      <c r="X86" s="120" t="s">
        <v>3755</v>
      </c>
      <c r="Y86" s="120" t="s">
        <v>3756</v>
      </c>
      <c r="Z86" s="120" t="s">
        <v>3757</v>
      </c>
      <c r="AA86" s="120" t="s">
        <v>3758</v>
      </c>
      <c r="AB86" s="120" t="s">
        <v>3759</v>
      </c>
      <c r="AC86" s="120" t="s">
        <v>3760</v>
      </c>
      <c r="AD86" s="120" t="s">
        <v>3761</v>
      </c>
      <c r="AE86" s="120" t="s">
        <v>3762</v>
      </c>
      <c r="AF86" s="120" t="s">
        <v>3763</v>
      </c>
      <c r="AG86" s="120"/>
      <c r="AH86" s="120"/>
      <c r="AI86" s="120"/>
      <c r="AJ86" s="120"/>
      <c r="AK86" s="120"/>
      <c r="AL86" s="132" t="s">
        <v>2267</v>
      </c>
      <c r="AM86" s="161" t="s">
        <v>2528</v>
      </c>
      <c r="AN86" s="161" t="s">
        <v>2599</v>
      </c>
      <c r="AO86" s="161" t="s">
        <v>2600</v>
      </c>
      <c r="AP86" s="161" t="s">
        <v>2601</v>
      </c>
      <c r="AQ86" s="161" t="s">
        <v>2602</v>
      </c>
      <c r="AR86" s="132" t="s">
        <v>2603</v>
      </c>
      <c r="AS86" s="132" t="s">
        <v>2604</v>
      </c>
      <c r="AT86" s="132" t="s">
        <v>2605</v>
      </c>
      <c r="AU86" s="132" t="s">
        <v>2606</v>
      </c>
      <c r="AV86" s="132" t="s">
        <v>2607</v>
      </c>
      <c r="AW86" s="132"/>
      <c r="AX86" s="132"/>
      <c r="AY86" s="132"/>
      <c r="AZ86" s="132"/>
      <c r="BA86" s="132"/>
      <c r="BB86" s="73"/>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37"/>
        <v xml:space="preserve">D6.scenario.defInput["i241"] = {  cons:"consACheat",  title:"Temps d'utilisation du poêle électrique",  unit:"",  text:"Temps d'utilisation du poêle /radiateur électrique", inputType:"sel241", right:"", postfix:"", nodata:"", varType:"Number", min:"", max:"", defaultValue:"-1", d11t:"",d11p:"",d12t:"",d12p:"",d13t:"",d13p:"",d1w:"",d1d:"", d21t:"",d21p:"",d22t:"",d22p:"",d23t:"",d23p:"",d2w:"",d2d:"", d31t:"",d31p:"",d32t:"",d32p:"",d33t:"",d33p:"",d3w:"",d3d:""}; </v>
      </c>
      <c r="DO86" s="88"/>
      <c r="DP86" s="88"/>
      <c r="DQ86" s="89" t="str">
        <f t="shared" si="38"/>
        <v>D6.scenario.defSelectValue["sel241"]= [ "Veuillez sélectionner", " Je ne l'utilise pas", " 1 heure", " 2 heures", " 3 heures", " 4 heures", " 6 heures", " 8 heures", " 12 heures", " 16 heures", " 24 heures", "" ];</v>
      </c>
      <c r="DR86" s="90"/>
      <c r="DS86" s="90"/>
      <c r="DT86" s="90" t="str">
        <f t="shared" si="39"/>
        <v>D6.scenario.defSelectData['sel241']= [ '-1', '0', '1', '2', '3', '4', '6', '8', '12', '16', '24' ];</v>
      </c>
    </row>
    <row r="87" spans="1:124" s="85" customFormat="1" ht="43.5" customHeight="1">
      <c r="B87" s="112" t="s">
        <v>2913</v>
      </c>
      <c r="C87" s="120" t="s">
        <v>5339</v>
      </c>
      <c r="D87" s="132" t="s">
        <v>3148</v>
      </c>
      <c r="E87" s="111" t="s">
        <v>2772</v>
      </c>
      <c r="F87" s="120"/>
      <c r="G87" s="132"/>
      <c r="H87" s="120" t="s">
        <v>5462</v>
      </c>
      <c r="I87" s="132" t="s">
        <v>2786</v>
      </c>
      <c r="J87" s="120" t="str">
        <f t="shared" si="36"/>
        <v>sel242</v>
      </c>
      <c r="K87" s="132" t="str">
        <f t="shared" si="40"/>
        <v>sel242</v>
      </c>
      <c r="L87" s="112"/>
      <c r="M87" s="112"/>
      <c r="N87" s="112"/>
      <c r="O87" s="111" t="s">
        <v>1883</v>
      </c>
      <c r="P87" s="112"/>
      <c r="Q87" s="112"/>
      <c r="R87" s="111">
        <v>-1</v>
      </c>
      <c r="T87" s="73"/>
      <c r="U87" s="114" t="str">
        <f t="shared" si="41"/>
        <v>sel242</v>
      </c>
      <c r="V87" s="120" t="s">
        <v>3628</v>
      </c>
      <c r="W87" s="120" t="s">
        <v>5716</v>
      </c>
      <c r="X87" s="120" t="s">
        <v>5717</v>
      </c>
      <c r="Y87" s="120" t="s">
        <v>5718</v>
      </c>
      <c r="Z87" s="120" t="s">
        <v>5719</v>
      </c>
      <c r="AA87" s="120" t="s">
        <v>5720</v>
      </c>
      <c r="AB87" s="120"/>
      <c r="AC87" s="120"/>
      <c r="AD87" s="120"/>
      <c r="AE87" s="120"/>
      <c r="AF87" s="120"/>
      <c r="AG87" s="120"/>
      <c r="AH87" s="120"/>
      <c r="AI87" s="120"/>
      <c r="AJ87" s="120"/>
      <c r="AK87" s="120"/>
      <c r="AL87" s="132" t="s">
        <v>2267</v>
      </c>
      <c r="AM87" s="161" t="s">
        <v>2790</v>
      </c>
      <c r="AN87" s="161" t="s">
        <v>2789</v>
      </c>
      <c r="AO87" s="161" t="s">
        <v>2787</v>
      </c>
      <c r="AP87" s="161" t="s">
        <v>2785</v>
      </c>
      <c r="AQ87" s="161" t="s">
        <v>2788</v>
      </c>
      <c r="AR87" s="132"/>
      <c r="AS87" s="132"/>
      <c r="AT87" s="132"/>
      <c r="AU87" s="132"/>
      <c r="AV87" s="132"/>
      <c r="AW87" s="132"/>
      <c r="AX87" s="132"/>
      <c r="AY87" s="132"/>
      <c r="AZ87" s="132"/>
      <c r="BA87" s="132"/>
      <c r="BB87" s="73"/>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37"/>
        <v xml:space="preserve">D6.scenario.defInput["i242"] = {  cons:"consACheat",  title:"Température dans les pièces",  unit:"",  text:"Le chauffage des pièces est-il efficace ?", inputType:"sel242", right:"", postfix:"", nodata:"", varType:"Number", min:"", max:"", defaultValue:"-1", d11t:"",d11p:"",d12t:"",d12p:"",d13t:"",d13p:"",d1w:"",d1d:"", d21t:"",d21p:"",d22t:"",d22p:"",d23t:"",d23p:"",d2w:"",d2d:"", d31t:"",d31p:"",d32t:"",d32p:"",d33t:"",d33p:"",d3w:"",d3d:""}; </v>
      </c>
      <c r="DO87" s="88"/>
      <c r="DP87" s="88"/>
      <c r="DQ87" s="89" t="str">
        <f t="shared" si="38"/>
        <v>D6.scenario.defSelectValue["sel242"]= [ "Veuillez sélectionner", " Je n'ai pas froid avec le chauffage", " Il fait un peu froid", " Cela réchauffe à peine", " Il fait froid même avec le chauffage", " Pas de chauffage", "" ];</v>
      </c>
      <c r="DR87" s="90"/>
      <c r="DS87" s="90"/>
      <c r="DT87" s="90" t="str">
        <f t="shared" si="39"/>
        <v>D6.scenario.defSelectData['sel242']= [ '-1', '1', '2', '3', '4', '5' ];</v>
      </c>
    </row>
    <row r="88" spans="1:124" s="85" customFormat="1" ht="43.5" customHeight="1">
      <c r="B88" s="111" t="s">
        <v>2914</v>
      </c>
      <c r="C88" s="120" t="s">
        <v>5340</v>
      </c>
      <c r="D88" s="132" t="s">
        <v>3116</v>
      </c>
      <c r="E88" s="111" t="s">
        <v>3037</v>
      </c>
      <c r="F88" s="120"/>
      <c r="G88" s="132"/>
      <c r="H88" s="120" t="s">
        <v>5463</v>
      </c>
      <c r="I88" s="132" t="s">
        <v>2847</v>
      </c>
      <c r="J88" s="120" t="str">
        <f t="shared" si="36"/>
        <v>sel243</v>
      </c>
      <c r="K88" s="132" t="str">
        <f t="shared" si="40"/>
        <v>sel243</v>
      </c>
      <c r="L88" s="112"/>
      <c r="M88" s="112"/>
      <c r="N88" s="112"/>
      <c r="O88" s="111" t="s">
        <v>1883</v>
      </c>
      <c r="P88" s="112"/>
      <c r="Q88" s="112"/>
      <c r="R88" s="111">
        <v>-1</v>
      </c>
      <c r="T88" s="73"/>
      <c r="U88" s="114" t="str">
        <f t="shared" si="41"/>
        <v>sel243</v>
      </c>
      <c r="V88" s="120" t="s">
        <v>3628</v>
      </c>
      <c r="W88" s="120" t="s">
        <v>5721</v>
      </c>
      <c r="X88" s="120" t="s">
        <v>3770</v>
      </c>
      <c r="Y88" s="120" t="s">
        <v>3771</v>
      </c>
      <c r="Z88" s="120" t="s">
        <v>5722</v>
      </c>
      <c r="AA88" s="120" t="s">
        <v>4048</v>
      </c>
      <c r="AB88" s="120"/>
      <c r="AC88" s="120"/>
      <c r="AD88" s="120"/>
      <c r="AE88" s="120"/>
      <c r="AF88" s="120"/>
      <c r="AG88" s="120"/>
      <c r="AH88" s="120"/>
      <c r="AI88" s="120"/>
      <c r="AJ88" s="120"/>
      <c r="AK88" s="120"/>
      <c r="AL88" s="132" t="s">
        <v>2267</v>
      </c>
      <c r="AM88" s="161" t="s">
        <v>3120</v>
      </c>
      <c r="AN88" s="161" t="s">
        <v>3121</v>
      </c>
      <c r="AO88" s="161" t="s">
        <v>3122</v>
      </c>
      <c r="AP88" s="132" t="s">
        <v>3123</v>
      </c>
      <c r="AQ88" s="132" t="s">
        <v>294</v>
      </c>
      <c r="AR88" s="132"/>
      <c r="AS88" s="132"/>
      <c r="AT88" s="132"/>
      <c r="AU88" s="132"/>
      <c r="AV88" s="132"/>
      <c r="AW88" s="132"/>
      <c r="AX88" s="132"/>
      <c r="AY88" s="132"/>
      <c r="AZ88" s="132"/>
      <c r="BA88" s="132"/>
      <c r="BB88" s="73"/>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37"/>
        <v xml:space="preserve">D6.scenario.defInput["i243"] = {  cons:"consHTsum",  title:"Présence de condensation sur la fenêtre",  unit:"",  text:"Y a-t-il de la condensation sur les fenêtres ?", inputType:"sel243", right:"", postfix:"", nodata:"", varType:"Number", min:"", max:"", defaultValue:"-1", d11t:"",d11p:"",d12t:"",d12p:"",d13t:"",d13p:"",d1w:"",d1d:"", d21t:"",d21p:"",d22t:"",d22p:"",d23t:"",d23p:"",d2w:"",d2d:"", d31t:"",d31p:"",d32t:"",d32p:"",d33t:"",d33p:"",d3w:"",d3d:""}; </v>
      </c>
      <c r="DO88" s="88"/>
      <c r="DP88" s="88"/>
      <c r="DQ88" s="89" t="str">
        <f t="shared" si="38"/>
        <v>D6.scenario.defSelectValue["sel243"]= [ "Veuillez sélectionner", " Condensation fréquente", " légère condensation", " presque aucune condensation", " Il n'y a pas de condensation", " je ne sais pas", "" ];</v>
      </c>
      <c r="DR88" s="90"/>
      <c r="DS88" s="90"/>
      <c r="DT88" s="90" t="str">
        <f t="shared" si="39"/>
        <v>D6.scenario.defSelectData['sel243']= [ '-1', '1', '2', '3', '4', '5' ];</v>
      </c>
    </row>
    <row r="89" spans="1:124" s="85" customFormat="1" ht="43.5" customHeight="1">
      <c r="B89" s="112" t="s">
        <v>2915</v>
      </c>
      <c r="C89" s="120" t="s">
        <v>5341</v>
      </c>
      <c r="D89" s="132" t="s">
        <v>3115</v>
      </c>
      <c r="E89" s="111" t="s">
        <v>3037</v>
      </c>
      <c r="F89" s="120"/>
      <c r="G89" s="132"/>
      <c r="H89" s="120" t="s">
        <v>5464</v>
      </c>
      <c r="I89" s="132" t="s">
        <v>2848</v>
      </c>
      <c r="J89" s="120" t="str">
        <f t="shared" si="36"/>
        <v>sel244</v>
      </c>
      <c r="K89" s="132" t="str">
        <f t="shared" si="40"/>
        <v>sel244</v>
      </c>
      <c r="L89" s="112"/>
      <c r="M89" s="112"/>
      <c r="N89" s="112"/>
      <c r="O89" s="111" t="s">
        <v>1883</v>
      </c>
      <c r="P89" s="112"/>
      <c r="Q89" s="112"/>
      <c r="R89" s="111">
        <v>-1</v>
      </c>
      <c r="T89" s="73"/>
      <c r="U89" s="114" t="str">
        <f t="shared" si="41"/>
        <v>sel244</v>
      </c>
      <c r="V89" s="120" t="s">
        <v>3628</v>
      </c>
      <c r="W89" s="120" t="s">
        <v>5721</v>
      </c>
      <c r="X89" s="120" t="s">
        <v>3770</v>
      </c>
      <c r="Y89" s="120" t="s">
        <v>3771</v>
      </c>
      <c r="Z89" s="120" t="s">
        <v>5722</v>
      </c>
      <c r="AA89" s="120" t="s">
        <v>4048</v>
      </c>
      <c r="AB89" s="120"/>
      <c r="AC89" s="120"/>
      <c r="AD89" s="120"/>
      <c r="AE89" s="120"/>
      <c r="AF89" s="120"/>
      <c r="AG89" s="120"/>
      <c r="AH89" s="120"/>
      <c r="AI89" s="120"/>
      <c r="AJ89" s="120"/>
      <c r="AK89" s="120"/>
      <c r="AL89" s="132" t="s">
        <v>2267</v>
      </c>
      <c r="AM89" s="132" t="s">
        <v>3120</v>
      </c>
      <c r="AN89" s="161" t="s">
        <v>3121</v>
      </c>
      <c r="AO89" s="132" t="s">
        <v>3122</v>
      </c>
      <c r="AP89" s="161" t="s">
        <v>3123</v>
      </c>
      <c r="AQ89" s="132" t="s">
        <v>294</v>
      </c>
      <c r="AR89" s="132"/>
      <c r="AS89" s="132"/>
      <c r="AT89" s="132"/>
      <c r="AU89" s="132"/>
      <c r="AV89" s="132"/>
      <c r="AW89" s="132"/>
      <c r="AX89" s="132"/>
      <c r="AY89" s="132"/>
      <c r="AZ89" s="132"/>
      <c r="BA89" s="132"/>
      <c r="BB89" s="73"/>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37"/>
        <v xml:space="preserve">D6.scenario.defInput["i244"] = {  cons:"consHTsum",  title:"Condensation sur les parois par exemple des placards",  unit:"",  text:"Y a-t-il de la condensation sur les parois, des placards par exemple ?", inputType:"sel244", right:"", postfix:"", nodata:"", varType:"Number", min:"", max:"", defaultValue:"-1", d11t:"",d11p:"",d12t:"",d12p:"",d13t:"",d13p:"",d1w:"",d1d:"", d21t:"",d21p:"",d22t:"",d22p:"",d23t:"",d23p:"",d2w:"",d2d:"", d31t:"",d31p:"",d32t:"",d32p:"",d33t:"",d33p:"",d3w:"",d3d:""}; </v>
      </c>
      <c r="DO89" s="88"/>
      <c r="DP89" s="88"/>
      <c r="DQ89" s="89" t="str">
        <f t="shared" si="38"/>
        <v>D6.scenario.defSelectValue["sel244"]= [ "Veuillez sélectionner", " Condensation fréquente", " légère condensation", " presque aucune condensation", " Il n'y a pas de condensation", " je ne sais pas", "" ];</v>
      </c>
      <c r="DR89" s="90"/>
      <c r="DS89" s="90"/>
      <c r="DT89" s="90" t="str">
        <f t="shared" si="39"/>
        <v>D6.scenario.defSelectData['sel244']= [ '-1', '1', '2', '3', '4', '5' ];</v>
      </c>
    </row>
    <row r="90" spans="1:124" s="85" customFormat="1" ht="43.5" customHeight="1">
      <c r="A90" s="73"/>
      <c r="B90" s="111" t="s">
        <v>2916</v>
      </c>
      <c r="C90" s="120" t="s">
        <v>5342</v>
      </c>
      <c r="D90" s="132" t="s">
        <v>3117</v>
      </c>
      <c r="E90" s="111" t="s">
        <v>3037</v>
      </c>
      <c r="F90" s="120" t="s">
        <v>3596</v>
      </c>
      <c r="G90" s="132" t="s">
        <v>812</v>
      </c>
      <c r="H90" s="120" t="s">
        <v>5465</v>
      </c>
      <c r="I90" s="132" t="s">
        <v>2791</v>
      </c>
      <c r="J90" s="120" t="str">
        <f t="shared" si="36"/>
        <v>sel245</v>
      </c>
      <c r="K90" s="132" t="str">
        <f t="shared" si="40"/>
        <v>sel245</v>
      </c>
      <c r="L90" s="112"/>
      <c r="M90" s="112"/>
      <c r="N90" s="112"/>
      <c r="O90" s="111" t="s">
        <v>1883</v>
      </c>
      <c r="P90" s="112"/>
      <c r="Q90" s="112"/>
      <c r="R90" s="111">
        <v>-1</v>
      </c>
      <c r="S90" s="73"/>
      <c r="T90" s="73"/>
      <c r="U90" s="114" t="str">
        <f t="shared" si="41"/>
        <v>sel245</v>
      </c>
      <c r="V90" s="120" t="s">
        <v>3628</v>
      </c>
      <c r="W90" s="120" t="s">
        <v>5723</v>
      </c>
      <c r="X90" s="122" t="s">
        <v>5724</v>
      </c>
      <c r="Y90" s="120" t="s">
        <v>5725</v>
      </c>
      <c r="Z90" s="120" t="s">
        <v>5726</v>
      </c>
      <c r="AA90" s="120"/>
      <c r="AB90" s="120"/>
      <c r="AC90" s="120"/>
      <c r="AD90" s="120"/>
      <c r="AE90" s="120"/>
      <c r="AF90" s="120"/>
      <c r="AG90" s="120"/>
      <c r="AH90" s="120"/>
      <c r="AI90" s="120"/>
      <c r="AJ90" s="120"/>
      <c r="AK90" s="120"/>
      <c r="AL90" s="132" t="s">
        <v>2267</v>
      </c>
      <c r="AM90" s="161" t="s">
        <v>2792</v>
      </c>
      <c r="AN90" s="134" t="s">
        <v>2793</v>
      </c>
      <c r="AO90" s="132" t="s">
        <v>2794</v>
      </c>
      <c r="AP90" s="132" t="s">
        <v>2795</v>
      </c>
      <c r="AQ90" s="132"/>
      <c r="AR90" s="132"/>
      <c r="AS90" s="132"/>
      <c r="AT90" s="132"/>
      <c r="AU90" s="132"/>
      <c r="AV90" s="132"/>
      <c r="AW90" s="132"/>
      <c r="AX90" s="132"/>
      <c r="AY90" s="132"/>
      <c r="AZ90" s="132"/>
      <c r="BA90" s="132"/>
      <c r="BB90" s="73"/>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37"/>
        <v xml:space="preserve">D6.scenario.defInput["i245"] = {  cons:"consHTsum",  title:"Ressenti du froid le matin",  unit:"Mois",  text:"Sélectionnez les effets du froid que vous ressentez le plus.", inputType:"sel245", right:"", postfix:"", nodata:"", varType:"Number", min:"", max:"", defaultValue:"-1", d11t:"",d11p:"",d12t:"",d12p:"",d13t:"",d13p:"",d1w:"",d1d:"", d21t:"",d21p:"",d22t:"",d22p:"",d23t:"",d23p:"",d2w:"",d2d:"", d31t:"",d31p:"",d32t:"",d32p:"",d33t:"",d33p:"",d3w:"",d3d:""}; </v>
      </c>
      <c r="DO90" s="88"/>
      <c r="DP90" s="88"/>
      <c r="DQ90" s="89" t="str">
        <f t="shared" si="38"/>
        <v>D6.scenario.defSelectValue["sel245"]= [ "Veuillez sélectionner", " Il est pénible de se lever le matin dans le froid", " Les mains et les pieds sont froids", " Il y a du givre sur la fenêtre", " Quand on souffle de la condensation se forme, dans la maison", "" ];</v>
      </c>
      <c r="DR90" s="90"/>
      <c r="DS90" s="90"/>
      <c r="DT90" s="90" t="str">
        <f t="shared" si="39"/>
        <v>D6.scenario.defSelectData['sel245']= [ '-1', '1', '2', '3', '4', '5' ];</v>
      </c>
    </row>
    <row r="91" spans="1:124" s="85" customFormat="1" ht="43.5" customHeight="1">
      <c r="A91" s="73"/>
      <c r="B91" s="112" t="s">
        <v>2917</v>
      </c>
      <c r="C91" s="120" t="s">
        <v>5343</v>
      </c>
      <c r="D91" s="132" t="s">
        <v>3118</v>
      </c>
      <c r="E91" s="111" t="s">
        <v>3037</v>
      </c>
      <c r="F91" s="120"/>
      <c r="G91" s="132"/>
      <c r="H91" s="120" t="s">
        <v>5466</v>
      </c>
      <c r="I91" s="132" t="s">
        <v>2796</v>
      </c>
      <c r="J91" s="120" t="str">
        <f t="shared" si="36"/>
        <v>sel246</v>
      </c>
      <c r="K91" s="132" t="str">
        <f t="shared" si="40"/>
        <v>sel246</v>
      </c>
      <c r="L91" s="112"/>
      <c r="M91" s="112"/>
      <c r="N91" s="112"/>
      <c r="O91" s="111" t="s">
        <v>1883</v>
      </c>
      <c r="P91" s="112"/>
      <c r="Q91" s="112"/>
      <c r="R91" s="111">
        <v>-1</v>
      </c>
      <c r="S91" s="73"/>
      <c r="T91" s="73"/>
      <c r="U91" s="114" t="str">
        <f t="shared" si="41"/>
        <v>sel246</v>
      </c>
      <c r="V91" s="120" t="s">
        <v>3628</v>
      </c>
      <c r="W91" s="120" t="s">
        <v>4087</v>
      </c>
      <c r="X91" s="122" t="s">
        <v>3779</v>
      </c>
      <c r="Y91" s="120" t="s">
        <v>3780</v>
      </c>
      <c r="Z91" s="120" t="s">
        <v>3781</v>
      </c>
      <c r="AA91" s="120" t="s">
        <v>3782</v>
      </c>
      <c r="AB91" s="120" t="s">
        <v>3783</v>
      </c>
      <c r="AC91" s="120" t="s">
        <v>3784</v>
      </c>
      <c r="AD91" s="120" t="s">
        <v>3785</v>
      </c>
      <c r="AE91" s="120"/>
      <c r="AF91" s="120"/>
      <c r="AG91" s="120"/>
      <c r="AH91" s="120"/>
      <c r="AI91" s="120"/>
      <c r="AJ91" s="120"/>
      <c r="AK91" s="120"/>
      <c r="AL91" s="132" t="s">
        <v>2267</v>
      </c>
      <c r="AM91" s="132" t="s">
        <v>2798</v>
      </c>
      <c r="AN91" s="134" t="s">
        <v>2799</v>
      </c>
      <c r="AO91" s="161" t="s">
        <v>2800</v>
      </c>
      <c r="AP91" s="161" t="s">
        <v>2801</v>
      </c>
      <c r="AQ91" s="161" t="s">
        <v>2802</v>
      </c>
      <c r="AR91" s="132" t="s">
        <v>2803</v>
      </c>
      <c r="AS91" s="132" t="s">
        <v>2804</v>
      </c>
      <c r="AT91" s="132" t="s">
        <v>2805</v>
      </c>
      <c r="AU91" s="132"/>
      <c r="AV91" s="132"/>
      <c r="AW91" s="132"/>
      <c r="AX91" s="132"/>
      <c r="AY91" s="132"/>
      <c r="AZ91" s="132"/>
      <c r="BA91" s="132"/>
      <c r="BB91" s="73"/>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37"/>
        <v xml:space="preserve">D6.scenario.defInput["i246"] = {  cons:"consHTsum",  title:"Premiers matins froids",  unit:"",  text:"A partir de quand commencez-vous à avoir froid le matin ?", inputType:"sel246", right:"", postfix:"", nodata:"", varType:"Number", min:"", max:"", defaultValue:"-1", d11t:"",d11p:"",d12t:"",d12p:"",d13t:"",d13p:"",d1w:"",d1d:"", d21t:"",d21p:"",d22t:"",d22p:"",d23t:"",d23p:"",d2w:"",d2d:"", d31t:"",d31p:"",d32t:"",d32p:"",d33t:"",d33p:"",d3w:"",d3d:""}; </v>
      </c>
      <c r="DO91" s="88"/>
      <c r="DP91" s="88"/>
      <c r="DQ91" s="89" t="str">
        <f t="shared" si="38"/>
        <v>D6.scenario.defSelectValue["sel246"]= [ "Veuillez sélectionner", " début octobre", " fin octobre", " début novembre", " fin novembre", " début décembre", " fin décembre", " début janvier", " fin janvier", "" ];</v>
      </c>
      <c r="DR91" s="90"/>
      <c r="DS91" s="90"/>
      <c r="DT91" s="90" t="str">
        <f t="shared" si="39"/>
        <v>D6.scenario.defSelectData['sel246']= [ '-1', '1', '2', '3', '4', '5', '6', '7', '8' ];</v>
      </c>
    </row>
    <row r="92" spans="1:124" s="85" customFormat="1" ht="43.5" customHeight="1">
      <c r="A92" s="73"/>
      <c r="B92" s="111" t="s">
        <v>2918</v>
      </c>
      <c r="C92" s="120" t="s">
        <v>5344</v>
      </c>
      <c r="D92" s="132" t="s">
        <v>3119</v>
      </c>
      <c r="E92" s="111" t="s">
        <v>3037</v>
      </c>
      <c r="F92" s="120"/>
      <c r="G92" s="132"/>
      <c r="H92" s="120" t="s">
        <v>5467</v>
      </c>
      <c r="I92" s="132" t="s">
        <v>2797</v>
      </c>
      <c r="J92" s="120" t="str">
        <f t="shared" si="36"/>
        <v>sel247</v>
      </c>
      <c r="K92" s="132" t="str">
        <f t="shared" si="40"/>
        <v>sel247</v>
      </c>
      <c r="L92" s="112"/>
      <c r="M92" s="112"/>
      <c r="N92" s="112"/>
      <c r="O92" s="111" t="s">
        <v>1883</v>
      </c>
      <c r="P92" s="112"/>
      <c r="Q92" s="112"/>
      <c r="R92" s="111">
        <v>-1</v>
      </c>
      <c r="S92" s="73"/>
      <c r="T92" s="73"/>
      <c r="U92" s="114" t="str">
        <f t="shared" si="41"/>
        <v>sel247</v>
      </c>
      <c r="V92" s="120" t="s">
        <v>3628</v>
      </c>
      <c r="W92" s="120" t="s">
        <v>4088</v>
      </c>
      <c r="X92" s="122" t="s">
        <v>3786</v>
      </c>
      <c r="Y92" s="120" t="s">
        <v>3787</v>
      </c>
      <c r="Z92" s="120" t="s">
        <v>3788</v>
      </c>
      <c r="AA92" s="120" t="s">
        <v>3789</v>
      </c>
      <c r="AB92" s="120" t="s">
        <v>3790</v>
      </c>
      <c r="AC92" s="120" t="s">
        <v>3791</v>
      </c>
      <c r="AD92" s="120" t="s">
        <v>5727</v>
      </c>
      <c r="AE92" s="120"/>
      <c r="AF92" s="120"/>
      <c r="AG92" s="120"/>
      <c r="AH92" s="120"/>
      <c r="AI92" s="120"/>
      <c r="AJ92" s="120"/>
      <c r="AK92" s="120"/>
      <c r="AL92" s="132" t="s">
        <v>2267</v>
      </c>
      <c r="AM92" s="132" t="s">
        <v>2806</v>
      </c>
      <c r="AN92" s="134" t="s">
        <v>2807</v>
      </c>
      <c r="AO92" s="161" t="s">
        <v>2808</v>
      </c>
      <c r="AP92" s="161" t="s">
        <v>2809</v>
      </c>
      <c r="AQ92" s="161" t="s">
        <v>2810</v>
      </c>
      <c r="AR92" s="132" t="s">
        <v>2811</v>
      </c>
      <c r="AS92" s="132" t="s">
        <v>2812</v>
      </c>
      <c r="AT92" s="132" t="s">
        <v>2813</v>
      </c>
      <c r="AU92" s="132"/>
      <c r="AV92" s="132"/>
      <c r="AW92" s="132"/>
      <c r="AX92" s="132"/>
      <c r="AY92" s="132"/>
      <c r="AZ92" s="132"/>
      <c r="BA92" s="132"/>
      <c r="BB92" s="73"/>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37"/>
        <v xml:space="preserve">D6.scenario.defInput["i247"] = {  cons:"consHTsum",  title:"Derniers matins froids",  unit:"",  text:"A partir de quand commencez-vous à ne plus avoir froid le matin ?", inputType:"sel247", right:"", postfix:"", nodata:"", varType:"Number", min:"", max:"", defaultValue:"-1", d11t:"",d11p:"",d12t:"",d12p:"",d13t:"",d13p:"",d1w:"",d1d:"", d21t:"",d21p:"",d22t:"",d22p:"",d23t:"",d23p:"",d2w:"",d2d:"", d31t:"",d31p:"",d32t:"",d32p:"",d33t:"",d33p:"",d3w:"",d3d:""}; </v>
      </c>
      <c r="DO92" s="88"/>
      <c r="DP92" s="88"/>
      <c r="DQ92" s="89" t="str">
        <f t="shared" si="38"/>
        <v>D6.scenario.defSelectValue["sel247"]= [ "Veuillez sélectionner", " début février", " fin février", " début mars", " fin mars", " début avril", " fin avril", " début mai", " fin mai", "" ];</v>
      </c>
      <c r="DR92" s="90"/>
      <c r="DS92" s="90"/>
      <c r="DT92" s="90" t="str">
        <f t="shared" si="39"/>
        <v>D6.scenario.defSelectData['sel247']= [ '-1', '1', '2', '3', '4', '5', '6', '7', '8' ];</v>
      </c>
    </row>
    <row r="93" spans="1:124" s="85" customFormat="1" ht="43.5" customHeight="1">
      <c r="B93" s="112" t="s">
        <v>2919</v>
      </c>
      <c r="C93" s="120" t="s">
        <v>5345</v>
      </c>
      <c r="D93" s="132" t="s">
        <v>2334</v>
      </c>
      <c r="E93" s="111" t="s">
        <v>3037</v>
      </c>
      <c r="F93" s="120"/>
      <c r="G93" s="132"/>
      <c r="H93" s="120" t="s">
        <v>5468</v>
      </c>
      <c r="I93" s="132" t="s">
        <v>2303</v>
      </c>
      <c r="J93" s="120" t="str">
        <f t="shared" si="36"/>
        <v>sel248</v>
      </c>
      <c r="K93" s="132" t="str">
        <f t="shared" si="40"/>
        <v>sel248</v>
      </c>
      <c r="L93" s="112"/>
      <c r="M93" s="112"/>
      <c r="N93" s="112"/>
      <c r="O93" s="111" t="s">
        <v>1883</v>
      </c>
      <c r="P93" s="112"/>
      <c r="Q93" s="112"/>
      <c r="R93" s="111">
        <v>-1</v>
      </c>
      <c r="T93" s="73"/>
      <c r="U93" s="114" t="str">
        <f t="shared" si="41"/>
        <v>sel248</v>
      </c>
      <c r="V93" s="120" t="s">
        <v>3628</v>
      </c>
      <c r="W93" s="120" t="s">
        <v>5728</v>
      </c>
      <c r="X93" s="120" t="s">
        <v>5649</v>
      </c>
      <c r="Y93" s="120" t="s">
        <v>5650</v>
      </c>
      <c r="Z93" s="120" t="s">
        <v>5729</v>
      </c>
      <c r="AA93" s="120"/>
      <c r="AB93" s="120"/>
      <c r="AC93" s="120"/>
      <c r="AD93" s="120"/>
      <c r="AE93" s="120"/>
      <c r="AF93" s="120"/>
      <c r="AG93" s="120"/>
      <c r="AH93" s="120"/>
      <c r="AI93" s="120"/>
      <c r="AJ93" s="120"/>
      <c r="AK93" s="120"/>
      <c r="AL93" s="132" t="s">
        <v>2267</v>
      </c>
      <c r="AM93" s="161" t="s">
        <v>2310</v>
      </c>
      <c r="AN93" s="161" t="s">
        <v>2311</v>
      </c>
      <c r="AO93" s="161" t="s">
        <v>2312</v>
      </c>
      <c r="AP93" s="161" t="s">
        <v>2313</v>
      </c>
      <c r="AQ93" s="132"/>
      <c r="AR93" s="132"/>
      <c r="AS93" s="132"/>
      <c r="AT93" s="132"/>
      <c r="AU93" s="132"/>
      <c r="AV93" s="132"/>
      <c r="AW93" s="132"/>
      <c r="AX93" s="132"/>
      <c r="AY93" s="132"/>
      <c r="AZ93" s="132"/>
      <c r="BA93" s="132"/>
      <c r="BB93" s="73"/>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37"/>
        <v xml:space="preserve">D6.scenario.defInput["i248"] = {  cons:"consHTsum",  title:"Penser aux vêtements épais",  unit:"",  text:"Avant d'allumer le chauffage, essayez-vous d'abord de porter des vêtements épais ?", inputType:"sel248", right:"", postfix:"", nodata:"", varType:"Number", min:"", max:"", defaultValue:"-1", d11t:"3",d11p:"0",d12t:"2",d12p:"1",d13t:"1",d13p:"2",d1w:"1",d1d:"1", d21t:"",d21p:"",d22t:"",d22p:"",d23t:"",d23p:"",d2w:"",d2d:"", d31t:"3",d31p:"0",d32t:"2",d32p:"1",d33t:"1",d33p:"2",d3w:"1",d3d:"1"}; </v>
      </c>
      <c r="DO93" s="88"/>
      <c r="DP93" s="88"/>
      <c r="DQ93" s="89" t="str">
        <f t="shared" si="38"/>
        <v>D6.scenario.defSelectValue["sel248"]= [ "Veuillez sélectionner", " Toujours  ", " Le plus souvent", " Parfois", " Je n'y pense pas", "" ];</v>
      </c>
      <c r="DR93" s="90"/>
      <c r="DS93" s="90"/>
      <c r="DT93" s="90" t="str">
        <f t="shared" si="39"/>
        <v>D6.scenario.defSelectData['sel248']= [ '-1', '1', '2', '3', '4' ];</v>
      </c>
    </row>
    <row r="94" spans="1:124" s="85" customFormat="1" ht="43.5" customHeight="1">
      <c r="B94" s="111" t="s">
        <v>2920</v>
      </c>
      <c r="C94" s="120" t="s">
        <v>5346</v>
      </c>
      <c r="D94" s="132" t="s">
        <v>2304</v>
      </c>
      <c r="E94" s="111" t="s">
        <v>3037</v>
      </c>
      <c r="F94" s="120"/>
      <c r="G94" s="132"/>
      <c r="H94" s="120" t="s">
        <v>5469</v>
      </c>
      <c r="I94" s="132" t="s">
        <v>2305</v>
      </c>
      <c r="J94" s="120" t="str">
        <f t="shared" si="36"/>
        <v>sel249</v>
      </c>
      <c r="K94" s="132" t="str">
        <f t="shared" si="40"/>
        <v>sel249</v>
      </c>
      <c r="L94" s="112"/>
      <c r="M94" s="112"/>
      <c r="N94" s="112"/>
      <c r="O94" s="111" t="s">
        <v>1883</v>
      </c>
      <c r="P94" s="112"/>
      <c r="Q94" s="112"/>
      <c r="R94" s="111">
        <v>-1</v>
      </c>
      <c r="T94" s="73"/>
      <c r="U94" s="114" t="str">
        <f t="shared" si="41"/>
        <v>sel249</v>
      </c>
      <c r="V94" s="120" t="s">
        <v>3628</v>
      </c>
      <c r="W94" s="120" t="s">
        <v>5728</v>
      </c>
      <c r="X94" s="120" t="s">
        <v>5649</v>
      </c>
      <c r="Y94" s="120" t="s">
        <v>5650</v>
      </c>
      <c r="Z94" s="120" t="s">
        <v>5729</v>
      </c>
      <c r="AA94" s="120"/>
      <c r="AB94" s="120"/>
      <c r="AC94" s="120"/>
      <c r="AD94" s="120"/>
      <c r="AE94" s="120"/>
      <c r="AF94" s="120"/>
      <c r="AG94" s="120"/>
      <c r="AH94" s="120"/>
      <c r="AI94" s="120"/>
      <c r="AJ94" s="120"/>
      <c r="AK94" s="120"/>
      <c r="AL94" s="132" t="s">
        <v>2267</v>
      </c>
      <c r="AM94" s="161" t="s">
        <v>2310</v>
      </c>
      <c r="AN94" s="161" t="s">
        <v>2311</v>
      </c>
      <c r="AO94" s="161" t="s">
        <v>2312</v>
      </c>
      <c r="AP94" s="161" t="s">
        <v>2313</v>
      </c>
      <c r="AQ94" s="132"/>
      <c r="AR94" s="132"/>
      <c r="AS94" s="132"/>
      <c r="AT94" s="132"/>
      <c r="AU94" s="132"/>
      <c r="AV94" s="132"/>
      <c r="AW94" s="132"/>
      <c r="AX94" s="132"/>
      <c r="AY94" s="132"/>
      <c r="AZ94" s="132"/>
      <c r="BA94" s="132"/>
      <c r="BB94" s="73"/>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37"/>
        <v xml:space="preserve">D6.scenario.defInput["i249"] = {  cons:"consHTsum",  title:"Chauffage des pièces vides",  unit:"",  text:"Essayez-vous de ne pas chauffer une pièce où il n'y a personne ?", inputType:"sel249", right:"", postfix:"", nodata:"", varType:"Number", min:"", max:"", defaultValue:"-1", d11t:"4",d11p:"2",d12t:"3",d12p:"1",d13t:"",d13p:"",d1w:"1",d1d:"1", d21t:"",d21p:"",d22t:"",d22p:"",d23t:"",d23p:"",d2w:"",d2d:"", d31t:"4",d31p:"2",d32t:"3",d32p:"1",d33t:"",d33p:"",d3w:"2",d3d:"1"}; </v>
      </c>
      <c r="DO94" s="88"/>
      <c r="DP94" s="88"/>
      <c r="DQ94" s="89" t="str">
        <f t="shared" si="38"/>
        <v>D6.scenario.defSelectValue["sel249"]= [ "Veuillez sélectionner", " Toujours  ", " Le plus souvent", " Parfois", " Je n'y pense pas", "" ];</v>
      </c>
      <c r="DR94" s="90"/>
      <c r="DS94" s="90"/>
      <c r="DT94" s="90" t="str">
        <f t="shared" si="39"/>
        <v>D6.scenario.defSelectData['sel249']= [ '-1', '1', '2', '3', '4' ];</v>
      </c>
    </row>
    <row r="95" spans="1:124" s="85" customFormat="1" ht="43.5" customHeight="1">
      <c r="A95" s="73"/>
      <c r="B95" s="112" t="s">
        <v>2938</v>
      </c>
      <c r="C95" s="120" t="s">
        <v>5347</v>
      </c>
      <c r="D95" s="132" t="s">
        <v>1928</v>
      </c>
      <c r="E95" s="111" t="s">
        <v>3038</v>
      </c>
      <c r="F95" s="120" t="s">
        <v>3607</v>
      </c>
      <c r="G95" s="132" t="s">
        <v>1918</v>
      </c>
      <c r="H95" s="120" t="s">
        <v>5470</v>
      </c>
      <c r="I95" s="132" t="s">
        <v>2843</v>
      </c>
      <c r="J95" s="120" t="str">
        <f t="shared" si="36"/>
        <v>sel261</v>
      </c>
      <c r="K95" s="132" t="str">
        <f t="shared" si="40"/>
        <v>sel261</v>
      </c>
      <c r="L95" s="112"/>
      <c r="M95" s="112"/>
      <c r="N95" s="112"/>
      <c r="O95" s="111" t="s">
        <v>1883</v>
      </c>
      <c r="P95" s="112"/>
      <c r="Q95" s="112"/>
      <c r="R95" s="111">
        <v>-1</v>
      </c>
      <c r="S95" s="73"/>
      <c r="T95" s="73"/>
      <c r="U95" s="114" t="str">
        <f t="shared" si="41"/>
        <v>sel261</v>
      </c>
      <c r="V95" s="120" t="s">
        <v>3628</v>
      </c>
      <c r="W95" s="120" t="s">
        <v>5626</v>
      </c>
      <c r="X95" s="120" t="s">
        <v>3755</v>
      </c>
      <c r="Y95" s="120" t="s">
        <v>3756</v>
      </c>
      <c r="Z95" s="120" t="s">
        <v>3757</v>
      </c>
      <c r="AA95" s="120" t="s">
        <v>3758</v>
      </c>
      <c r="AB95" s="120" t="s">
        <v>3759</v>
      </c>
      <c r="AC95" s="120" t="s">
        <v>3760</v>
      </c>
      <c r="AD95" s="120" t="s">
        <v>3761</v>
      </c>
      <c r="AE95" s="120" t="s">
        <v>3762</v>
      </c>
      <c r="AF95" s="120" t="s">
        <v>3763</v>
      </c>
      <c r="AG95" s="120"/>
      <c r="AH95" s="120"/>
      <c r="AI95" s="120"/>
      <c r="AJ95" s="120"/>
      <c r="AK95" s="120"/>
      <c r="AL95" s="132" t="s">
        <v>2267</v>
      </c>
      <c r="AM95" s="161" t="s">
        <v>1992</v>
      </c>
      <c r="AN95" s="132" t="s">
        <v>1950</v>
      </c>
      <c r="AO95" s="132" t="s">
        <v>1951</v>
      </c>
      <c r="AP95" s="161" t="s">
        <v>1952</v>
      </c>
      <c r="AQ95" s="161" t="s">
        <v>1953</v>
      </c>
      <c r="AR95" s="161" t="s">
        <v>1954</v>
      </c>
      <c r="AS95" s="161" t="s">
        <v>1955</v>
      </c>
      <c r="AT95" s="132" t="s">
        <v>1956</v>
      </c>
      <c r="AU95" s="132" t="s">
        <v>1957</v>
      </c>
      <c r="AV95" s="132" t="s">
        <v>1958</v>
      </c>
      <c r="AW95" s="132"/>
      <c r="AX95" s="132"/>
      <c r="AY95" s="132"/>
      <c r="AZ95" s="132"/>
      <c r="BA95" s="132"/>
      <c r="BB95" s="73"/>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37"/>
        <v xml:space="preserve">D6.scenario.defInput["i261"] = {  cons:"consCOsum",  title:"Temps d'utilisation de la climatisation",  unit:"heures",  text:"Combien d'heures par jour utilisez-vous la climatisation en été ?", inputType:"sel261", right:"", postfix:"", nodata:"", varType:"Number", min:"", max:"", defaultValue:"-1", d11t:"",d11p:"",d12t:"",d12p:"",d13t:"",d13p:"",d1w:"",d1d:"", d21t:"",d21p:"",d22t:"",d22p:"",d23t:"",d23p:"",d2w:"",d2d:"", d31t:"24",d31p:"0",d32t:"8",d32p:"1",d33t:"",d33p:"",d3w:"1",d3d:"1"}; </v>
      </c>
      <c r="DO95" s="88"/>
      <c r="DP95" s="88"/>
      <c r="DQ95" s="89" t="str">
        <f t="shared" si="38"/>
        <v>D6.scenario.defSelectValue["sel261"]= [ "Veuillez sélectionner", " Je ne l'utilise pas", " 1 heure", " 2 heures", " 3 heures", " 4 heures", " 6 heures", " 8 heures", " 12 heures", " 16 heures", " 24 heures", "" ];</v>
      </c>
      <c r="DR95" s="90"/>
      <c r="DS95" s="90"/>
      <c r="DT95" s="90" t="str">
        <f t="shared" si="39"/>
        <v>D6.scenario.defSelectData['sel261']= [ '-1', '0', '1', '2', '3', '4', '6', '8', '12', '16', '24' ];</v>
      </c>
    </row>
    <row r="96" spans="1:124" s="85" customFormat="1" ht="43.5" customHeight="1">
      <c r="A96" s="73"/>
      <c r="B96" s="112" t="s">
        <v>2939</v>
      </c>
      <c r="C96" s="120" t="s">
        <v>5348</v>
      </c>
      <c r="D96" s="132" t="s">
        <v>2844</v>
      </c>
      <c r="E96" s="111" t="s">
        <v>3038</v>
      </c>
      <c r="F96" s="120"/>
      <c r="G96" s="132"/>
      <c r="H96" s="120" t="s">
        <v>5471</v>
      </c>
      <c r="I96" s="132" t="s">
        <v>2845</v>
      </c>
      <c r="J96" s="120" t="str">
        <f t="shared" si="36"/>
        <v>sel262</v>
      </c>
      <c r="K96" s="132" t="str">
        <f t="shared" si="40"/>
        <v>sel262</v>
      </c>
      <c r="L96" s="112"/>
      <c r="M96" s="112"/>
      <c r="N96" s="112"/>
      <c r="O96" s="111" t="s">
        <v>1883</v>
      </c>
      <c r="P96" s="112"/>
      <c r="Q96" s="112"/>
      <c r="R96" s="111">
        <v>-1</v>
      </c>
      <c r="S96" s="73"/>
      <c r="T96" s="73"/>
      <c r="U96" s="114" t="str">
        <f t="shared" si="41"/>
        <v>sel262</v>
      </c>
      <c r="V96" s="120" t="s">
        <v>3628</v>
      </c>
      <c r="W96" s="120" t="s">
        <v>5626</v>
      </c>
      <c r="X96" s="120" t="s">
        <v>3797</v>
      </c>
      <c r="Y96" s="120" t="s">
        <v>3798</v>
      </c>
      <c r="Z96" s="120" t="s">
        <v>3799</v>
      </c>
      <c r="AA96" s="120" t="s">
        <v>5730</v>
      </c>
      <c r="AB96" s="120"/>
      <c r="AC96" s="120"/>
      <c r="AD96" s="120"/>
      <c r="AE96" s="120"/>
      <c r="AF96" s="120"/>
      <c r="AG96" s="120"/>
      <c r="AH96" s="120"/>
      <c r="AI96" s="120"/>
      <c r="AJ96" s="120"/>
      <c r="AK96" s="120"/>
      <c r="AL96" s="132" t="s">
        <v>2267</v>
      </c>
      <c r="AM96" s="132" t="s">
        <v>3557</v>
      </c>
      <c r="AN96" s="132" t="s">
        <v>3394</v>
      </c>
      <c r="AO96" s="161" t="s">
        <v>3395</v>
      </c>
      <c r="AP96" s="161" t="s">
        <v>3396</v>
      </c>
      <c r="AQ96" s="161" t="s">
        <v>3397</v>
      </c>
      <c r="AR96" s="132"/>
      <c r="AS96" s="132"/>
      <c r="AT96" s="132"/>
      <c r="AU96" s="132"/>
      <c r="AV96" s="132"/>
      <c r="AW96" s="132"/>
      <c r="AX96" s="132"/>
      <c r="AY96" s="132"/>
      <c r="AZ96" s="132"/>
      <c r="BA96" s="132"/>
      <c r="BB96" s="73"/>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37"/>
        <v xml:space="preserve">D6.scenario.defInput["i262"] = {  cons:"consCOsum",  title:"Moment d'utilisation de la climatisation",  unit:"",  text:"A quel moment utilisez-vous principalement la climatisation ?", inputType:"sel262", right:"", postfix:"", nodata:"", varType:"Number", min:"", max:"", defaultValue:"-1", d11t:"",d11p:"",d12t:"",d12p:"",d13t:"",d13p:"",d1w:"",d1d:"", d21t:"",d21p:"",d22t:"",d22p:"",d23t:"",d23p:"",d2w:"",d2d:"", d31t:"",d31p:"",d32t:"",d32p:"",d33t:"",d33p:"",d3w:"",d3d:""}; </v>
      </c>
      <c r="DO96" s="88"/>
      <c r="DP96" s="88"/>
      <c r="DQ96" s="89" t="str">
        <f t="shared" si="38"/>
        <v>D6.scenario.defSelectValue["sel262"]= [ "Veuillez sélectionner", " Je ne l'utilise pas", " matin", " après-midi", " soir", " nuit", "" ];</v>
      </c>
      <c r="DR96" s="90"/>
      <c r="DS96" s="90"/>
      <c r="DT96" s="90" t="str">
        <f t="shared" si="39"/>
        <v>D6.scenario.defSelectData['sel262']= [ '-1', '0', '1', '2', '3', '4' ];</v>
      </c>
    </row>
    <row r="97" spans="1:124" s="85" customFormat="1" ht="43.5" customHeight="1">
      <c r="A97" s="73"/>
      <c r="B97" s="112" t="s">
        <v>2940</v>
      </c>
      <c r="C97" s="120" t="s">
        <v>5349</v>
      </c>
      <c r="D97" s="132" t="s">
        <v>1947</v>
      </c>
      <c r="E97" s="111" t="s">
        <v>3038</v>
      </c>
      <c r="F97" s="120" t="s">
        <v>1926</v>
      </c>
      <c r="G97" s="132" t="s">
        <v>1926</v>
      </c>
      <c r="H97" s="120" t="s">
        <v>5472</v>
      </c>
      <c r="I97" s="132" t="s">
        <v>1948</v>
      </c>
      <c r="J97" s="120" t="str">
        <f t="shared" si="36"/>
        <v>sel263</v>
      </c>
      <c r="K97" s="132" t="str">
        <f t="shared" si="40"/>
        <v>sel263</v>
      </c>
      <c r="L97" s="112"/>
      <c r="M97" s="112"/>
      <c r="N97" s="112"/>
      <c r="O97" s="111" t="s">
        <v>1883</v>
      </c>
      <c r="P97" s="112"/>
      <c r="Q97" s="112"/>
      <c r="R97" s="111">
        <v>-1</v>
      </c>
      <c r="S97" s="73"/>
      <c r="T97" s="73"/>
      <c r="U97" s="114" t="str">
        <f t="shared" si="41"/>
        <v>sel263</v>
      </c>
      <c r="V97" s="120" t="s">
        <v>3628</v>
      </c>
      <c r="W97" s="120" t="s">
        <v>3801</v>
      </c>
      <c r="X97" s="120" t="s">
        <v>3802</v>
      </c>
      <c r="Y97" s="122" t="s">
        <v>3803</v>
      </c>
      <c r="Z97" s="120" t="s">
        <v>3804</v>
      </c>
      <c r="AA97" s="122" t="s">
        <v>3805</v>
      </c>
      <c r="AB97" s="120" t="s">
        <v>3806</v>
      </c>
      <c r="AC97" s="122" t="s">
        <v>3807</v>
      </c>
      <c r="AD97" s="120" t="s">
        <v>5626</v>
      </c>
      <c r="AE97" s="122"/>
      <c r="AF97" s="120"/>
      <c r="AG97" s="120"/>
      <c r="AH97" s="120"/>
      <c r="AI97" s="120"/>
      <c r="AJ97" s="120"/>
      <c r="AK97" s="120"/>
      <c r="AL97" s="132" t="s">
        <v>2267</v>
      </c>
      <c r="AM97" s="134" t="s">
        <v>2555</v>
      </c>
      <c r="AN97" s="132" t="s">
        <v>2022</v>
      </c>
      <c r="AO97" s="162" t="s">
        <v>2023</v>
      </c>
      <c r="AP97" s="161" t="s">
        <v>2051</v>
      </c>
      <c r="AQ97" s="162" t="s">
        <v>2052</v>
      </c>
      <c r="AR97" s="132" t="s">
        <v>2053</v>
      </c>
      <c r="AS97" s="134" t="s">
        <v>2054</v>
      </c>
      <c r="AT97" s="161" t="s">
        <v>1992</v>
      </c>
      <c r="AU97" s="132"/>
      <c r="AV97" s="132"/>
      <c r="AW97" s="132"/>
      <c r="AX97" s="132"/>
      <c r="AY97" s="132"/>
      <c r="AZ97" s="132"/>
      <c r="BA97" s="132"/>
      <c r="BB97" s="73"/>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37"/>
        <v xml:space="preserve">D6.scenario.defInput["i263"] = {  cons:"consCOsum",  title:"Réglage de la température de la climatisation",  unit:"℃",  text:"Lorsque vous utilisez l'air conditionné, à quelle température le réglez-vous ? (en degrés Celsius)", inputType:"sel263", right:"", postfix:"", nodata:"", varType:"Number", min:"", max:"", defaultValue:"-1", d11t:"28",d11p:"2",d12t:"25",d12p:"1",d13t:"",d13p:"",d1w:"1",d1d:"1", d21t:"",d21p:"",d22t:"",d22p:"",d23t:"",d23p:"",d2w:"",d2d:"", d31t:"28",d31p:"2",d32t:"25",d32p:"1",d33t:"",d33p:"",d3w:"1",d3d:"1"}; </v>
      </c>
      <c r="DO97" s="88"/>
      <c r="DP97" s="88"/>
      <c r="DQ97" s="89" t="str">
        <f t="shared" si="38"/>
        <v>D6.scenario.defSelectValue["sel263"]= [ "Veuillez sélectionner", "24 ° C ou moins", " 25 ° C", " 26 ° C", " 27 ° C", " 28 ° C", " 29 ° C", " 30 ° C", " Je ne l'utilise pas", "" ];</v>
      </c>
      <c r="DR97" s="90"/>
      <c r="DS97" s="90"/>
      <c r="DT97" s="90" t="str">
        <f t="shared" si="39"/>
        <v>D6.scenario.defSelectData['sel263']= [ '-1', '24', '25', '26', '27', '28', '29', '30', '0' ];</v>
      </c>
    </row>
    <row r="98" spans="1:124" s="85" customFormat="1" ht="43.5" customHeight="1">
      <c r="A98" s="73"/>
      <c r="B98" s="112" t="s">
        <v>2552</v>
      </c>
      <c r="C98" s="120" t="s">
        <v>5350</v>
      </c>
      <c r="D98" s="132" t="s">
        <v>2718</v>
      </c>
      <c r="E98" s="111" t="s">
        <v>3038</v>
      </c>
      <c r="F98" s="120" t="s">
        <v>3596</v>
      </c>
      <c r="G98" s="132" t="s">
        <v>812</v>
      </c>
      <c r="H98" s="120" t="s">
        <v>5350</v>
      </c>
      <c r="I98" s="132" t="s">
        <v>2718</v>
      </c>
      <c r="J98" s="120" t="str">
        <f t="shared" si="36"/>
        <v>sel264</v>
      </c>
      <c r="K98" s="132" t="str">
        <f t="shared" si="40"/>
        <v>sel264</v>
      </c>
      <c r="L98" s="112"/>
      <c r="M98" s="112"/>
      <c r="N98" s="112"/>
      <c r="O98" s="111" t="s">
        <v>1883</v>
      </c>
      <c r="P98" s="112"/>
      <c r="Q98" s="112"/>
      <c r="R98" s="111">
        <v>-1</v>
      </c>
      <c r="S98" s="73"/>
      <c r="T98" s="73"/>
      <c r="U98" s="114" t="str">
        <f t="shared" si="41"/>
        <v>sel264</v>
      </c>
      <c r="V98" s="120" t="s">
        <v>3628</v>
      </c>
      <c r="W98" s="120" t="s">
        <v>3809</v>
      </c>
      <c r="X98" s="122" t="s">
        <v>3734</v>
      </c>
      <c r="Y98" s="120" t="s">
        <v>3735</v>
      </c>
      <c r="Z98" s="120" t="s">
        <v>3736</v>
      </c>
      <c r="AA98" s="120" t="s">
        <v>3737</v>
      </c>
      <c r="AB98" s="120" t="s">
        <v>3738</v>
      </c>
      <c r="AC98" s="120" t="s">
        <v>3739</v>
      </c>
      <c r="AD98" s="120"/>
      <c r="AE98" s="120"/>
      <c r="AF98" s="120"/>
      <c r="AG98" s="120"/>
      <c r="AH98" s="120"/>
      <c r="AI98" s="120"/>
      <c r="AJ98" s="120"/>
      <c r="AK98" s="120"/>
      <c r="AL98" s="132" t="s">
        <v>2267</v>
      </c>
      <c r="AM98" s="161" t="s">
        <v>2724</v>
      </c>
      <c r="AN98" s="134" t="s">
        <v>2720</v>
      </c>
      <c r="AO98" s="161" t="s">
        <v>2707</v>
      </c>
      <c r="AP98" s="161" t="s">
        <v>2721</v>
      </c>
      <c r="AQ98" s="132" t="s">
        <v>2708</v>
      </c>
      <c r="AR98" s="132" t="s">
        <v>2722</v>
      </c>
      <c r="AS98" s="132" t="s">
        <v>2709</v>
      </c>
      <c r="AT98" s="132"/>
      <c r="AU98" s="132"/>
      <c r="AV98" s="132"/>
      <c r="AW98" s="132"/>
      <c r="AX98" s="132"/>
      <c r="AY98" s="132"/>
      <c r="AZ98" s="132"/>
      <c r="BA98" s="132"/>
      <c r="BB98" s="73"/>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37"/>
        <v xml:space="preserve">D6.scenario.defInput["i264"] = {  cons:"consCOsum",  title:"Période d'utilisation de la climatisation (y compris déshumidification)",  unit:"Mois",  text:"Période d'utilisation de la climatisation (y compris déshumidification)", inputType:"sel264", right:"", postfix:"", nodata:"", varType:"Number", min:"", max:"", defaultValue:"-1", d11t:"",d11p:"",d12t:"",d12p:"",d13t:"",d13p:"",d1w:"",d1d:"", d21t:"",d21p:"",d22t:"",d22p:"",d23t:"",d23p:"",d2w:"",d2d:"", d31t:"",d31p:"",d32t:"",d32p:"",d33t:"",d33p:"",d3w:"",d3d:""}; </v>
      </c>
      <c r="DO98" s="88"/>
      <c r="DP98" s="88"/>
      <c r="DQ98" s="89" t="str">
        <f t="shared" si="38"/>
        <v>D6.scenario.defSelectValue["sel264"]= [ "Veuillez sélectionner", " pas de climatisation", " 1 mois", " 2 mois", " 3 mois", " 4 mois", " 5 mois", " 6 mois", "" ];</v>
      </c>
      <c r="DR98" s="90"/>
      <c r="DS98" s="90"/>
      <c r="DT98" s="90" t="str">
        <f t="shared" si="39"/>
        <v>D6.scenario.defSelectData['sel264']= [ '-1', '0', '1', '2', '3', '4', '5', '6' ];</v>
      </c>
    </row>
    <row r="99" spans="1:124" s="85" customFormat="1" ht="43.5" customHeight="1">
      <c r="B99" s="112" t="s">
        <v>2553</v>
      </c>
      <c r="C99" s="120" t="s">
        <v>5351</v>
      </c>
      <c r="D99" s="132" t="s">
        <v>3146</v>
      </c>
      <c r="E99" s="111" t="s">
        <v>3147</v>
      </c>
      <c r="F99" s="120"/>
      <c r="G99" s="132"/>
      <c r="H99" s="120" t="s">
        <v>5473</v>
      </c>
      <c r="I99" s="132" t="s">
        <v>2899</v>
      </c>
      <c r="J99" s="120" t="str">
        <f t="shared" si="36"/>
        <v>sel265</v>
      </c>
      <c r="K99" s="132" t="str">
        <f t="shared" si="40"/>
        <v>sel265</v>
      </c>
      <c r="L99" s="112"/>
      <c r="M99" s="112"/>
      <c r="N99" s="112"/>
      <c r="O99" s="111" t="s">
        <v>1883</v>
      </c>
      <c r="P99" s="112"/>
      <c r="Q99" s="112"/>
      <c r="R99" s="111">
        <v>-1</v>
      </c>
      <c r="T99" s="73"/>
      <c r="U99" s="114" t="str">
        <f t="shared" si="41"/>
        <v>sel265</v>
      </c>
      <c r="V99" s="120" t="s">
        <v>3628</v>
      </c>
      <c r="W99" s="120" t="s">
        <v>5731</v>
      </c>
      <c r="X99" s="120" t="s">
        <v>3814</v>
      </c>
      <c r="Y99" s="120" t="s">
        <v>5732</v>
      </c>
      <c r="Z99" s="120" t="s">
        <v>5733</v>
      </c>
      <c r="AA99" s="120" t="s">
        <v>5734</v>
      </c>
      <c r="AB99" s="120"/>
      <c r="AC99" s="120"/>
      <c r="AD99" s="120"/>
      <c r="AE99" s="120"/>
      <c r="AF99" s="120"/>
      <c r="AG99" s="120"/>
      <c r="AH99" s="120"/>
      <c r="AI99" s="120"/>
      <c r="AJ99" s="120"/>
      <c r="AK99" s="120"/>
      <c r="AL99" s="132" t="s">
        <v>2267</v>
      </c>
      <c r="AM99" s="161" t="s">
        <v>3145</v>
      </c>
      <c r="AN99" s="161" t="s">
        <v>2900</v>
      </c>
      <c r="AO99" s="161" t="s">
        <v>2901</v>
      </c>
      <c r="AP99" s="161" t="s">
        <v>2902</v>
      </c>
      <c r="AQ99" s="161" t="s">
        <v>2903</v>
      </c>
      <c r="AR99" s="132"/>
      <c r="AS99" s="132"/>
      <c r="AT99" s="132"/>
      <c r="AU99" s="132"/>
      <c r="AV99" s="132"/>
      <c r="AW99" s="132"/>
      <c r="AX99" s="132"/>
      <c r="AY99" s="132"/>
      <c r="AZ99" s="132"/>
      <c r="BA99" s="132"/>
      <c r="BB99" s="73"/>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37"/>
        <v xml:space="preserve">D6.scenario.defInput["i265"] = {  cons:"consCOsum",  title:"La chaleur des pièces",  unit:"",  text:"Fait-il chaud dans les pièces ?", inputType:"sel265", right:"", postfix:"", nodata:"", varType:"Number", min:"", max:"", defaultValue:"-1", d11t:"",d11p:"",d12t:"",d12p:"",d13t:"",d13p:"",d1w:"",d1d:"", d21t:"",d21p:"",d22t:"",d22p:"",d23t:"",d23p:"",d2w:"",d2d:"", d31t:"",d31p:"",d32t:"",d32p:"",d33t:"",d33p:"",d3w:"",d3d:""}; </v>
      </c>
      <c r="DO99" s="88"/>
      <c r="DP99" s="88"/>
      <c r="DQ99" s="89" t="str">
        <f t="shared" si="38"/>
        <v>D6.scenario.defSelectValue["sel265"]= [ "Veuillez sélectionner", " Avec la climatisation, on ne sent plus la chaleur", " un peu chaud", " Plutôt frais", " Plutôt chaud malgré la climatisation", " Je n'utilise pas de climatisation", "" ];</v>
      </c>
      <c r="DR99" s="90"/>
      <c r="DS99" s="90"/>
      <c r="DT99" s="90" t="str">
        <f t="shared" si="39"/>
        <v>D6.scenario.defSelectData['sel265']= [ '-1', '1', '2', '3', '4', '5' ];</v>
      </c>
    </row>
    <row r="100" spans="1:124" s="85" customFormat="1" ht="43.5" customHeight="1">
      <c r="B100" s="112" t="s">
        <v>2941</v>
      </c>
      <c r="C100" s="120" t="s">
        <v>5352</v>
      </c>
      <c r="D100" s="132" t="s">
        <v>2771</v>
      </c>
      <c r="E100" s="111" t="s">
        <v>3038</v>
      </c>
      <c r="F100" s="120"/>
      <c r="G100" s="132"/>
      <c r="H100" s="120" t="s">
        <v>5474</v>
      </c>
      <c r="I100" s="132" t="s">
        <v>2560</v>
      </c>
      <c r="J100" s="120" t="str">
        <f t="shared" si="36"/>
        <v>sel266</v>
      </c>
      <c r="K100" s="132" t="str">
        <f t="shared" si="40"/>
        <v>sel266</v>
      </c>
      <c r="L100" s="112"/>
      <c r="M100" s="112"/>
      <c r="N100" s="112"/>
      <c r="O100" s="111" t="s">
        <v>1883</v>
      </c>
      <c r="P100" s="112"/>
      <c r="Q100" s="112"/>
      <c r="R100" s="111">
        <v>-1</v>
      </c>
      <c r="T100" s="73"/>
      <c r="U100" s="114" t="str">
        <f t="shared" si="41"/>
        <v>sel266</v>
      </c>
      <c r="V100" s="120" t="s">
        <v>3628</v>
      </c>
      <c r="W100" s="120" t="s">
        <v>5735</v>
      </c>
      <c r="X100" s="120" t="s">
        <v>5736</v>
      </c>
      <c r="Y100" s="120" t="s">
        <v>5737</v>
      </c>
      <c r="Z100" s="120" t="s">
        <v>4048</v>
      </c>
      <c r="AA100" s="120"/>
      <c r="AB100" s="120"/>
      <c r="AC100" s="120"/>
      <c r="AD100" s="120"/>
      <c r="AE100" s="120"/>
      <c r="AF100" s="120"/>
      <c r="AG100" s="120"/>
      <c r="AH100" s="120"/>
      <c r="AI100" s="120"/>
      <c r="AJ100" s="120"/>
      <c r="AK100" s="120"/>
      <c r="AL100" s="132" t="s">
        <v>2267</v>
      </c>
      <c r="AM100" s="161" t="s">
        <v>2561</v>
      </c>
      <c r="AN100" s="161" t="s">
        <v>2562</v>
      </c>
      <c r="AO100" s="161" t="s">
        <v>2563</v>
      </c>
      <c r="AP100" s="132" t="s">
        <v>294</v>
      </c>
      <c r="AQ100" s="132"/>
      <c r="AR100" s="132"/>
      <c r="AS100" s="132"/>
      <c r="AT100" s="132"/>
      <c r="AU100" s="132"/>
      <c r="AV100" s="132"/>
      <c r="AW100" s="132"/>
      <c r="AX100" s="132"/>
      <c r="AY100" s="132"/>
      <c r="AZ100" s="132"/>
      <c r="BA100" s="132"/>
      <c r="BB100" s="73"/>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37"/>
        <v xml:space="preserve">D6.scenario.defInput["i266"] = {  cons:"consCOsum",  title:"Pénétration des rayons du soleil dans les pièces",  unit:"",  text:"Est-ce que les pièces reçoivent la lumière du soleil en été, par exemple le matin ou le soir ?", inputType:"sel266", right:"", postfix:"", nodata:"", varType:"Number", min:"", max:"", defaultValue:"-1", d11t:"",d11p:"",d12t:"",d12p:"",d13t:"",d13p:"",d1w:"",d1d:"", d21t:"",d21p:"",d22t:"",d22p:"",d23t:"",d23p:"",d2w:"",d2d:"", d31t:"",d31p:"",d32t:"",d32p:"",d33t:"",d33p:"",d3w:"",d3d:""}; </v>
      </c>
      <c r="DO100" s="88"/>
      <c r="DP100" s="88"/>
      <c r="DQ100" s="89" t="str">
        <f t="shared" si="38"/>
        <v>D6.scenario.defSelectValue["sel266"]= [ "Veuillez sélectionner", " Oui, souvent", " un peu", " Le soleil n'entre pas", " je ne sais pas", "" ];</v>
      </c>
      <c r="DR100" s="90"/>
      <c r="DS100" s="90"/>
      <c r="DT100" s="90" t="str">
        <f t="shared" si="39"/>
        <v>D6.scenario.defSelectData['sel266']= [ '-1', '1', '2', '3', '4' ];</v>
      </c>
    </row>
    <row r="101" spans="1:124" s="85" customFormat="1" ht="43.5" customHeight="1">
      <c r="B101" s="112" t="s">
        <v>2942</v>
      </c>
      <c r="C101" s="120" t="s">
        <v>5353</v>
      </c>
      <c r="D101" s="132" t="s">
        <v>2308</v>
      </c>
      <c r="E101" s="111" t="s">
        <v>3038</v>
      </c>
      <c r="F101" s="120"/>
      <c r="G101" s="132"/>
      <c r="H101" s="120" t="s">
        <v>5475</v>
      </c>
      <c r="I101" s="132" t="s">
        <v>2309</v>
      </c>
      <c r="J101" s="120" t="str">
        <f t="shared" si="36"/>
        <v>sel267</v>
      </c>
      <c r="K101" s="132" t="str">
        <f t="shared" si="40"/>
        <v>sel267</v>
      </c>
      <c r="L101" s="112"/>
      <c r="M101" s="112"/>
      <c r="N101" s="112"/>
      <c r="O101" s="111" t="s">
        <v>1883</v>
      </c>
      <c r="P101" s="112"/>
      <c r="Q101" s="112"/>
      <c r="R101" s="111">
        <v>-1</v>
      </c>
      <c r="T101" s="73"/>
      <c r="U101" s="114" t="str">
        <f t="shared" si="41"/>
        <v>sel267</v>
      </c>
      <c r="V101" s="120" t="s">
        <v>3628</v>
      </c>
      <c r="W101" s="120" t="s">
        <v>5648</v>
      </c>
      <c r="X101" s="120" t="s">
        <v>5738</v>
      </c>
      <c r="Y101" s="120" t="s">
        <v>5650</v>
      </c>
      <c r="Z101" s="120" t="s">
        <v>5651</v>
      </c>
      <c r="AA101" s="120"/>
      <c r="AB101" s="120"/>
      <c r="AC101" s="120"/>
      <c r="AD101" s="120"/>
      <c r="AE101" s="120"/>
      <c r="AF101" s="120"/>
      <c r="AG101" s="120"/>
      <c r="AH101" s="120"/>
      <c r="AI101" s="120"/>
      <c r="AJ101" s="120"/>
      <c r="AK101" s="120"/>
      <c r="AL101" s="132" t="s">
        <v>2267</v>
      </c>
      <c r="AM101" s="161" t="s">
        <v>2310</v>
      </c>
      <c r="AN101" s="161" t="s">
        <v>2311</v>
      </c>
      <c r="AO101" s="161" t="s">
        <v>2312</v>
      </c>
      <c r="AP101" s="161" t="s">
        <v>2313</v>
      </c>
      <c r="AQ101" s="132"/>
      <c r="AR101" s="132"/>
      <c r="AS101" s="132"/>
      <c r="AT101" s="132"/>
      <c r="AU101" s="132"/>
      <c r="AV101" s="132"/>
      <c r="AW101" s="132"/>
      <c r="AX101" s="132"/>
      <c r="AY101" s="132"/>
      <c r="AZ101" s="132"/>
      <c r="BA101" s="132"/>
      <c r="BB101" s="73"/>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37"/>
        <v xml:space="preserve">D6.scenario.defInput["i267"] = {  cons:"consCOsum",  title:"Eviter les rayons du soleil",  unit:"",  text:"Les pièces se réchauffent lorsque le soleil y pénètre le matin ou le soir. Faites-vous en sorte que les rayons du soleil n'entrent pas ?", inputType:"sel267", right:"", postfix:"", nodata:"", varType:"Number", min:"", max:"", defaultValue:"-1", d11t:"4",d11p:"0",d12t:"2",d12p:"1",d13t:"1",d13p:"2",d1w:"1",d1d:"1", d21t:"",d21p:"",d22t:"",d22p:"",d23t:"",d23p:"",d2w:"",d2d:"", d31t:"4",d31p:"0",d32t:"2",d32p:"1",d33t:"1",d33p:"2",d3w:"1",d3d:"1"}; </v>
      </c>
      <c r="DO101" s="88"/>
      <c r="DP101" s="88"/>
      <c r="DQ101" s="89" t="str">
        <f t="shared" si="38"/>
        <v>D6.scenario.defSelectValue["sel267"]= [ "Veuillez sélectionner", " Toujours", " Plutôt", " Parfois", " Je ne le fais pas", "" ];</v>
      </c>
      <c r="DR101" s="90"/>
      <c r="DS101" s="90"/>
      <c r="DT101" s="90" t="str">
        <f t="shared" si="39"/>
        <v>D6.scenario.defSelectData['sel267']= [ '-1', '1', '2', '3', '4' ];</v>
      </c>
    </row>
    <row r="102" spans="1:124" s="85" customFormat="1" ht="43.5" customHeight="1">
      <c r="B102" s="112" t="s">
        <v>2943</v>
      </c>
      <c r="C102" s="120" t="s">
        <v>3578</v>
      </c>
      <c r="D102" s="132" t="s">
        <v>2306</v>
      </c>
      <c r="E102" s="111" t="s">
        <v>3038</v>
      </c>
      <c r="F102" s="120"/>
      <c r="G102" s="132"/>
      <c r="H102" s="120" t="s">
        <v>5476</v>
      </c>
      <c r="I102" s="132" t="s">
        <v>2307</v>
      </c>
      <c r="J102" s="120" t="str">
        <f t="shared" si="36"/>
        <v>sel268</v>
      </c>
      <c r="K102" s="132" t="str">
        <f t="shared" si="40"/>
        <v>sel268</v>
      </c>
      <c r="L102" s="112"/>
      <c r="M102" s="112"/>
      <c r="N102" s="112"/>
      <c r="O102" s="111" t="s">
        <v>1883</v>
      </c>
      <c r="P102" s="112"/>
      <c r="Q102" s="112"/>
      <c r="R102" s="111">
        <v>-1</v>
      </c>
      <c r="T102" s="73"/>
      <c r="U102" s="114" t="str">
        <f t="shared" si="41"/>
        <v>sel268</v>
      </c>
      <c r="V102" s="120" t="s">
        <v>3628</v>
      </c>
      <c r="W102" s="120" t="s">
        <v>5648</v>
      </c>
      <c r="X102" s="120" t="s">
        <v>5738</v>
      </c>
      <c r="Y102" s="120" t="s">
        <v>5650</v>
      </c>
      <c r="Z102" s="120" t="s">
        <v>5651</v>
      </c>
      <c r="AA102" s="120"/>
      <c r="AB102" s="120"/>
      <c r="AC102" s="120"/>
      <c r="AD102" s="120"/>
      <c r="AE102" s="120"/>
      <c r="AF102" s="120"/>
      <c r="AG102" s="120"/>
      <c r="AH102" s="120"/>
      <c r="AI102" s="120"/>
      <c r="AJ102" s="120"/>
      <c r="AK102" s="120"/>
      <c r="AL102" s="132" t="s">
        <v>2267</v>
      </c>
      <c r="AM102" s="161" t="s">
        <v>2310</v>
      </c>
      <c r="AN102" s="161" t="s">
        <v>2311</v>
      </c>
      <c r="AO102" s="161" t="s">
        <v>2312</v>
      </c>
      <c r="AP102" s="161" t="s">
        <v>2313</v>
      </c>
      <c r="AQ102" s="132"/>
      <c r="AR102" s="132"/>
      <c r="AS102" s="132"/>
      <c r="AT102" s="132"/>
      <c r="AU102" s="132"/>
      <c r="AV102" s="132"/>
      <c r="AW102" s="132"/>
      <c r="AX102" s="132"/>
      <c r="AY102" s="132"/>
      <c r="AZ102" s="132"/>
      <c r="BA102" s="132"/>
      <c r="BB102" s="73"/>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37"/>
        <v xml:space="preserve">D6.scenario.defInput["i268"] = {  cons:"consCOsum",  title:"Utilisation d'un ventilateur électrique",  unit:"",  text:"Essayez-vous autant que possible d'utiliser un ventilateur électrique pour vous abstenir de faire marcher la climatisation ?", inputType:"sel268", right:"", postfix:"", nodata:"", varType:"Number", min:"", max:"", defaultValue:"-1", d11t:"",d11p:"",d12t:"",d12p:"",d13t:"",d13p:"",d1w:"",d1d:"", d21t:"",d21p:"",d22t:"",d22p:"",d23t:"",d23p:"",d2w:"",d2d:"", d31t:"4",d31p:"0",d32t:"2",d32p:"1",d33t:"1",d33p:"2",d3w:"1",d3d:"1"}; </v>
      </c>
      <c r="DO102" s="88"/>
      <c r="DP102" s="88"/>
      <c r="DQ102" s="89" t="str">
        <f t="shared" si="38"/>
        <v>D6.scenario.defSelectValue["sel268"]= [ "Veuillez sélectionner", " Toujours", " Plutôt", " Parfois", " Je ne le fais pas", "" ];</v>
      </c>
      <c r="DR102" s="90"/>
      <c r="DS102" s="90"/>
      <c r="DT102" s="90" t="str">
        <f t="shared" si="39"/>
        <v>D6.scenario.defSelectData['sel268']= [ '-1', '1', '2', '3', '4' ];</v>
      </c>
    </row>
    <row r="103" spans="1:124" s="85" customFormat="1" ht="43.5" customHeight="1">
      <c r="A103" s="73"/>
      <c r="B103" s="112" t="s">
        <v>3017</v>
      </c>
      <c r="C103" s="120" t="s">
        <v>5347</v>
      </c>
      <c r="D103" s="132" t="s">
        <v>1928</v>
      </c>
      <c r="E103" s="111" t="s">
        <v>3025</v>
      </c>
      <c r="F103" s="120" t="s">
        <v>3607</v>
      </c>
      <c r="G103" s="132" t="s">
        <v>1918</v>
      </c>
      <c r="H103" s="120" t="s">
        <v>5470</v>
      </c>
      <c r="I103" s="132" t="s">
        <v>2843</v>
      </c>
      <c r="J103" s="120" t="str">
        <f t="shared" si="36"/>
        <v>sel271</v>
      </c>
      <c r="K103" s="132" t="str">
        <f t="shared" si="40"/>
        <v>sel271</v>
      </c>
      <c r="L103" s="112"/>
      <c r="M103" s="112"/>
      <c r="N103" s="112"/>
      <c r="O103" s="111" t="s">
        <v>1883</v>
      </c>
      <c r="P103" s="112"/>
      <c r="Q103" s="112"/>
      <c r="R103" s="111">
        <v>-1</v>
      </c>
      <c r="S103" s="73"/>
      <c r="T103" s="73"/>
      <c r="U103" s="114" t="str">
        <f t="shared" ref="U103:U110" si="42">J103</f>
        <v>sel271</v>
      </c>
      <c r="V103" s="120" t="s">
        <v>3628</v>
      </c>
      <c r="W103" s="120" t="s">
        <v>5626</v>
      </c>
      <c r="X103" s="120" t="s">
        <v>3755</v>
      </c>
      <c r="Y103" s="120" t="s">
        <v>3756</v>
      </c>
      <c r="Z103" s="120" t="s">
        <v>3757</v>
      </c>
      <c r="AA103" s="120" t="s">
        <v>3758</v>
      </c>
      <c r="AB103" s="120" t="s">
        <v>3759</v>
      </c>
      <c r="AC103" s="120" t="s">
        <v>3760</v>
      </c>
      <c r="AD103" s="120" t="s">
        <v>3761</v>
      </c>
      <c r="AE103" s="120" t="s">
        <v>3762</v>
      </c>
      <c r="AF103" s="120" t="s">
        <v>3763</v>
      </c>
      <c r="AG103" s="120"/>
      <c r="AH103" s="120"/>
      <c r="AI103" s="120"/>
      <c r="AJ103" s="120"/>
      <c r="AK103" s="120"/>
      <c r="AL103" s="132" t="s">
        <v>2267</v>
      </c>
      <c r="AM103" s="132" t="s">
        <v>1992</v>
      </c>
      <c r="AN103" s="132" t="s">
        <v>1950</v>
      </c>
      <c r="AO103" s="161" t="s">
        <v>1951</v>
      </c>
      <c r="AP103" s="161" t="s">
        <v>1952</v>
      </c>
      <c r="AQ103" s="161" t="s">
        <v>1953</v>
      </c>
      <c r="AR103" s="161" t="s">
        <v>1954</v>
      </c>
      <c r="AS103" s="132" t="s">
        <v>1955</v>
      </c>
      <c r="AT103" s="132" t="s">
        <v>1956</v>
      </c>
      <c r="AU103" s="132" t="s">
        <v>1957</v>
      </c>
      <c r="AV103" s="132" t="s">
        <v>1958</v>
      </c>
      <c r="AW103" s="132"/>
      <c r="AX103" s="132"/>
      <c r="AY103" s="132"/>
      <c r="AZ103" s="132"/>
      <c r="BA103" s="132"/>
      <c r="BB103" s="73"/>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37"/>
        <v xml:space="preserve">D6.scenario.defInput["i271"] = {  cons:"consACcool",  title:"Temps d'utilisation de la climatisation",  unit:"heures",  text:"Combien d'heures par jour utilisez-vous la climatisation en été ?", inputType:"sel271", right:"", postfix:"", nodata:"", varType:"Number", min:"", max:"", defaultValue:"-1", d11t:"",d11p:"",d12t:"",d12p:"",d13t:"",d13p:"",d1w:"",d1d:"", d21t:"",d21p:"",d22t:"",d22p:"",d23t:"",d23p:"",d2w:"",d2d:"", d31t:"10",d31p:"0",d32t:"4",d32p:"1",d33t:"0",d33p:"2",d3w:"1",d3d:"1"}; </v>
      </c>
      <c r="DO103" s="88"/>
      <c r="DP103" s="88"/>
      <c r="DQ103" s="89" t="str">
        <f t="shared" si="38"/>
        <v>D6.scenario.defSelectValue["sel271"]= [ "Veuillez sélectionner", " Je ne l'utilise pas", " 1 heure", " 2 heures", " 3 heures", " 4 heures", " 6 heures", " 8 heures", " 12 heures", " 16 heures", " 24 heures", "" ];</v>
      </c>
      <c r="DR103" s="90"/>
      <c r="DS103" s="90"/>
      <c r="DT103" s="90" t="str">
        <f t="shared" si="39"/>
        <v>D6.scenario.defSelectData['sel271']= [ '-1', '0', '1', '2', '3', '4', '6', '8', '12', '16', '24' ];</v>
      </c>
    </row>
    <row r="104" spans="1:124" s="85" customFormat="1" ht="43.5" customHeight="1">
      <c r="A104" s="73"/>
      <c r="B104" s="112" t="s">
        <v>3018</v>
      </c>
      <c r="C104" s="120" t="s">
        <v>5348</v>
      </c>
      <c r="D104" s="132" t="s">
        <v>2844</v>
      </c>
      <c r="E104" s="111" t="s">
        <v>3025</v>
      </c>
      <c r="F104" s="120"/>
      <c r="G104" s="132"/>
      <c r="H104" s="120" t="s">
        <v>5471</v>
      </c>
      <c r="I104" s="132" t="s">
        <v>2845</v>
      </c>
      <c r="J104" s="120" t="str">
        <f t="shared" si="36"/>
        <v>sel272</v>
      </c>
      <c r="K104" s="132" t="str">
        <f t="shared" si="40"/>
        <v>sel272</v>
      </c>
      <c r="L104" s="112"/>
      <c r="M104" s="112"/>
      <c r="N104" s="112"/>
      <c r="O104" s="111" t="s">
        <v>1883</v>
      </c>
      <c r="P104" s="112"/>
      <c r="Q104" s="112"/>
      <c r="R104" s="111">
        <v>-1</v>
      </c>
      <c r="S104" s="73"/>
      <c r="T104" s="73"/>
      <c r="U104" s="114" t="str">
        <f t="shared" si="42"/>
        <v>sel272</v>
      </c>
      <c r="V104" s="120" t="s">
        <v>3628</v>
      </c>
      <c r="W104" s="120" t="s">
        <v>5626</v>
      </c>
      <c r="X104" s="120" t="s">
        <v>3797</v>
      </c>
      <c r="Y104" s="120" t="s">
        <v>3798</v>
      </c>
      <c r="Z104" s="120" t="s">
        <v>3799</v>
      </c>
      <c r="AA104" s="120" t="s">
        <v>5730</v>
      </c>
      <c r="AB104" s="120"/>
      <c r="AC104" s="120"/>
      <c r="AD104" s="120"/>
      <c r="AE104" s="120"/>
      <c r="AF104" s="120"/>
      <c r="AG104" s="120"/>
      <c r="AH104" s="120"/>
      <c r="AI104" s="120"/>
      <c r="AJ104" s="120"/>
      <c r="AK104" s="120"/>
      <c r="AL104" s="132" t="s">
        <v>2267</v>
      </c>
      <c r="AM104" s="132" t="s">
        <v>1992</v>
      </c>
      <c r="AN104" s="132" t="s">
        <v>3394</v>
      </c>
      <c r="AO104" s="132" t="s">
        <v>3395</v>
      </c>
      <c r="AP104" s="161" t="s">
        <v>3396</v>
      </c>
      <c r="AQ104" s="161" t="s">
        <v>3397</v>
      </c>
      <c r="AR104" s="132"/>
      <c r="AS104" s="132"/>
      <c r="AT104" s="132"/>
      <c r="AU104" s="132"/>
      <c r="AV104" s="132"/>
      <c r="AW104" s="132"/>
      <c r="AX104" s="132"/>
      <c r="AY104" s="132"/>
      <c r="AZ104" s="132"/>
      <c r="BA104" s="132"/>
      <c r="BB104" s="73"/>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37"/>
        <v xml:space="preserve">D6.scenario.defInput["i272"] = {  cons:"consACcool",  title:"Moment d'utilisation de la climatisation",  unit:"",  text:"A quel moment utilisez-vous principalement la climatisation ?", inputType:"sel272", right:"", postfix:"", nodata:"", varType:"Number", min:"", max:"", defaultValue:"-1", d11t:"",d11p:"",d12t:"",d12p:"",d13t:"",d13p:"",d1w:"",d1d:"", d21t:"",d21p:"",d22t:"",d22p:"",d23t:"",d23p:"",d2w:"",d2d:"", d31t:"",d31p:"",d32t:"",d32p:"",d33t:"",d33p:"",d3w:"",d3d:""}; </v>
      </c>
      <c r="DO104" s="88"/>
      <c r="DP104" s="88"/>
      <c r="DQ104" s="89" t="str">
        <f t="shared" si="38"/>
        <v>D6.scenario.defSelectValue["sel272"]= [ "Veuillez sélectionner", " Je ne l'utilise pas", " matin", " après-midi", " soir", " nuit", "" ];</v>
      </c>
      <c r="DR104" s="90"/>
      <c r="DS104" s="90"/>
      <c r="DT104" s="90" t="str">
        <f t="shared" si="39"/>
        <v>D6.scenario.defSelectData['sel272']= [ '-1', '0', '1', '2', '3', '4' ];</v>
      </c>
    </row>
    <row r="105" spans="1:124" s="85" customFormat="1" ht="43.5" customHeight="1">
      <c r="A105" s="73"/>
      <c r="B105" s="112" t="s">
        <v>3019</v>
      </c>
      <c r="C105" s="120" t="s">
        <v>5349</v>
      </c>
      <c r="D105" s="132" t="s">
        <v>1947</v>
      </c>
      <c r="E105" s="111" t="s">
        <v>3025</v>
      </c>
      <c r="F105" s="120" t="s">
        <v>1926</v>
      </c>
      <c r="G105" s="132" t="s">
        <v>1926</v>
      </c>
      <c r="H105" s="120" t="s">
        <v>5472</v>
      </c>
      <c r="I105" s="132" t="s">
        <v>1948</v>
      </c>
      <c r="J105" s="120" t="str">
        <f t="shared" si="36"/>
        <v>sel273</v>
      </c>
      <c r="K105" s="132" t="str">
        <f t="shared" si="40"/>
        <v>sel273</v>
      </c>
      <c r="L105" s="112"/>
      <c r="M105" s="112"/>
      <c r="N105" s="112"/>
      <c r="O105" s="111" t="s">
        <v>1883</v>
      </c>
      <c r="P105" s="112"/>
      <c r="Q105" s="112"/>
      <c r="R105" s="111">
        <v>-1</v>
      </c>
      <c r="S105" s="73"/>
      <c r="T105" s="73"/>
      <c r="U105" s="114" t="str">
        <f t="shared" si="42"/>
        <v>sel273</v>
      </c>
      <c r="V105" s="120" t="s">
        <v>3628</v>
      </c>
      <c r="W105" s="120" t="s">
        <v>3801</v>
      </c>
      <c r="X105" s="120" t="s">
        <v>3802</v>
      </c>
      <c r="Y105" s="122" t="s">
        <v>3803</v>
      </c>
      <c r="Z105" s="120" t="s">
        <v>3804</v>
      </c>
      <c r="AA105" s="122" t="s">
        <v>3805</v>
      </c>
      <c r="AB105" s="120" t="s">
        <v>3806</v>
      </c>
      <c r="AC105" s="122" t="s">
        <v>3807</v>
      </c>
      <c r="AD105" s="120" t="s">
        <v>5626</v>
      </c>
      <c r="AE105" s="122"/>
      <c r="AF105" s="120"/>
      <c r="AG105" s="120"/>
      <c r="AH105" s="120"/>
      <c r="AI105" s="120"/>
      <c r="AJ105" s="120"/>
      <c r="AK105" s="120"/>
      <c r="AL105" s="132" t="s">
        <v>2267</v>
      </c>
      <c r="AM105" s="134" t="s">
        <v>2555</v>
      </c>
      <c r="AN105" s="132" t="s">
        <v>2022</v>
      </c>
      <c r="AO105" s="162" t="s">
        <v>2023</v>
      </c>
      <c r="AP105" s="161" t="s">
        <v>2051</v>
      </c>
      <c r="AQ105" s="162" t="s">
        <v>2052</v>
      </c>
      <c r="AR105" s="132" t="s">
        <v>2053</v>
      </c>
      <c r="AS105" s="134" t="s">
        <v>2054</v>
      </c>
      <c r="AT105" s="132" t="s">
        <v>1992</v>
      </c>
      <c r="AU105" s="132"/>
      <c r="AV105" s="132"/>
      <c r="AW105" s="132"/>
      <c r="AX105" s="132"/>
      <c r="AY105" s="132"/>
      <c r="AZ105" s="132"/>
      <c r="BA105" s="132"/>
      <c r="BB105" s="73"/>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37"/>
        <v xml:space="preserve">D6.scenario.defInput["i273"] = {  cons:"consACcool",  title:"Réglage de la température de la climatisation",  unit:"℃",  text:"Lorsque vous utilisez l'air conditionné, à quelle température le réglez-vous ? (en degrés Celsius)", inputType:"sel273", right:"", postfix:"", nodata:"", varType:"Number", min:"", max:"", defaultValue:"-1", d11t:"",d11p:"",d12t:"",d12p:"",d13t:"",d13p:"",d1w:"",d1d:"", d21t:"",d21p:"",d22t:"",d22p:"",d23t:"",d23p:"",d2w:"",d2d:"", d31t:"",d31p:"",d32t:"",d32p:"",d33t:"",d33p:"",d3w:"",d3d:""}; </v>
      </c>
      <c r="DO105" s="88"/>
      <c r="DP105" s="88"/>
      <c r="DQ105" s="89" t="str">
        <f t="shared" si="38"/>
        <v>D6.scenario.defSelectValue["sel273"]= [ "Veuillez sélectionner", "24 ° C ou moins", " 25 ° C", " 26 ° C", " 27 ° C", " 28 ° C", " 29 ° C", " 30 ° C", " Je ne l'utilise pas", "" ];</v>
      </c>
      <c r="DR105" s="90"/>
      <c r="DS105" s="90"/>
      <c r="DT105" s="90" t="str">
        <f t="shared" si="39"/>
        <v>D6.scenario.defSelectData['sel273']= [ '-1', '24', '25', '26', '27', '28', '29', '30', '0' ];</v>
      </c>
    </row>
    <row r="106" spans="1:124" s="85" customFormat="1" ht="43.5" customHeight="1">
      <c r="A106" s="73"/>
      <c r="B106" s="112" t="s">
        <v>3020</v>
      </c>
      <c r="C106" s="120" t="s">
        <v>5354</v>
      </c>
      <c r="D106" s="132" t="s">
        <v>2718</v>
      </c>
      <c r="E106" s="111" t="s">
        <v>3025</v>
      </c>
      <c r="F106" s="120" t="s">
        <v>3596</v>
      </c>
      <c r="G106" s="132" t="s">
        <v>812</v>
      </c>
      <c r="H106" s="120" t="s">
        <v>5354</v>
      </c>
      <c r="I106" s="132" t="s">
        <v>2718</v>
      </c>
      <c r="J106" s="120" t="str">
        <f t="shared" si="36"/>
        <v>sel274</v>
      </c>
      <c r="K106" s="132" t="str">
        <f t="shared" si="40"/>
        <v>sel274</v>
      </c>
      <c r="L106" s="112"/>
      <c r="M106" s="112"/>
      <c r="N106" s="112"/>
      <c r="O106" s="111" t="s">
        <v>1883</v>
      </c>
      <c r="P106" s="112"/>
      <c r="Q106" s="112"/>
      <c r="R106" s="111">
        <v>-1</v>
      </c>
      <c r="S106" s="73"/>
      <c r="T106" s="73"/>
      <c r="U106" s="114" t="str">
        <f t="shared" si="42"/>
        <v>sel274</v>
      </c>
      <c r="V106" s="120" t="s">
        <v>3628</v>
      </c>
      <c r="W106" s="120" t="s">
        <v>3809</v>
      </c>
      <c r="X106" s="122" t="s">
        <v>3734</v>
      </c>
      <c r="Y106" s="120" t="s">
        <v>3735</v>
      </c>
      <c r="Z106" s="120" t="s">
        <v>3736</v>
      </c>
      <c r="AA106" s="120" t="s">
        <v>3737</v>
      </c>
      <c r="AB106" s="120" t="s">
        <v>3738</v>
      </c>
      <c r="AC106" s="120" t="s">
        <v>3739</v>
      </c>
      <c r="AD106" s="120"/>
      <c r="AE106" s="120"/>
      <c r="AF106" s="120"/>
      <c r="AG106" s="120"/>
      <c r="AH106" s="120"/>
      <c r="AI106" s="120"/>
      <c r="AJ106" s="120"/>
      <c r="AK106" s="120"/>
      <c r="AL106" s="132" t="s">
        <v>2267</v>
      </c>
      <c r="AM106" s="132" t="s">
        <v>2724</v>
      </c>
      <c r="AN106" s="134" t="s">
        <v>2720</v>
      </c>
      <c r="AO106" s="161" t="s">
        <v>2707</v>
      </c>
      <c r="AP106" s="161" t="s">
        <v>2721</v>
      </c>
      <c r="AQ106" s="132" t="s">
        <v>2708</v>
      </c>
      <c r="AR106" s="132" t="s">
        <v>2722</v>
      </c>
      <c r="AS106" s="132" t="s">
        <v>2709</v>
      </c>
      <c r="AT106" s="132"/>
      <c r="AU106" s="132"/>
      <c r="AV106" s="132"/>
      <c r="AW106" s="132"/>
      <c r="AX106" s="132"/>
      <c r="AY106" s="132"/>
      <c r="AZ106" s="132"/>
      <c r="BA106" s="132"/>
      <c r="BB106" s="73"/>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37"/>
        <v xml:space="preserve">D6.scenario.defInput["i274"] = {  cons:"consACcool",  title:"Temps d'utilisation de la climatisation (y compris déshumidification)",  unit:"Mois",  text:"Temps d'utilisation de la climatisation (y compris déshumidification)", inputType:"sel274", right:"", postfix:"", nodata:"", varType:"Number", min:"", max:"", defaultValue:"-1", d11t:"",d11p:"",d12t:"",d12p:"",d13t:"",d13p:"",d1w:"",d1d:"", d21t:"",d21p:"",d22t:"",d22p:"",d23t:"",d23p:"",d2w:"",d2d:"", d31t:"",d31p:"",d32t:"",d32p:"",d33t:"",d33p:"",d3w:"",d3d:""}; </v>
      </c>
      <c r="DO106" s="88"/>
      <c r="DP106" s="88"/>
      <c r="DQ106" s="89" t="str">
        <f t="shared" si="38"/>
        <v>D6.scenario.defSelectValue["sel274"]= [ "Veuillez sélectionner", " pas de climatisation", " 1 mois", " 2 mois", " 3 mois", " 4 mois", " 5 mois", " 6 mois", "" ];</v>
      </c>
      <c r="DR106" s="90"/>
      <c r="DS106" s="90"/>
      <c r="DT106" s="90" t="str">
        <f t="shared" si="39"/>
        <v>D6.scenario.defSelectData['sel274']= [ '-1', '0', '1', '2', '3', '4', '5', '6' ];</v>
      </c>
    </row>
    <row r="107" spans="1:124" s="85" customFormat="1" ht="43.5" customHeight="1">
      <c r="B107" s="112" t="s">
        <v>3021</v>
      </c>
      <c r="C107" s="120" t="s">
        <v>5351</v>
      </c>
      <c r="D107" s="132" t="s">
        <v>3146</v>
      </c>
      <c r="E107" s="111" t="s">
        <v>3025</v>
      </c>
      <c r="F107" s="120"/>
      <c r="G107" s="132"/>
      <c r="H107" s="120" t="s">
        <v>5477</v>
      </c>
      <c r="I107" s="132" t="s">
        <v>2899</v>
      </c>
      <c r="J107" s="120" t="str">
        <f t="shared" si="36"/>
        <v>sel275</v>
      </c>
      <c r="K107" s="132" t="str">
        <f t="shared" si="40"/>
        <v>sel275</v>
      </c>
      <c r="L107" s="112"/>
      <c r="M107" s="112"/>
      <c r="N107" s="112"/>
      <c r="O107" s="111" t="s">
        <v>1883</v>
      </c>
      <c r="P107" s="112"/>
      <c r="Q107" s="112"/>
      <c r="R107" s="111">
        <v>-1</v>
      </c>
      <c r="T107" s="73"/>
      <c r="U107" s="114" t="str">
        <f t="shared" si="42"/>
        <v>sel275</v>
      </c>
      <c r="V107" s="120" t="s">
        <v>3628</v>
      </c>
      <c r="W107" s="120" t="s">
        <v>5731</v>
      </c>
      <c r="X107" s="120" t="s">
        <v>3814</v>
      </c>
      <c r="Y107" s="120" t="s">
        <v>5732</v>
      </c>
      <c r="Z107" s="120" t="s">
        <v>5733</v>
      </c>
      <c r="AA107" s="120" t="s">
        <v>5734</v>
      </c>
      <c r="AB107" s="120"/>
      <c r="AC107" s="120"/>
      <c r="AD107" s="120"/>
      <c r="AE107" s="120"/>
      <c r="AF107" s="120"/>
      <c r="AG107" s="120"/>
      <c r="AH107" s="120"/>
      <c r="AI107" s="120"/>
      <c r="AJ107" s="120"/>
      <c r="AK107" s="120"/>
      <c r="AL107" s="132" t="s">
        <v>2267</v>
      </c>
      <c r="AM107" s="161" t="s">
        <v>3145</v>
      </c>
      <c r="AN107" s="161" t="s">
        <v>2900</v>
      </c>
      <c r="AO107" s="161" t="s">
        <v>2901</v>
      </c>
      <c r="AP107" s="161" t="s">
        <v>2902</v>
      </c>
      <c r="AQ107" s="132" t="s">
        <v>2903</v>
      </c>
      <c r="AR107" s="132"/>
      <c r="AS107" s="132"/>
      <c r="AT107" s="132"/>
      <c r="AU107" s="132"/>
      <c r="AV107" s="132"/>
      <c r="AW107" s="132"/>
      <c r="AX107" s="132"/>
      <c r="AY107" s="132"/>
      <c r="AZ107" s="132"/>
      <c r="BA107" s="132"/>
      <c r="BB107" s="73"/>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37"/>
        <v xml:space="preserve">D6.scenario.defInput["i275"] = {  cons:"consACcool",  title:"La chaleur des pièces",  unit:"",  text:"Les pièces sont-elles chaudes ?", inputType:"sel275", right:"", postfix:"", nodata:"", varType:"Number", min:"", max:"", defaultValue:"-1", d11t:"",d11p:"",d12t:"",d12p:"",d13t:"",d13p:"",d1w:"",d1d:"", d21t:"",d21p:"",d22t:"",d22p:"",d23t:"",d23p:"",d2w:"",d2d:"", d31t:"",d31p:"",d32t:"",d32p:"",d33t:"",d33p:"",d3w:"",d3d:""}; </v>
      </c>
      <c r="DO107" s="88"/>
      <c r="DP107" s="88"/>
      <c r="DQ107" s="89" t="str">
        <f t="shared" si="38"/>
        <v>D6.scenario.defSelectValue["sel275"]= [ "Veuillez sélectionner", " Avec la climatisation, on ne sent plus la chaleur", " un peu chaud", " Plutôt frais", " Plutôt chaud malgré la climatisation", " Je n'utilise pas de climatisation", "" ];</v>
      </c>
      <c r="DR107" s="90"/>
      <c r="DS107" s="90"/>
      <c r="DT107" s="90" t="str">
        <f t="shared" si="39"/>
        <v>D6.scenario.defSelectData['sel275']= [ '-1', '1', '2', '3', '4', '5' ];</v>
      </c>
    </row>
    <row r="108" spans="1:124" s="85" customFormat="1" ht="43.5" customHeight="1">
      <c r="B108" s="112" t="s">
        <v>3022</v>
      </c>
      <c r="C108" s="120" t="s">
        <v>5352</v>
      </c>
      <c r="D108" s="132" t="s">
        <v>2771</v>
      </c>
      <c r="E108" s="111" t="s">
        <v>3025</v>
      </c>
      <c r="F108" s="120"/>
      <c r="G108" s="132"/>
      <c r="H108" s="120" t="s">
        <v>5474</v>
      </c>
      <c r="I108" s="132" t="s">
        <v>2560</v>
      </c>
      <c r="J108" s="120" t="str">
        <f t="shared" si="36"/>
        <v>sel276</v>
      </c>
      <c r="K108" s="132" t="str">
        <f t="shared" si="40"/>
        <v>sel276</v>
      </c>
      <c r="L108" s="112"/>
      <c r="M108" s="112"/>
      <c r="N108" s="112"/>
      <c r="O108" s="111" t="s">
        <v>1883</v>
      </c>
      <c r="P108" s="112"/>
      <c r="Q108" s="112"/>
      <c r="R108" s="111">
        <v>-1</v>
      </c>
      <c r="T108" s="73"/>
      <c r="U108" s="114" t="str">
        <f t="shared" si="42"/>
        <v>sel276</v>
      </c>
      <c r="V108" s="120" t="s">
        <v>3628</v>
      </c>
      <c r="W108" s="120" t="s">
        <v>5735</v>
      </c>
      <c r="X108" s="120" t="s">
        <v>5736</v>
      </c>
      <c r="Y108" s="120" t="s">
        <v>5737</v>
      </c>
      <c r="Z108" s="120" t="s">
        <v>4048</v>
      </c>
      <c r="AA108" s="120"/>
      <c r="AB108" s="120"/>
      <c r="AC108" s="120"/>
      <c r="AD108" s="120"/>
      <c r="AE108" s="120"/>
      <c r="AF108" s="120"/>
      <c r="AG108" s="120"/>
      <c r="AH108" s="120"/>
      <c r="AI108" s="120"/>
      <c r="AJ108" s="120"/>
      <c r="AK108" s="120"/>
      <c r="AL108" s="132" t="s">
        <v>2267</v>
      </c>
      <c r="AM108" s="161" t="s">
        <v>2561</v>
      </c>
      <c r="AN108" s="161" t="s">
        <v>2562</v>
      </c>
      <c r="AO108" s="161" t="s">
        <v>2563</v>
      </c>
      <c r="AP108" s="161" t="s">
        <v>294</v>
      </c>
      <c r="AQ108" s="132"/>
      <c r="AR108" s="132"/>
      <c r="AS108" s="132"/>
      <c r="AT108" s="132"/>
      <c r="AU108" s="132"/>
      <c r="AV108" s="132"/>
      <c r="AW108" s="132"/>
      <c r="AX108" s="132"/>
      <c r="AY108" s="132"/>
      <c r="AZ108" s="132"/>
      <c r="BA108" s="132"/>
      <c r="BB108" s="73"/>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37"/>
        <v xml:space="preserve">D6.scenario.defInput["i276"] = {  cons:"consACcool",  title:"Pénétration des rayons du soleil dans les pièces",  unit:"",  text:"Est-ce que les pièces reçoivent la lumière du soleil en été, par exemple le matin ou le soir ?", inputType:"sel276", right:"", postfix:"", nodata:"", varType:"Number", min:"", max:"", defaultValue:"-1", d11t:"",d11p:"",d12t:"",d12p:"",d13t:"",d13p:"",d1w:"",d1d:"", d21t:"",d21p:"",d22t:"",d22p:"",d23t:"",d23p:"",d2w:"",d2d:"", d31t:"",d31p:"",d32t:"",d32p:"",d33t:"",d33p:"",d3w:"",d3d:""}; </v>
      </c>
      <c r="DO108" s="88"/>
      <c r="DP108" s="88"/>
      <c r="DQ108" s="89" t="str">
        <f t="shared" si="38"/>
        <v>D6.scenario.defSelectValue["sel276"]= [ "Veuillez sélectionner", " Oui, souvent", " un peu", " Le soleil n'entre pas", " je ne sais pas", "" ];</v>
      </c>
      <c r="DR108" s="90"/>
      <c r="DS108" s="90"/>
      <c r="DT108" s="90" t="str">
        <f t="shared" si="39"/>
        <v>D6.scenario.defSelectData['sel276']= [ '-1', '1', '2', '3', '4' ];</v>
      </c>
    </row>
    <row r="109" spans="1:124" s="85" customFormat="1" ht="43.5" customHeight="1">
      <c r="B109" s="112" t="s">
        <v>3023</v>
      </c>
      <c r="C109" s="120" t="s">
        <v>5353</v>
      </c>
      <c r="D109" s="132" t="s">
        <v>2308</v>
      </c>
      <c r="E109" s="111" t="s">
        <v>3025</v>
      </c>
      <c r="F109" s="120"/>
      <c r="G109" s="132"/>
      <c r="H109" s="120" t="s">
        <v>5475</v>
      </c>
      <c r="I109" s="132" t="s">
        <v>2309</v>
      </c>
      <c r="J109" s="120" t="str">
        <f t="shared" si="36"/>
        <v>sel277</v>
      </c>
      <c r="K109" s="132" t="str">
        <f t="shared" si="40"/>
        <v>sel277</v>
      </c>
      <c r="L109" s="112"/>
      <c r="M109" s="112"/>
      <c r="N109" s="112"/>
      <c r="O109" s="111" t="s">
        <v>1883</v>
      </c>
      <c r="P109" s="112"/>
      <c r="Q109" s="112"/>
      <c r="R109" s="111">
        <v>-1</v>
      </c>
      <c r="T109" s="73"/>
      <c r="U109" s="114" t="str">
        <f t="shared" si="42"/>
        <v>sel277</v>
      </c>
      <c r="V109" s="120" t="s">
        <v>3628</v>
      </c>
      <c r="W109" s="120" t="s">
        <v>5648</v>
      </c>
      <c r="X109" s="120" t="s">
        <v>5738</v>
      </c>
      <c r="Y109" s="120" t="s">
        <v>5650</v>
      </c>
      <c r="Z109" s="120" t="s">
        <v>5651</v>
      </c>
      <c r="AA109" s="120"/>
      <c r="AB109" s="120"/>
      <c r="AC109" s="120"/>
      <c r="AD109" s="120"/>
      <c r="AE109" s="120"/>
      <c r="AF109" s="120"/>
      <c r="AG109" s="120"/>
      <c r="AH109" s="120"/>
      <c r="AI109" s="120"/>
      <c r="AJ109" s="120"/>
      <c r="AK109" s="120"/>
      <c r="AL109" s="132" t="s">
        <v>2267</v>
      </c>
      <c r="AM109" s="161" t="s">
        <v>2310</v>
      </c>
      <c r="AN109" s="161" t="s">
        <v>2311</v>
      </c>
      <c r="AO109" s="161" t="s">
        <v>2312</v>
      </c>
      <c r="AP109" s="161" t="s">
        <v>2313</v>
      </c>
      <c r="AQ109" s="132"/>
      <c r="AR109" s="132"/>
      <c r="AS109" s="132"/>
      <c r="AT109" s="132"/>
      <c r="AU109" s="132"/>
      <c r="AV109" s="132"/>
      <c r="AW109" s="132"/>
      <c r="AX109" s="132"/>
      <c r="AY109" s="132"/>
      <c r="AZ109" s="132"/>
      <c r="BA109" s="132"/>
      <c r="BB109" s="73"/>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37"/>
        <v xml:space="preserve">D6.scenario.defInput["i277"] = {  cons:"consACcool",  title:"Eviter les rayons du soleil",  unit:"",  text:"Les pièces se réchauffent lorsque le soleil y pénètre le matin ou le soir. Faites-vous en sorte que les rayons du soleil n'entrent pas ?", inputType:"sel277", right:"", postfix:"", nodata:"", varType:"Number", min:"", max:"", defaultValue:"-1", d11t:"",d11p:"",d12t:"",d12p:"",d13t:"",d13p:"",d1w:"",d1d:"", d21t:"",d21p:"",d22t:"",d22p:"",d23t:"",d23p:"",d2w:"",d2d:"", d31t:"",d31p:"",d32t:"",d32p:"",d33t:"",d33p:"",d3w:"",d3d:""}; </v>
      </c>
      <c r="DO109" s="88"/>
      <c r="DP109" s="88"/>
      <c r="DQ109" s="89" t="str">
        <f t="shared" si="38"/>
        <v>D6.scenario.defSelectValue["sel277"]= [ "Veuillez sélectionner", " Toujours", " Plutôt", " Parfois", " Je ne le fais pas", "" ];</v>
      </c>
      <c r="DR109" s="90"/>
      <c r="DS109" s="90"/>
      <c r="DT109" s="90" t="str">
        <f t="shared" si="39"/>
        <v>D6.scenario.defSelectData['sel277']= [ '-1', '1', '2', '3', '4' ];</v>
      </c>
    </row>
    <row r="110" spans="1:124" s="85" customFormat="1" ht="43.5" customHeight="1">
      <c r="B110" s="112" t="s">
        <v>3024</v>
      </c>
      <c r="C110" s="120" t="s">
        <v>3578</v>
      </c>
      <c r="D110" s="132" t="s">
        <v>2306</v>
      </c>
      <c r="E110" s="111" t="s">
        <v>3025</v>
      </c>
      <c r="F110" s="120"/>
      <c r="G110" s="132"/>
      <c r="H110" s="120" t="s">
        <v>5476</v>
      </c>
      <c r="I110" s="132" t="s">
        <v>2307</v>
      </c>
      <c r="J110" s="120" t="str">
        <f t="shared" si="36"/>
        <v>sel278</v>
      </c>
      <c r="K110" s="132" t="str">
        <f t="shared" si="40"/>
        <v>sel278</v>
      </c>
      <c r="L110" s="112"/>
      <c r="M110" s="112"/>
      <c r="N110" s="112"/>
      <c r="O110" s="111" t="s">
        <v>1883</v>
      </c>
      <c r="P110" s="112"/>
      <c r="Q110" s="112"/>
      <c r="R110" s="111">
        <v>-1</v>
      </c>
      <c r="T110" s="73"/>
      <c r="U110" s="114" t="str">
        <f t="shared" si="42"/>
        <v>sel278</v>
      </c>
      <c r="V110" s="120" t="s">
        <v>3628</v>
      </c>
      <c r="W110" s="120" t="s">
        <v>5648</v>
      </c>
      <c r="X110" s="120" t="s">
        <v>5738</v>
      </c>
      <c r="Y110" s="120" t="s">
        <v>5650</v>
      </c>
      <c r="Z110" s="120" t="s">
        <v>5651</v>
      </c>
      <c r="AA110" s="120"/>
      <c r="AB110" s="120"/>
      <c r="AC110" s="120"/>
      <c r="AD110" s="120"/>
      <c r="AE110" s="120"/>
      <c r="AF110" s="120"/>
      <c r="AG110" s="120"/>
      <c r="AH110" s="120"/>
      <c r="AI110" s="120"/>
      <c r="AJ110" s="120"/>
      <c r="AK110" s="120"/>
      <c r="AL110" s="132" t="s">
        <v>2267</v>
      </c>
      <c r="AM110" s="161" t="s">
        <v>2310</v>
      </c>
      <c r="AN110" s="161" t="s">
        <v>2311</v>
      </c>
      <c r="AO110" s="161" t="s">
        <v>2312</v>
      </c>
      <c r="AP110" s="161" t="s">
        <v>2313</v>
      </c>
      <c r="AQ110" s="132"/>
      <c r="AR110" s="132"/>
      <c r="AS110" s="132"/>
      <c r="AT110" s="132"/>
      <c r="AU110" s="132"/>
      <c r="AV110" s="132"/>
      <c r="AW110" s="132"/>
      <c r="AX110" s="132"/>
      <c r="AY110" s="132"/>
      <c r="AZ110" s="132"/>
      <c r="BA110" s="132"/>
      <c r="BB110" s="73"/>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37"/>
        <v xml:space="preserve">D6.scenario.defInput["i278"] = {  cons:"consACcool",  title:"Utilisation d'un ventilateur électrique",  unit:"",  text:"Essayez-vous autant que possible d'utiliser un ventilateur électrique pour vous abstenir de faire marcher la climatisation ?", inputType:"sel278", right:"", postfix:"", nodata:"", varType:"Number", min:"", max:"", defaultValue:"-1", d11t:"",d11p:"",d12t:"",d12p:"",d13t:"",d13p:"",d1w:"",d1d:"", d21t:"",d21p:"",d22t:"",d22p:"",d23t:"",d23p:"",d2w:"",d2d:"", d31t:"",d31p:"",d32t:"",d32p:"",d33t:"",d33p:"",d3w:"",d3d:""}; </v>
      </c>
      <c r="DO110" s="88"/>
      <c r="DP110" s="88"/>
      <c r="DQ110" s="89" t="str">
        <f t="shared" si="38"/>
        <v>D6.scenario.defSelectValue["sel278"]= [ "Veuillez sélectionner", " Toujours", " Plutôt", " Parfois", " Je ne le fais pas", "" ];</v>
      </c>
      <c r="DR110" s="90"/>
      <c r="DS110" s="90"/>
      <c r="DT110" s="90" t="str">
        <f t="shared" si="39"/>
        <v>D6.scenario.defSelectData['sel278']= [ '-1', '1', '2', '3', '4' ];</v>
      </c>
    </row>
    <row r="111" spans="1:124" s="85" customFormat="1" ht="43.5" customHeight="1">
      <c r="A111" s="73"/>
      <c r="B111" s="112" t="s">
        <v>2921</v>
      </c>
      <c r="C111" s="120" t="s">
        <v>3579</v>
      </c>
      <c r="D111" s="132" t="s">
        <v>2483</v>
      </c>
      <c r="E111" s="111" t="s">
        <v>3081</v>
      </c>
      <c r="F111" s="120"/>
      <c r="G111" s="132"/>
      <c r="H111" s="120" t="s">
        <v>5478</v>
      </c>
      <c r="I111" s="132" t="s">
        <v>2482</v>
      </c>
      <c r="J111" s="120" t="str">
        <f t="shared" si="36"/>
        <v>sel281</v>
      </c>
      <c r="K111" s="132" t="str">
        <f t="shared" si="40"/>
        <v>sel281</v>
      </c>
      <c r="L111" s="112"/>
      <c r="M111" s="112"/>
      <c r="N111" s="112"/>
      <c r="O111" s="111" t="s">
        <v>1883</v>
      </c>
      <c r="P111" s="112"/>
      <c r="Q111" s="112"/>
      <c r="R111" s="111">
        <v>-1</v>
      </c>
      <c r="S111" s="73"/>
      <c r="T111" s="73"/>
      <c r="U111" s="114" t="str">
        <f t="shared" si="41"/>
        <v>sel281</v>
      </c>
      <c r="V111" s="120" t="s">
        <v>3628</v>
      </c>
      <c r="W111" s="120" t="s">
        <v>4085</v>
      </c>
      <c r="X111" s="122" t="s">
        <v>3746</v>
      </c>
      <c r="Y111" s="120"/>
      <c r="Z111" s="120"/>
      <c r="AA111" s="120"/>
      <c r="AB111" s="120"/>
      <c r="AC111" s="120"/>
      <c r="AD111" s="120"/>
      <c r="AE111" s="120"/>
      <c r="AF111" s="120"/>
      <c r="AG111" s="120"/>
      <c r="AH111" s="120"/>
      <c r="AI111" s="120"/>
      <c r="AJ111" s="120"/>
      <c r="AK111" s="120"/>
      <c r="AL111" s="132" t="s">
        <v>2267</v>
      </c>
      <c r="AM111" s="161" t="s">
        <v>2480</v>
      </c>
      <c r="AN111" s="162" t="s">
        <v>2481</v>
      </c>
      <c r="AO111" s="132"/>
      <c r="AP111" s="132"/>
      <c r="AQ111" s="132"/>
      <c r="AR111" s="132"/>
      <c r="AS111" s="132"/>
      <c r="AT111" s="132"/>
      <c r="AU111" s="132"/>
      <c r="AV111" s="132"/>
      <c r="AW111" s="132"/>
      <c r="AX111" s="132"/>
      <c r="AY111" s="132"/>
      <c r="AZ111" s="132"/>
      <c r="BA111" s="132"/>
      <c r="BB111" s="73"/>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37"/>
        <v xml:space="preserve">D6.scenario.defInput["i281"] = {  cons:"consHTcold",  title:"Chauffage central",  unit:"",  text:"Avez-vous un chauffage central ?", inputType:"sel281", right:"", postfix:"", nodata:"", varType:"Number", min:"", max:"", defaultValue:"-1", d11t:"",d11p:"",d12t:"",d12p:"",d13t:"",d13p:"",d1w:"",d1d:"", d21t:"",d21p:"",d22t:"",d22p:"",d23t:"",d23p:"",d2w:"",d2d:"", d31t:"",d31p:"",d32t:"",d32p:"",d33t:"",d33p:"",d3w:"",d3d:""}; </v>
      </c>
      <c r="DO111" s="88"/>
      <c r="DP111" s="88"/>
      <c r="DQ111" s="89" t="str">
        <f t="shared" si="38"/>
        <v>D6.scenario.defSelectValue["sel281"]= [ "Veuillez sélectionner", " Oui", " Non", "" ];</v>
      </c>
      <c r="DR111" s="90"/>
      <c r="DS111" s="90"/>
      <c r="DT111" s="90" t="str">
        <f t="shared" si="39"/>
        <v>D6.scenario.defSelectData['sel281']= [ '-1', '1', '2' ];</v>
      </c>
    </row>
    <row r="112" spans="1:124" s="85" customFormat="1" ht="43.5" customHeight="1">
      <c r="A112" s="73"/>
      <c r="B112" s="112" t="s">
        <v>2922</v>
      </c>
      <c r="C112" s="120" t="s">
        <v>5355</v>
      </c>
      <c r="D112" s="132" t="s">
        <v>2484</v>
      </c>
      <c r="E112" s="111" t="s">
        <v>3081</v>
      </c>
      <c r="F112" s="120"/>
      <c r="G112" s="132"/>
      <c r="H112" s="120" t="s">
        <v>5479</v>
      </c>
      <c r="I112" s="132" t="s">
        <v>2485</v>
      </c>
      <c r="J112" s="120" t="str">
        <f t="shared" si="36"/>
        <v>sel282</v>
      </c>
      <c r="K112" s="132" t="str">
        <f t="shared" si="40"/>
        <v>sel282</v>
      </c>
      <c r="L112" s="112"/>
      <c r="M112" s="112"/>
      <c r="N112" s="112"/>
      <c r="O112" s="111" t="s">
        <v>1883</v>
      </c>
      <c r="P112" s="112"/>
      <c r="Q112" s="112"/>
      <c r="R112" s="111">
        <v>-1</v>
      </c>
      <c r="S112" s="73"/>
      <c r="T112" s="73"/>
      <c r="U112" s="114" t="str">
        <f t="shared" si="41"/>
        <v>sel282</v>
      </c>
      <c r="V112" s="120" t="s">
        <v>3628</v>
      </c>
      <c r="W112" s="120" t="s">
        <v>5739</v>
      </c>
      <c r="X112" s="120" t="s">
        <v>5740</v>
      </c>
      <c r="Y112" s="120" t="s">
        <v>5741</v>
      </c>
      <c r="Z112" s="120" t="s">
        <v>3822</v>
      </c>
      <c r="AA112" s="120" t="s">
        <v>5742</v>
      </c>
      <c r="AB112" s="120" t="s">
        <v>5743</v>
      </c>
      <c r="AC112" s="120"/>
      <c r="AD112" s="120"/>
      <c r="AE112" s="120"/>
      <c r="AF112" s="120"/>
      <c r="AG112" s="120"/>
      <c r="AH112" s="120"/>
      <c r="AI112" s="120"/>
      <c r="AJ112" s="120"/>
      <c r="AK112" s="120"/>
      <c r="AL112" s="132" t="s">
        <v>2267</v>
      </c>
      <c r="AM112" s="161" t="s">
        <v>2012</v>
      </c>
      <c r="AN112" s="132" t="s">
        <v>2503</v>
      </c>
      <c r="AO112" s="132" t="s">
        <v>2504</v>
      </c>
      <c r="AP112" s="132" t="s">
        <v>2011</v>
      </c>
      <c r="AQ112" s="132" t="s">
        <v>2506</v>
      </c>
      <c r="AR112" s="132" t="s">
        <v>2505</v>
      </c>
      <c r="AS112" s="132"/>
      <c r="AT112" s="132"/>
      <c r="AU112" s="132"/>
      <c r="AV112" s="132"/>
      <c r="AW112" s="132"/>
      <c r="AX112" s="132"/>
      <c r="AY112" s="132"/>
      <c r="AZ112" s="132"/>
      <c r="BA112" s="132"/>
      <c r="BB112" s="73"/>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37"/>
        <v xml:space="preserve">D6.scenario.defInput["i282"] = {  cons:"consHTcold",  title:"Source d'énergie du chauffage central",  unit:"",  text:"Sélectionnez le combustible du chauffage central.", inputType:"sel282", right:"", postfix:"", nodata:"", varType:"Number", min:"", max:"", defaultValue:"-1", d11t:"",d11p:"",d12t:"",d12p:"",d13t:"",d13p:"",d1w:"",d1d:"", d21t:"",d21p:"",d22t:"",d22p:"",d23t:"",d23p:"",d2w:"",d2d:"", d31t:"",d31p:"",d32t:"",d32p:"",d33t:"",d33p:"",d3w:"",d3d:""}; </v>
      </c>
      <c r="DO112" s="88"/>
      <c r="DP112" s="88"/>
      <c r="DQ112" s="89" t="str">
        <f t="shared" si="38"/>
        <v>D6.scenario.defSelectValue["sel282"]= [ "Veuillez sélectionner", " Kérosène", " Electricité", " Electricité (pompe à chaleur)", " gaz", " Hybride (pompe à chaleur + gaz)", " réseau de chauffage urbain", "" ];</v>
      </c>
      <c r="DR112" s="90"/>
      <c r="DS112" s="90"/>
      <c r="DT112" s="90" t="str">
        <f t="shared" si="39"/>
        <v>D6.scenario.defSelectData['sel282']= [ '-1', '1', '2', '3', '4', '5', '6' ];</v>
      </c>
    </row>
    <row r="113" spans="1:124" s="85" customFormat="1" ht="43.5" customHeight="1">
      <c r="A113" s="73"/>
      <c r="B113" s="112" t="s">
        <v>2923</v>
      </c>
      <c r="C113" s="120" t="s">
        <v>5356</v>
      </c>
      <c r="D113" s="132" t="s">
        <v>2549</v>
      </c>
      <c r="E113" s="111" t="s">
        <v>3081</v>
      </c>
      <c r="F113" s="120"/>
      <c r="G113" s="132"/>
      <c r="H113" s="120" t="s">
        <v>5480</v>
      </c>
      <c r="I113" s="132" t="s">
        <v>2523</v>
      </c>
      <c r="J113" s="120" t="str">
        <f t="shared" si="36"/>
        <v>sel283</v>
      </c>
      <c r="K113" s="132" t="str">
        <f t="shared" si="40"/>
        <v>sel283</v>
      </c>
      <c r="L113" s="112"/>
      <c r="M113" s="112"/>
      <c r="N113" s="112"/>
      <c r="O113" s="111" t="s">
        <v>1883</v>
      </c>
      <c r="P113" s="112"/>
      <c r="Q113" s="112"/>
      <c r="R113" s="111">
        <v>-1</v>
      </c>
      <c r="S113" s="73"/>
      <c r="T113" s="73"/>
      <c r="U113" s="114" t="str">
        <f t="shared" si="41"/>
        <v>sel283</v>
      </c>
      <c r="V113" s="120" t="s">
        <v>3628</v>
      </c>
      <c r="W113" s="120" t="s">
        <v>5744</v>
      </c>
      <c r="X113" s="120" t="s">
        <v>5745</v>
      </c>
      <c r="Y113" s="120"/>
      <c r="Z113" s="120"/>
      <c r="AA113" s="120"/>
      <c r="AB113" s="120"/>
      <c r="AC113" s="120"/>
      <c r="AD113" s="120"/>
      <c r="AE113" s="120"/>
      <c r="AF113" s="120"/>
      <c r="AG113" s="120"/>
      <c r="AH113" s="120"/>
      <c r="AI113" s="120"/>
      <c r="AJ113" s="120"/>
      <c r="AK113" s="120"/>
      <c r="AL113" s="132" t="s">
        <v>2267</v>
      </c>
      <c r="AM113" s="161" t="s">
        <v>2524</v>
      </c>
      <c r="AN113" s="132" t="s">
        <v>2525</v>
      </c>
      <c r="AO113" s="132"/>
      <c r="AP113" s="132"/>
      <c r="AQ113" s="132"/>
      <c r="AR113" s="132"/>
      <c r="AS113" s="132"/>
      <c r="AT113" s="132"/>
      <c r="AU113" s="132"/>
      <c r="AV113" s="132"/>
      <c r="AW113" s="132"/>
      <c r="AX113" s="132"/>
      <c r="AY113" s="132"/>
      <c r="AZ113" s="132"/>
      <c r="BA113" s="132"/>
      <c r="BB113" s="73"/>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37"/>
        <v xml:space="preserve">D6.scenario.defInput["i283"] = {  cons:"consHTcold",  title:"Centrale de chaleur spécialisée",  unit:"",  text:"La source d'énergie du chauffage central et celle pour chauffer l'eau du bain sont-elles différentes ?", inputType:"sel283", right:"", postfix:"", nodata:"", varType:"Number", min:"", max:"", defaultValue:"-1", d11t:"",d11p:"",d12t:"",d12p:"",d13t:"",d13p:"",d1w:"",d1d:"", d21t:"",d21p:"",d22t:"",d22p:"",d23t:"",d23p:"",d2w:"",d2d:"", d31t:"",d31p:"",d32t:"",d32p:"",d33t:"",d33p:"",d3w:"",d3d:""}; </v>
      </c>
      <c r="DO113" s="88"/>
      <c r="DP113" s="88"/>
      <c r="DQ113" s="89" t="str">
        <f t="shared" si="38"/>
        <v>D6.scenario.defSelectValue["sel283"]= [ "Veuillez sélectionner", " Elles sont différentes", " Elles sont communes", "" ];</v>
      </c>
      <c r="DR113" s="90"/>
      <c r="DS113" s="90"/>
      <c r="DT113" s="90" t="str">
        <f t="shared" si="39"/>
        <v>D6.scenario.defSelectData['sel283']= [ '-1', '1', '2' ];</v>
      </c>
    </row>
    <row r="114" spans="1:124" s="85" customFormat="1" ht="43.5" customHeight="1">
      <c r="A114" s="73"/>
      <c r="B114" s="112" t="s">
        <v>2924</v>
      </c>
      <c r="C114" s="120" t="s">
        <v>5357</v>
      </c>
      <c r="D114" s="132" t="s">
        <v>2526</v>
      </c>
      <c r="E114" s="111" t="s">
        <v>3081</v>
      </c>
      <c r="F114" s="120"/>
      <c r="G114" s="132"/>
      <c r="H114" s="120" t="s">
        <v>5481</v>
      </c>
      <c r="I114" s="132" t="s">
        <v>2527</v>
      </c>
      <c r="J114" s="120" t="str">
        <f t="shared" si="36"/>
        <v>sel284</v>
      </c>
      <c r="K114" s="132" t="str">
        <f t="shared" si="40"/>
        <v>sel284</v>
      </c>
      <c r="L114" s="112"/>
      <c r="M114" s="112"/>
      <c r="N114" s="112"/>
      <c r="O114" s="111" t="s">
        <v>1883</v>
      </c>
      <c r="P114" s="112"/>
      <c r="Q114" s="112"/>
      <c r="R114" s="111">
        <v>-1</v>
      </c>
      <c r="S114" s="73"/>
      <c r="T114" s="73"/>
      <c r="U114" s="114" t="str">
        <f t="shared" si="41"/>
        <v>sel284</v>
      </c>
      <c r="V114" s="120" t="s">
        <v>3628</v>
      </c>
      <c r="W114" s="120" t="s">
        <v>5626</v>
      </c>
      <c r="X114" s="120" t="s">
        <v>3734</v>
      </c>
      <c r="Y114" s="120" t="s">
        <v>3735</v>
      </c>
      <c r="Z114" s="120" t="s">
        <v>3736</v>
      </c>
      <c r="AA114" s="120" t="s">
        <v>3737</v>
      </c>
      <c r="AB114" s="120" t="s">
        <v>3738</v>
      </c>
      <c r="AC114" s="120" t="s">
        <v>3739</v>
      </c>
      <c r="AD114" s="120" t="s">
        <v>3740</v>
      </c>
      <c r="AE114" s="120"/>
      <c r="AF114" s="120"/>
      <c r="AG114" s="120"/>
      <c r="AH114" s="120"/>
      <c r="AI114" s="120"/>
      <c r="AJ114" s="120"/>
      <c r="AK114" s="120"/>
      <c r="AL114" s="132" t="s">
        <v>2267</v>
      </c>
      <c r="AM114" s="161" t="s">
        <v>2528</v>
      </c>
      <c r="AN114" s="132" t="s">
        <v>2529</v>
      </c>
      <c r="AO114" s="132" t="s">
        <v>2530</v>
      </c>
      <c r="AP114" s="132" t="s">
        <v>2531</v>
      </c>
      <c r="AQ114" s="132" t="s">
        <v>2532</v>
      </c>
      <c r="AR114" s="132" t="s">
        <v>2533</v>
      </c>
      <c r="AS114" s="161" t="s">
        <v>2534</v>
      </c>
      <c r="AT114" s="161" t="s">
        <v>2535</v>
      </c>
      <c r="AU114" s="132"/>
      <c r="AV114" s="132"/>
      <c r="AW114" s="132"/>
      <c r="AX114" s="132"/>
      <c r="AY114" s="132"/>
      <c r="AZ114" s="132"/>
      <c r="BA114" s="132"/>
      <c r="BB114" s="73"/>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37"/>
        <v xml:space="preserve">D6.scenario.defInput["i284"] = {  cons:"consHTcold",  title:"Période d'utilisation du chauffage central",  unit:"",  text:"Combien de mois par an utilisez-vous le chauffage central ?", inputType:"sel284", right:"", postfix:"", nodata:"", varType:"Number", min:"", max:"", defaultValue:"-1", d11t:"",d11p:"",d12t:"",d12p:"",d13t:"",d13p:"",d1w:"",d1d:"", d21t:"",d21p:"",d22t:"",d22p:"",d23t:"",d23p:"",d2w:"",d2d:"", d31t:"",d31p:"",d32t:"",d32p:"",d33t:"",d33p:"",d3w:"",d3d:""}; </v>
      </c>
      <c r="DO114" s="88"/>
      <c r="DP114" s="88"/>
      <c r="DQ114" s="89" t="str">
        <f t="shared" si="38"/>
        <v>D6.scenario.defSelectValue["sel284"]= [ "Veuillez sélectionner", " Je ne l'utilise pas", " 1 mois", " 2 mois", " 3 mois", " 4 mois", " 5 mois", " 6 mois", " 8 mois", "" ];</v>
      </c>
      <c r="DR114" s="90"/>
      <c r="DS114" s="90"/>
      <c r="DT114" s="90" t="str">
        <f t="shared" si="39"/>
        <v>D6.scenario.defSelectData['sel284']= [ '-1', '0', '1', '2', '3', '4', '5', '6', '8' ];</v>
      </c>
    </row>
    <row r="115" spans="1:124" s="85" customFormat="1" ht="43.5" customHeight="1">
      <c r="A115" s="73"/>
      <c r="B115" s="112" t="s">
        <v>2925</v>
      </c>
      <c r="C115" s="120" t="s">
        <v>5358</v>
      </c>
      <c r="D115" s="132" t="s">
        <v>2536</v>
      </c>
      <c r="E115" s="111" t="s">
        <v>3037</v>
      </c>
      <c r="F115" s="120"/>
      <c r="G115" s="132"/>
      <c r="H115" s="120" t="s">
        <v>5482</v>
      </c>
      <c r="I115" s="132" t="s">
        <v>2537</v>
      </c>
      <c r="J115" s="120" t="str">
        <f t="shared" si="36"/>
        <v>sel285</v>
      </c>
      <c r="K115" s="132" t="str">
        <f t="shared" si="40"/>
        <v>sel285</v>
      </c>
      <c r="L115" s="112"/>
      <c r="M115" s="112"/>
      <c r="N115" s="112"/>
      <c r="O115" s="111" t="s">
        <v>1883</v>
      </c>
      <c r="P115" s="112"/>
      <c r="Q115" s="112"/>
      <c r="R115" s="111">
        <v>-1</v>
      </c>
      <c r="S115" s="73"/>
      <c r="T115" s="73"/>
      <c r="U115" s="114" t="str">
        <f t="shared" si="41"/>
        <v>sel285</v>
      </c>
      <c r="V115" s="120" t="s">
        <v>3628</v>
      </c>
      <c r="W115" s="120" t="s">
        <v>3696</v>
      </c>
      <c r="X115" s="122" t="s">
        <v>3840</v>
      </c>
      <c r="Y115" s="120"/>
      <c r="Z115" s="120"/>
      <c r="AA115" s="120"/>
      <c r="AB115" s="120"/>
      <c r="AC115" s="120"/>
      <c r="AD115" s="120"/>
      <c r="AE115" s="120"/>
      <c r="AF115" s="120"/>
      <c r="AG115" s="120"/>
      <c r="AH115" s="120"/>
      <c r="AI115" s="120"/>
      <c r="AJ115" s="120"/>
      <c r="AK115" s="120"/>
      <c r="AL115" s="132" t="s">
        <v>2267</v>
      </c>
      <c r="AM115" s="132" t="s">
        <v>2480</v>
      </c>
      <c r="AN115" s="162" t="s">
        <v>2481</v>
      </c>
      <c r="AO115" s="132"/>
      <c r="AP115" s="132"/>
      <c r="AQ115" s="132"/>
      <c r="AR115" s="132"/>
      <c r="AS115" s="132"/>
      <c r="AT115" s="132"/>
      <c r="AU115" s="132"/>
      <c r="AV115" s="132"/>
      <c r="AW115" s="132"/>
      <c r="AX115" s="132"/>
      <c r="AY115" s="132"/>
      <c r="AZ115" s="132"/>
      <c r="BA115" s="132"/>
      <c r="BB115" s="73"/>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37"/>
        <v xml:space="preserve">D6.scenario.defInput["i285"] = {  cons:"consHTsum",  title:"Ventilation mécanique contrôlée",  unit:"",  text:"Avez-vous une ventilation par échange de chaleur ? (ventilation mécanique contrôlée)", inputType:"sel285", right:"", postfix:"", nodata:"", varType:"Number", min:"", max:"", defaultValue:"-1", d11t:"2",d11p:"0",d12t:"1",d12p:"2",d13t:"",d13p:"",d1w:"1",d1d:"0", d21t:"2",d21p:"0",d22t:"1",d22p:"2",d23t:"",d23p:"",d2w:"1",d2d:"0", d31t:"",d31p:"",d32t:"",d32p:"",d33t:"",d33p:"",d3w:"",d3d:""}; </v>
      </c>
      <c r="DO115" s="88"/>
      <c r="DP115" s="88"/>
      <c r="DQ115" s="89" t="str">
        <f t="shared" si="38"/>
        <v>D6.scenario.defSelectValue["sel285"]= [ "Veuillez sélectionner", " oui", " non", "" ];</v>
      </c>
      <c r="DR115" s="90"/>
      <c r="DS115" s="90"/>
      <c r="DT115" s="90" t="str">
        <f t="shared" si="39"/>
        <v>D6.scenario.defSelectData['sel285']= [ '-1', '1', '2' ];</v>
      </c>
    </row>
    <row r="116" spans="1:124" s="85" customFormat="1" ht="43.5" customHeight="1">
      <c r="A116" s="73"/>
      <c r="B116" s="112" t="s">
        <v>2926</v>
      </c>
      <c r="C116" s="120" t="s">
        <v>5359</v>
      </c>
      <c r="D116" s="132" t="s">
        <v>2486</v>
      </c>
      <c r="E116" s="111" t="s">
        <v>3081</v>
      </c>
      <c r="F116" s="120"/>
      <c r="G116" s="132"/>
      <c r="H116" s="120" t="s">
        <v>5483</v>
      </c>
      <c r="I116" s="132" t="s">
        <v>2487</v>
      </c>
      <c r="J116" s="120" t="str">
        <f t="shared" si="36"/>
        <v>sel286</v>
      </c>
      <c r="K116" s="132" t="str">
        <f t="shared" si="40"/>
        <v>sel286</v>
      </c>
      <c r="L116" s="112"/>
      <c r="M116" s="112"/>
      <c r="N116" s="112"/>
      <c r="O116" s="111" t="s">
        <v>1883</v>
      </c>
      <c r="P116" s="112"/>
      <c r="Q116" s="112"/>
      <c r="R116" s="111">
        <v>-1</v>
      </c>
      <c r="S116" s="73"/>
      <c r="T116" s="73"/>
      <c r="U116" s="114" t="str">
        <f t="shared" si="41"/>
        <v>sel286</v>
      </c>
      <c r="V116" s="120" t="s">
        <v>3628</v>
      </c>
      <c r="W116" s="120" t="s">
        <v>3696</v>
      </c>
      <c r="X116" s="122" t="s">
        <v>3840</v>
      </c>
      <c r="Y116" s="120"/>
      <c r="Z116" s="120"/>
      <c r="AA116" s="120"/>
      <c r="AB116" s="120"/>
      <c r="AC116" s="120"/>
      <c r="AD116" s="120"/>
      <c r="AE116" s="120"/>
      <c r="AF116" s="120"/>
      <c r="AG116" s="120"/>
      <c r="AH116" s="120"/>
      <c r="AI116" s="120"/>
      <c r="AJ116" s="120"/>
      <c r="AK116" s="120"/>
      <c r="AL116" s="132" t="s">
        <v>2267</v>
      </c>
      <c r="AM116" s="132" t="s">
        <v>2480</v>
      </c>
      <c r="AN116" s="162" t="s">
        <v>2481</v>
      </c>
      <c r="AO116" s="132"/>
      <c r="AP116" s="132"/>
      <c r="AQ116" s="132"/>
      <c r="AR116" s="132"/>
      <c r="AS116" s="132"/>
      <c r="AT116" s="132"/>
      <c r="AU116" s="132"/>
      <c r="AV116" s="132"/>
      <c r="AW116" s="132"/>
      <c r="AX116" s="132"/>
      <c r="AY116" s="132"/>
      <c r="AZ116" s="132"/>
      <c r="BA116" s="132"/>
      <c r="BB116" s="73"/>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37"/>
        <v xml:space="preserve">D6.scenario.defInput["i286"] = {  cons:"consHTcold",  title:"Déneigement de la route par chauffage",  unit:"",  text:"Utilisez-vous un système de déneigement de la route par chauffage ?", inputType:"sel286", right:"", postfix:"", nodata:"", varType:"Number", min:"", max:"", defaultValue:"-1", d11t:"",d11p:"",d12t:"",d12p:"",d13t:"",d13p:"",d1w:"",d1d:"", d21t:"",d21p:"",d22t:"",d22p:"",d23t:"",d23p:"",d2w:"",d2d:"", d31t:"",d31p:"",d32t:"",d32p:"",d33t:"",d33p:"",d3w:"",d3d:""}; </v>
      </c>
      <c r="DO116" s="88"/>
      <c r="DP116" s="88"/>
      <c r="DQ116" s="89" t="str">
        <f t="shared" si="38"/>
        <v>D6.scenario.defSelectValue["sel286"]= [ "Veuillez sélectionner", " oui", " non", "" ];</v>
      </c>
      <c r="DR116" s="90"/>
      <c r="DS116" s="90"/>
      <c r="DT116" s="90" t="str">
        <f t="shared" si="39"/>
        <v>D6.scenario.defSelectData['sel286']= [ '-1', '1', '2' ];</v>
      </c>
    </row>
    <row r="117" spans="1:124" s="85" customFormat="1" ht="43.5" customHeight="1">
      <c r="A117" s="73"/>
      <c r="B117" s="112" t="s">
        <v>2927</v>
      </c>
      <c r="C117" s="120" t="s">
        <v>5360</v>
      </c>
      <c r="D117" s="132" t="s">
        <v>2488</v>
      </c>
      <c r="E117" s="111" t="s">
        <v>3081</v>
      </c>
      <c r="F117" s="120"/>
      <c r="G117" s="132"/>
      <c r="H117" s="120" t="s">
        <v>5360</v>
      </c>
      <c r="I117" s="132" t="s">
        <v>2489</v>
      </c>
      <c r="J117" s="120" t="str">
        <f t="shared" si="36"/>
        <v>sel287</v>
      </c>
      <c r="K117" s="132" t="str">
        <f t="shared" si="40"/>
        <v>sel287</v>
      </c>
      <c r="L117" s="112"/>
      <c r="M117" s="112"/>
      <c r="N117" s="112"/>
      <c r="O117" s="111" t="s">
        <v>1883</v>
      </c>
      <c r="P117" s="112"/>
      <c r="Q117" s="112"/>
      <c r="R117" s="111">
        <v>-1</v>
      </c>
      <c r="S117" s="73"/>
      <c r="T117" s="73"/>
      <c r="U117" s="114" t="str">
        <f t="shared" si="41"/>
        <v>sel287</v>
      </c>
      <c r="V117" s="120" t="s">
        <v>3628</v>
      </c>
      <c r="W117" s="120" t="s">
        <v>5739</v>
      </c>
      <c r="X117" s="120" t="s">
        <v>5740</v>
      </c>
      <c r="Y117" s="120" t="s">
        <v>5741</v>
      </c>
      <c r="Z117" s="120" t="s">
        <v>3822</v>
      </c>
      <c r="AA117" s="120" t="s">
        <v>5742</v>
      </c>
      <c r="AB117" s="120" t="s">
        <v>5743</v>
      </c>
      <c r="AC117" s="120" t="s">
        <v>5746</v>
      </c>
      <c r="AD117" s="120"/>
      <c r="AE117" s="120"/>
      <c r="AF117" s="120"/>
      <c r="AG117" s="120"/>
      <c r="AH117" s="120"/>
      <c r="AI117" s="120"/>
      <c r="AJ117" s="120"/>
      <c r="AK117" s="120"/>
      <c r="AL117" s="132" t="s">
        <v>2267</v>
      </c>
      <c r="AM117" s="161" t="s">
        <v>2012</v>
      </c>
      <c r="AN117" s="132" t="s">
        <v>2503</v>
      </c>
      <c r="AO117" s="132" t="s">
        <v>2504</v>
      </c>
      <c r="AP117" s="132" t="s">
        <v>2011</v>
      </c>
      <c r="AQ117" s="132" t="s">
        <v>2506</v>
      </c>
      <c r="AR117" s="132" t="s">
        <v>2505</v>
      </c>
      <c r="AS117" s="132"/>
      <c r="AT117" s="132"/>
      <c r="AU117" s="132"/>
      <c r="AV117" s="132"/>
      <c r="AW117" s="132"/>
      <c r="AX117" s="132"/>
      <c r="AY117" s="132"/>
      <c r="AZ117" s="132"/>
      <c r="BA117" s="132"/>
      <c r="BB117" s="73"/>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37"/>
        <v xml:space="preserve">D6.scenario.defInput["i287"] = {  cons:"consHTcold",  title:"Source de chaleur du système de déneigement par chauffage",  unit:"",  text:"Source de chaleur du système de déneigement par chauffage", inputType:"sel287", right:"", postfix:"", nodata:"", varType:"Number", min:"", max:"", defaultValue:"-1", d11t:"",d11p:"",d12t:"",d12p:"",d13t:"",d13p:"",d1w:"",d1d:"", d21t:"",d21p:"",d22t:"",d22p:"",d23t:"",d23p:"",d2w:"",d2d:"", d31t:"",d31p:"",d32t:"",d32p:"",d33t:"",d33p:"",d3w:"",d3d:""}; </v>
      </c>
      <c r="DO117" s="88"/>
      <c r="DP117" s="88"/>
      <c r="DQ117" s="89" t="str">
        <f t="shared" si="38"/>
        <v>D6.scenario.defSelectValue["sel287"]= [ "Veuillez sélectionner", " Kérosène", " Electricité", " Electricité (pompe à chaleur)", " gaz", " Hybride (pompe à chaleur + gaz)", " réseau de chauffage urbain", " Je n'ai pas de système de déneigement par chauffage", "" ];</v>
      </c>
      <c r="DR117" s="90"/>
      <c r="DS117" s="90"/>
      <c r="DT117" s="90" t="str">
        <f t="shared" si="39"/>
        <v>D6.scenario.defSelectData['sel287']= [ '-1', '1', '2', '3', '4', '5', '6' ];</v>
      </c>
    </row>
    <row r="118" spans="1:124" s="85" customFormat="1" ht="43.5" customHeight="1">
      <c r="A118" s="73"/>
      <c r="B118" s="112" t="s">
        <v>2928</v>
      </c>
      <c r="C118" s="120" t="s">
        <v>5361</v>
      </c>
      <c r="D118" s="132" t="s">
        <v>2490</v>
      </c>
      <c r="E118" s="111" t="s">
        <v>3081</v>
      </c>
      <c r="F118" s="120"/>
      <c r="G118" s="132"/>
      <c r="H118" s="120" t="s">
        <v>5361</v>
      </c>
      <c r="I118" s="132" t="s">
        <v>2490</v>
      </c>
      <c r="J118" s="120" t="str">
        <f t="shared" si="36"/>
        <v>sel288</v>
      </c>
      <c r="K118" s="132" t="str">
        <f t="shared" si="40"/>
        <v>sel288</v>
      </c>
      <c r="L118" s="112"/>
      <c r="M118" s="112"/>
      <c r="N118" s="112"/>
      <c r="O118" s="111" t="s">
        <v>1883</v>
      </c>
      <c r="P118" s="112"/>
      <c r="Q118" s="112"/>
      <c r="R118" s="111">
        <v>-1</v>
      </c>
      <c r="S118" s="73"/>
      <c r="T118" s="73"/>
      <c r="U118" s="114" t="str">
        <f t="shared" si="41"/>
        <v>sel288</v>
      </c>
      <c r="V118" s="120" t="s">
        <v>3628</v>
      </c>
      <c r="W118" s="120" t="s">
        <v>5747</v>
      </c>
      <c r="X118" s="122" t="s">
        <v>5748</v>
      </c>
      <c r="Y118" s="120" t="s">
        <v>5749</v>
      </c>
      <c r="Z118" s="120" t="s">
        <v>5750</v>
      </c>
      <c r="AA118" s="120" t="s">
        <v>5751</v>
      </c>
      <c r="AB118" s="120" t="s">
        <v>5752</v>
      </c>
      <c r="AC118" s="120" t="s">
        <v>5753</v>
      </c>
      <c r="AD118" s="120" t="s">
        <v>5754</v>
      </c>
      <c r="AE118" s="120" t="s">
        <v>5746</v>
      </c>
      <c r="AF118" s="120"/>
      <c r="AG118" s="120"/>
      <c r="AH118" s="120"/>
      <c r="AI118" s="120"/>
      <c r="AJ118" s="120"/>
      <c r="AK118" s="120"/>
      <c r="AL118" s="132" t="s">
        <v>2267</v>
      </c>
      <c r="AM118" s="132" t="s">
        <v>2509</v>
      </c>
      <c r="AN118" s="134" t="s">
        <v>2510</v>
      </c>
      <c r="AO118" s="132" t="s">
        <v>2511</v>
      </c>
      <c r="AP118" s="132" t="s">
        <v>2512</v>
      </c>
      <c r="AQ118" s="132" t="s">
        <v>2513</v>
      </c>
      <c r="AR118" s="132" t="s">
        <v>2514</v>
      </c>
      <c r="AS118" s="132" t="s">
        <v>2515</v>
      </c>
      <c r="AT118" s="132" t="s">
        <v>2516</v>
      </c>
      <c r="AU118" s="132"/>
      <c r="AV118" s="132"/>
      <c r="AW118" s="132"/>
      <c r="AX118" s="132"/>
      <c r="AY118" s="132"/>
      <c r="AZ118" s="132"/>
      <c r="BA118" s="132"/>
      <c r="BB118" s="73"/>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37"/>
        <v xml:space="preserve">D6.scenario.defInput["i288"] = {  cons:"consHTcold",  title:"Zone de déneigement par chauffage",  unit:"",  text:"Zone de déneigement par chauffage", inputType:"sel288", right:"", postfix:"", nodata:"", varType:"Number", min:"", max:"", defaultValue:"-1", d11t:"",d11p:"",d12t:"",d12p:"",d13t:"",d13p:"",d1w:"",d1d:"", d21t:"",d21p:"",d22t:"",d22p:"",d23t:"",d23p:"",d2w:"",d2d:"", d31t:"",d31p:"",d32t:"",d32p:"",d33t:"",d33p:"",d3w:"",d3d:""}; </v>
      </c>
      <c r="DO118" s="88"/>
      <c r="DP118" s="88"/>
      <c r="DQ118" s="89" t="str">
        <f t="shared" si="38"/>
        <v>D6.scenario.defSelectValue["sel288"]= [ "Veuillez sélectionner", " 3m2", " 7m2", " 10m2", " 15m2", " 30m2", " 50m2", " 65m2", " 100m2", " Je n'ai pas de système de déneigement par chauffage", "" ];</v>
      </c>
      <c r="DR118" s="90"/>
      <c r="DS118" s="90"/>
      <c r="DT118" s="90" t="str">
        <f t="shared" si="39"/>
        <v>D6.scenario.defSelectData['sel288']= [ '-1', '3', '7', '10', '15', '30', '50', '65', '100' ];</v>
      </c>
    </row>
    <row r="119" spans="1:124" s="85" customFormat="1" ht="43.5" customHeight="1">
      <c r="A119" s="73"/>
      <c r="B119" s="112" t="s">
        <v>2929</v>
      </c>
      <c r="C119" s="120" t="s">
        <v>5362</v>
      </c>
      <c r="D119" s="132" t="s">
        <v>2508</v>
      </c>
      <c r="E119" s="111" t="s">
        <v>3081</v>
      </c>
      <c r="F119" s="120"/>
      <c r="G119" s="132"/>
      <c r="H119" s="120" t="s">
        <v>5362</v>
      </c>
      <c r="I119" s="132" t="s">
        <v>2507</v>
      </c>
      <c r="J119" s="120" t="str">
        <f t="shared" si="36"/>
        <v>sel289</v>
      </c>
      <c r="K119" s="132" t="str">
        <f t="shared" si="40"/>
        <v>sel289</v>
      </c>
      <c r="L119" s="112"/>
      <c r="M119" s="112"/>
      <c r="N119" s="112"/>
      <c r="O119" s="111" t="s">
        <v>1883</v>
      </c>
      <c r="P119" s="112"/>
      <c r="Q119" s="112"/>
      <c r="R119" s="111">
        <v>-1</v>
      </c>
      <c r="S119" s="73"/>
      <c r="T119" s="73"/>
      <c r="U119" s="114" t="str">
        <f t="shared" si="41"/>
        <v>sel289</v>
      </c>
      <c r="V119" s="120" t="s">
        <v>3628</v>
      </c>
      <c r="W119" s="120" t="s">
        <v>5755</v>
      </c>
      <c r="X119" s="120" t="s">
        <v>5756</v>
      </c>
      <c r="Y119" s="120" t="s">
        <v>3835</v>
      </c>
      <c r="Z119" s="120" t="s">
        <v>3836</v>
      </c>
      <c r="AA119" s="120" t="s">
        <v>5757</v>
      </c>
      <c r="AB119" s="120" t="s">
        <v>5758</v>
      </c>
      <c r="AC119" s="120" t="s">
        <v>5746</v>
      </c>
      <c r="AD119" s="120"/>
      <c r="AE119" s="120"/>
      <c r="AF119" s="120"/>
      <c r="AG119" s="120"/>
      <c r="AH119" s="120"/>
      <c r="AI119" s="120"/>
      <c r="AJ119" s="120"/>
      <c r="AK119" s="120"/>
      <c r="AL119" s="132" t="s">
        <v>2267</v>
      </c>
      <c r="AM119" s="132" t="s">
        <v>2517</v>
      </c>
      <c r="AN119" s="134" t="s">
        <v>2518</v>
      </c>
      <c r="AO119" s="132" t="s">
        <v>2519</v>
      </c>
      <c r="AP119" s="132" t="s">
        <v>2520</v>
      </c>
      <c r="AQ119" s="132" t="s">
        <v>2521</v>
      </c>
      <c r="AR119" s="132" t="s">
        <v>2522</v>
      </c>
      <c r="AS119" s="132"/>
      <c r="AT119" s="132"/>
      <c r="AU119" s="132"/>
      <c r="AV119" s="132"/>
      <c r="AW119" s="132"/>
      <c r="AX119" s="132"/>
      <c r="AY119" s="132"/>
      <c r="AZ119" s="132"/>
      <c r="BA119" s="132"/>
      <c r="BB119" s="73"/>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37"/>
        <v xml:space="preserve">D6.scenario.defInput["i289"] = {  cons:"consHTcold",  title:"Fréquence d'utilisation du déneigement par chauffage",  unit:"",  text:"Fréquence d'utilisation du déneigement par chauffage", inputType:"sel289", right:"", postfix:"", nodata:"", varType:"Number", min:"", max:"", defaultValue:"-1", d11t:"",d11p:"",d12t:"",d12p:"",d13t:"",d13p:"",d1w:"",d1d:"", d21t:"",d21p:"",d22t:"",d22p:"",d23t:"",d23p:"",d2w:"",d2d:"", d31t:"",d31p:"",d32t:"",d32p:"",d33t:"",d33p:"",d3w:"",d3d:""}; </v>
      </c>
      <c r="DO119" s="88"/>
      <c r="DP119" s="88"/>
      <c r="DQ119" s="89" t="str">
        <f t="shared" si="38"/>
        <v>D6.scenario.defSelectValue["sel289"]= [ "Veuillez sélectionner", "2 à 3 jours par an", " Environ 1 jour par mois", " 2 à 3 jours par mois", " 2 à 3 jours par semaine", " à l'aide d'un capteur", " sans capteur", " Je n'ai pas de système de déneigement par chauffage", "" ];</v>
      </c>
      <c r="DR119" s="90"/>
      <c r="DS119" s="90"/>
      <c r="DT119" s="90" t="str">
        <f t="shared" si="39"/>
        <v>D6.scenario.defSelectData['sel289']= [ '-1', '2', '6', '12', '30', '50', '100' ];</v>
      </c>
    </row>
    <row r="120" spans="1:124" s="85" customFormat="1" ht="43.5" customHeight="1">
      <c r="A120" s="73"/>
      <c r="B120" s="112" t="s">
        <v>2930</v>
      </c>
      <c r="C120" s="120" t="s">
        <v>5363</v>
      </c>
      <c r="D120" s="132" t="s">
        <v>2538</v>
      </c>
      <c r="E120" s="111" t="s">
        <v>3081</v>
      </c>
      <c r="F120" s="120"/>
      <c r="G120" s="132"/>
      <c r="H120" s="120" t="s">
        <v>5484</v>
      </c>
      <c r="I120" s="132" t="s">
        <v>2539</v>
      </c>
      <c r="J120" s="120" t="str">
        <f t="shared" si="36"/>
        <v>sel290</v>
      </c>
      <c r="K120" s="132" t="str">
        <f t="shared" si="40"/>
        <v>sel290</v>
      </c>
      <c r="L120" s="112"/>
      <c r="M120" s="112"/>
      <c r="N120" s="112"/>
      <c r="O120" s="111" t="s">
        <v>1883</v>
      </c>
      <c r="P120" s="112"/>
      <c r="Q120" s="112"/>
      <c r="R120" s="111">
        <v>-1</v>
      </c>
      <c r="S120" s="73"/>
      <c r="T120" s="73"/>
      <c r="U120" s="114" t="str">
        <f t="shared" si="41"/>
        <v>sel290</v>
      </c>
      <c r="V120" s="120" t="s">
        <v>3628</v>
      </c>
      <c r="W120" s="120" t="s">
        <v>3696</v>
      </c>
      <c r="X120" s="120" t="s">
        <v>3840</v>
      </c>
      <c r="Y120" s="122"/>
      <c r="Z120" s="120"/>
      <c r="AA120" s="120"/>
      <c r="AB120" s="120"/>
      <c r="AC120" s="120"/>
      <c r="AD120" s="120"/>
      <c r="AE120" s="120"/>
      <c r="AF120" s="120"/>
      <c r="AG120" s="120"/>
      <c r="AH120" s="120"/>
      <c r="AI120" s="120"/>
      <c r="AJ120" s="120"/>
      <c r="AK120" s="120"/>
      <c r="AL120" s="132" t="s">
        <v>2267</v>
      </c>
      <c r="AM120" s="132" t="s">
        <v>2480</v>
      </c>
      <c r="AN120" s="161" t="s">
        <v>2481</v>
      </c>
      <c r="AO120" s="134"/>
      <c r="AP120" s="132"/>
      <c r="AQ120" s="132"/>
      <c r="AR120" s="132"/>
      <c r="AS120" s="132"/>
      <c r="AT120" s="132"/>
      <c r="AU120" s="132"/>
      <c r="AV120" s="132"/>
      <c r="AW120" s="132"/>
      <c r="AX120" s="132"/>
      <c r="AY120" s="132"/>
      <c r="AZ120" s="132"/>
      <c r="BA120" s="132"/>
      <c r="BB120" s="73"/>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37"/>
        <v xml:space="preserve">D6.scenario.defInput["i290"] = {  cons:"consHTcold",  title:"Utilisation du chauffage pour déneiger le toit",  unit:"",  text:"Utilisez-vous un système de déneigement du toit par chauffage ?", inputType:"sel290", right:"", postfix:"", nodata:"", varType:"Number", min:"", max:"", defaultValue:"-1", d11t:"",d11p:"",d12t:"",d12p:"",d13t:"",d13p:"",d1w:"",d1d:"", d21t:"",d21p:"",d22t:"",d22p:"",d23t:"",d23p:"",d2w:"",d2d:"", d31t:"",d31p:"",d32t:"",d32p:"",d33t:"",d33p:"",d3w:"",d3d:""}; </v>
      </c>
      <c r="DO120" s="88"/>
      <c r="DP120" s="88"/>
      <c r="DQ120" s="89" t="str">
        <f t="shared" si="38"/>
        <v>D6.scenario.defSelectValue["sel290"]= [ "Veuillez sélectionner", " oui", " non", "" ];</v>
      </c>
      <c r="DR120" s="90"/>
      <c r="DS120" s="90"/>
      <c r="DT120" s="90" t="str">
        <f t="shared" si="39"/>
        <v>D6.scenario.defSelectData['sel290']= [ '-1', '1', '2' ];</v>
      </c>
    </row>
    <row r="121" spans="1:124" s="85" customFormat="1" ht="43.5" customHeight="1">
      <c r="A121" s="73"/>
      <c r="B121" s="112" t="s">
        <v>2931</v>
      </c>
      <c r="C121" s="120" t="s">
        <v>5364</v>
      </c>
      <c r="D121" s="132" t="s">
        <v>2541</v>
      </c>
      <c r="E121" s="111" t="s">
        <v>3081</v>
      </c>
      <c r="F121" s="120"/>
      <c r="G121" s="132"/>
      <c r="H121" s="120" t="s">
        <v>5364</v>
      </c>
      <c r="I121" s="132" t="s">
        <v>2541</v>
      </c>
      <c r="J121" s="120" t="str">
        <f t="shared" si="36"/>
        <v>sel291</v>
      </c>
      <c r="K121" s="132" t="str">
        <f t="shared" si="40"/>
        <v>sel291</v>
      </c>
      <c r="L121" s="112"/>
      <c r="M121" s="112"/>
      <c r="N121" s="112"/>
      <c r="O121" s="111" t="s">
        <v>1883</v>
      </c>
      <c r="P121" s="112"/>
      <c r="Q121" s="112"/>
      <c r="R121" s="111">
        <v>-1</v>
      </c>
      <c r="S121" s="73"/>
      <c r="T121" s="73"/>
      <c r="U121" s="114" t="str">
        <f t="shared" si="41"/>
        <v>sel291</v>
      </c>
      <c r="V121" s="120" t="s">
        <v>3628</v>
      </c>
      <c r="W121" s="120" t="s">
        <v>5759</v>
      </c>
      <c r="X121" s="120" t="s">
        <v>5760</v>
      </c>
      <c r="Y121" s="122" t="s">
        <v>5746</v>
      </c>
      <c r="Z121" s="120"/>
      <c r="AA121" s="120"/>
      <c r="AB121" s="120"/>
      <c r="AC121" s="120"/>
      <c r="AD121" s="120"/>
      <c r="AE121" s="120"/>
      <c r="AF121" s="120"/>
      <c r="AG121" s="120"/>
      <c r="AH121" s="120"/>
      <c r="AI121" s="120"/>
      <c r="AJ121" s="120"/>
      <c r="AK121" s="120"/>
      <c r="AL121" s="132" t="s">
        <v>2267</v>
      </c>
      <c r="AM121" s="132" t="s">
        <v>2545</v>
      </c>
      <c r="AN121" s="132" t="s">
        <v>2546</v>
      </c>
      <c r="AO121" s="134"/>
      <c r="AP121" s="132"/>
      <c r="AQ121" s="132"/>
      <c r="AR121" s="132"/>
      <c r="AS121" s="132"/>
      <c r="AT121" s="132"/>
      <c r="AU121" s="132"/>
      <c r="AV121" s="132"/>
      <c r="AW121" s="132"/>
      <c r="AX121" s="132"/>
      <c r="AY121" s="132"/>
      <c r="AZ121" s="132"/>
      <c r="BA121" s="132"/>
      <c r="BB121" s="73"/>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37"/>
        <v xml:space="preserve">D6.scenario.defInput["i291"] = {  cons:"consHTcold",  title:"Surface couverte par le chauffage du toit",  unit:"",  text:"Surface couverte par le chauffage du toit", inputType:"sel291", right:"", postfix:"", nodata:"", varType:"Number", min:"", max:"", defaultValue:"-1", d11t:"",d11p:"",d12t:"",d12p:"",d13t:"",d13p:"",d1w:"",d1d:"", d21t:"",d21p:"",d22t:"",d22p:"",d23t:"",d23p:"",d2w:"",d2d:"", d31t:"",d31p:"",d32t:"",d32p:"",d33t:"",d33p:"",d3w:"",d3d:""}; </v>
      </c>
      <c r="DO121" s="88"/>
      <c r="DP121" s="88"/>
      <c r="DQ121" s="89" t="str">
        <f t="shared" si="38"/>
        <v>D6.scenario.defSelectValue["sel291"]= [ "Veuillez sélectionner", " Seulement autour de la gouttière", " Toute la surface du toit", " Je n'ai pas de système de déneigement par chauffage", "" ];</v>
      </c>
      <c r="DR121" s="90"/>
      <c r="DS121" s="90"/>
      <c r="DT121" s="90" t="str">
        <f t="shared" si="39"/>
        <v>D6.scenario.defSelectData['sel291']= [ '-1', '10', '30' ];</v>
      </c>
    </row>
    <row r="122" spans="1:124" s="85" customFormat="1" ht="43.5" customHeight="1">
      <c r="A122" s="73"/>
      <c r="B122" s="112" t="s">
        <v>2932</v>
      </c>
      <c r="C122" s="120" t="s">
        <v>5365</v>
      </c>
      <c r="D122" s="132" t="s">
        <v>2542</v>
      </c>
      <c r="E122" s="111" t="s">
        <v>3081</v>
      </c>
      <c r="F122" s="120"/>
      <c r="G122" s="132"/>
      <c r="H122" s="120" t="s">
        <v>5365</v>
      </c>
      <c r="I122" s="132" t="s">
        <v>2542</v>
      </c>
      <c r="J122" s="120" t="str">
        <f t="shared" si="36"/>
        <v>sel292</v>
      </c>
      <c r="K122" s="132" t="str">
        <f t="shared" si="40"/>
        <v>sel292</v>
      </c>
      <c r="L122" s="112"/>
      <c r="M122" s="112"/>
      <c r="N122" s="112"/>
      <c r="O122" s="111" t="s">
        <v>1883</v>
      </c>
      <c r="P122" s="112"/>
      <c r="Q122" s="112"/>
      <c r="R122" s="111">
        <v>-1</v>
      </c>
      <c r="S122" s="73"/>
      <c r="T122" s="73"/>
      <c r="U122" s="114" t="str">
        <f t="shared" si="41"/>
        <v>sel292</v>
      </c>
      <c r="V122" s="120" t="s">
        <v>3628</v>
      </c>
      <c r="W122" s="120" t="s">
        <v>5739</v>
      </c>
      <c r="X122" s="120" t="s">
        <v>5740</v>
      </c>
      <c r="Y122" s="122" t="s">
        <v>5741</v>
      </c>
      <c r="Z122" s="120" t="s">
        <v>3822</v>
      </c>
      <c r="AA122" s="120" t="s">
        <v>5761</v>
      </c>
      <c r="AB122" s="120" t="s">
        <v>5762</v>
      </c>
      <c r="AC122" s="120" t="s">
        <v>5763</v>
      </c>
      <c r="AD122" s="120" t="s">
        <v>5746</v>
      </c>
      <c r="AE122" s="120"/>
      <c r="AF122" s="120"/>
      <c r="AG122" s="120"/>
      <c r="AH122" s="120"/>
      <c r="AI122" s="120"/>
      <c r="AJ122" s="120"/>
      <c r="AK122" s="120"/>
      <c r="AL122" s="132" t="s">
        <v>2267</v>
      </c>
      <c r="AM122" s="132" t="s">
        <v>2012</v>
      </c>
      <c r="AN122" s="132" t="s">
        <v>2503</v>
      </c>
      <c r="AO122" s="134" t="s">
        <v>2504</v>
      </c>
      <c r="AP122" s="132" t="s">
        <v>2011</v>
      </c>
      <c r="AQ122" s="132" t="s">
        <v>2543</v>
      </c>
      <c r="AR122" s="132" t="s">
        <v>2544</v>
      </c>
      <c r="AS122" s="132" t="s">
        <v>2505</v>
      </c>
      <c r="AT122" s="132"/>
      <c r="AU122" s="132"/>
      <c r="AV122" s="132"/>
      <c r="AW122" s="132"/>
      <c r="AX122" s="132"/>
      <c r="AY122" s="132"/>
      <c r="AZ122" s="132"/>
      <c r="BA122" s="132"/>
      <c r="BB122" s="73"/>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37"/>
        <v xml:space="preserve">D6.scenario.defInput["i292"] = {  cons:"consHTcold",  title:"Source de chaleur du système de déneigement par chauffage du toit",  unit:"",  text:"Source de chaleur du système de déneigement par chauffage du toit", inputType:"sel292", right:"", postfix:"", nodata:"", varType:"Number", min:"", max:"", defaultValue:"-1", d11t:"",d11p:"",d12t:"",d12p:"",d13t:"",d13p:"",d1w:"",d1d:"", d21t:"",d21p:"",d22t:"",d22p:"",d23t:"",d23p:"",d2w:"",d2d:"", d31t:"",d31p:"",d32t:"",d32p:"",d33t:"",d33p:"",d3w:"",d3d:""}; </v>
      </c>
      <c r="DO122" s="88"/>
      <c r="DP122" s="88"/>
      <c r="DQ122" s="89" t="str">
        <f t="shared" si="38"/>
        <v>D6.scenario.defSelectValue["sel292"]= [ "Veuillez sélectionner", " Kérosène", " Electricité", " Electricité (pompe à chaleur)", " gaz", " Cogénération (gaz)", " Cogénération (kérosène)", " chauffage urbain", " Je n'ai pas de système de déneigement par chauffage", "" ];</v>
      </c>
      <c r="DR122" s="90"/>
      <c r="DS122" s="90"/>
      <c r="DT122" s="90" t="str">
        <f t="shared" si="39"/>
        <v>D6.scenario.defSelectData['sel292']= [ '-1', '1', '2', '3', '4', '5', '6' ];</v>
      </c>
    </row>
    <row r="123" spans="1:124" s="85" customFormat="1" ht="43.5" customHeight="1">
      <c r="A123" s="73"/>
      <c r="B123" s="112" t="s">
        <v>2933</v>
      </c>
      <c r="C123" s="120" t="s">
        <v>5366</v>
      </c>
      <c r="D123" s="132" t="s">
        <v>2547</v>
      </c>
      <c r="E123" s="111" t="s">
        <v>3081</v>
      </c>
      <c r="F123" s="120"/>
      <c r="G123" s="132"/>
      <c r="H123" s="120" t="s">
        <v>5485</v>
      </c>
      <c r="I123" s="132" t="s">
        <v>2548</v>
      </c>
      <c r="J123" s="120" t="str">
        <f t="shared" si="36"/>
        <v>sel293</v>
      </c>
      <c r="K123" s="132" t="str">
        <f t="shared" si="40"/>
        <v>sel293</v>
      </c>
      <c r="L123" s="112"/>
      <c r="M123" s="112"/>
      <c r="N123" s="112"/>
      <c r="O123" s="111" t="s">
        <v>1883</v>
      </c>
      <c r="P123" s="112"/>
      <c r="Q123" s="112"/>
      <c r="R123" s="111">
        <v>-1</v>
      </c>
      <c r="S123" s="73"/>
      <c r="T123" s="73"/>
      <c r="U123" s="114" t="str">
        <f t="shared" ref="U123:U127" si="43">J123</f>
        <v>sel293</v>
      </c>
      <c r="V123" s="120" t="s">
        <v>3628</v>
      </c>
      <c r="W123" s="120" t="s">
        <v>5755</v>
      </c>
      <c r="X123" s="120" t="s">
        <v>5756</v>
      </c>
      <c r="Y123" s="120" t="s">
        <v>3835</v>
      </c>
      <c r="Z123" s="120" t="s">
        <v>3836</v>
      </c>
      <c r="AA123" s="120" t="s">
        <v>5757</v>
      </c>
      <c r="AB123" s="120" t="s">
        <v>5758</v>
      </c>
      <c r="AC123" s="120" t="s">
        <v>5746</v>
      </c>
      <c r="AD123" s="120"/>
      <c r="AE123" s="120"/>
      <c r="AF123" s="120"/>
      <c r="AG123" s="120"/>
      <c r="AH123" s="120"/>
      <c r="AI123" s="120"/>
      <c r="AJ123" s="120"/>
      <c r="AK123" s="120"/>
      <c r="AL123" s="132" t="s">
        <v>2267</v>
      </c>
      <c r="AM123" s="132" t="s">
        <v>2517</v>
      </c>
      <c r="AN123" s="134" t="s">
        <v>2518</v>
      </c>
      <c r="AO123" s="132" t="s">
        <v>2519</v>
      </c>
      <c r="AP123" s="132" t="s">
        <v>2520</v>
      </c>
      <c r="AQ123" s="132" t="s">
        <v>2521</v>
      </c>
      <c r="AR123" s="132" t="s">
        <v>2522</v>
      </c>
      <c r="AS123" s="132"/>
      <c r="AT123" s="132"/>
      <c r="AU123" s="132"/>
      <c r="AV123" s="132"/>
      <c r="AW123" s="132"/>
      <c r="AX123" s="132"/>
      <c r="AY123" s="132"/>
      <c r="AZ123" s="132"/>
      <c r="BA123" s="132"/>
      <c r="BB123" s="73"/>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37"/>
        <v xml:space="preserve">D6.scenario.defInput["i293"] = {  cons:"consHTcold",  title:"Fréquence d'utilisation du système de déneigement par chauffage du toit",  unit:"",  text:"À quelle fréquence utilisez-vous le système de chauffage du toit pour le déneiger ?", inputType:"sel293", right:"", postfix:"", nodata:"", varType:"Number", min:"", max:"", defaultValue:"-1", d11t:"",d11p:"",d12t:"",d12p:"",d13t:"",d13p:"",d1w:"",d1d:"", d21t:"",d21p:"",d22t:"",d22p:"",d23t:"",d23p:"",d2w:"",d2d:"", d31t:"",d31p:"",d32t:"",d32p:"",d33t:"",d33p:"",d3w:"",d3d:""}; </v>
      </c>
      <c r="DO123" s="88"/>
      <c r="DP123" s="88"/>
      <c r="DQ123" s="89" t="str">
        <f t="shared" si="38"/>
        <v>D6.scenario.defSelectValue["sel293"]= [ "Veuillez sélectionner", "2 à 3 jours par an", " Environ 1 jour par mois", " 2 à 3 jours par mois", " 2 à 3 jours par semaine", " à l'aide d'un capteur", " sans capteur", " Je n'ai pas de système de déneigement par chauffage", "" ];</v>
      </c>
      <c r="DR123" s="90"/>
      <c r="DS123" s="90"/>
      <c r="DT123" s="90" t="str">
        <f t="shared" si="39"/>
        <v>D6.scenario.defSelectData['sel293']= [ '-1', '2', '6', '15', '30', '50', '100' ];</v>
      </c>
    </row>
    <row r="124" spans="1:124" s="85" customFormat="1" ht="43.5" customHeight="1">
      <c r="A124" s="73"/>
      <c r="B124" s="112" t="s">
        <v>2934</v>
      </c>
      <c r="C124" s="120" t="s">
        <v>5367</v>
      </c>
      <c r="D124" s="132" t="s">
        <v>2551</v>
      </c>
      <c r="E124" s="111" t="s">
        <v>3081</v>
      </c>
      <c r="F124" s="120"/>
      <c r="G124" s="132"/>
      <c r="H124" s="120" t="s">
        <v>5367</v>
      </c>
      <c r="I124" s="132" t="s">
        <v>2551</v>
      </c>
      <c r="J124" s="120" t="str">
        <f t="shared" si="36"/>
        <v>sel294</v>
      </c>
      <c r="K124" s="132" t="str">
        <f t="shared" si="40"/>
        <v>sel294</v>
      </c>
      <c r="L124" s="112"/>
      <c r="M124" s="112"/>
      <c r="N124" s="112"/>
      <c r="O124" s="111" t="s">
        <v>1883</v>
      </c>
      <c r="P124" s="112"/>
      <c r="Q124" s="112"/>
      <c r="R124" s="111">
        <v>-1</v>
      </c>
      <c r="S124" s="73"/>
      <c r="T124" s="73"/>
      <c r="U124" s="114" t="str">
        <f t="shared" si="43"/>
        <v>sel294</v>
      </c>
      <c r="V124" s="120" t="s">
        <v>3628</v>
      </c>
      <c r="W124" s="120" t="s">
        <v>4085</v>
      </c>
      <c r="X124" s="122" t="s">
        <v>3746</v>
      </c>
      <c r="Y124" s="120" t="s">
        <v>4048</v>
      </c>
      <c r="Z124" s="120"/>
      <c r="AA124" s="120"/>
      <c r="AB124" s="120"/>
      <c r="AC124" s="120"/>
      <c r="AD124" s="120"/>
      <c r="AE124" s="120"/>
      <c r="AF124" s="120"/>
      <c r="AG124" s="120"/>
      <c r="AH124" s="120"/>
      <c r="AI124" s="120"/>
      <c r="AJ124" s="120"/>
      <c r="AK124" s="120"/>
      <c r="AL124" s="132" t="s">
        <v>2267</v>
      </c>
      <c r="AM124" s="132" t="s">
        <v>1968</v>
      </c>
      <c r="AN124" s="162" t="s">
        <v>1969</v>
      </c>
      <c r="AO124" s="132" t="s">
        <v>2434</v>
      </c>
      <c r="AP124" s="132"/>
      <c r="AQ124" s="132"/>
      <c r="AR124" s="132"/>
      <c r="AS124" s="132"/>
      <c r="AT124" s="132"/>
      <c r="AU124" s="132"/>
      <c r="AV124" s="132"/>
      <c r="AW124" s="132"/>
      <c r="AX124" s="132"/>
      <c r="AY124" s="132"/>
      <c r="AZ124" s="132"/>
      <c r="BA124" s="132"/>
      <c r="BB124" s="73"/>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37"/>
        <v xml:space="preserve">D6.scenario.defInput["i294"] = {  cons:"consHTcold",  title:"Utilisation d'une citerne faisant fondre la neige",  unit:"",  text:"Utilisation d'une citerne faisant fondre la neige", inputType:"sel294", right:"", postfix:"", nodata:"", varType:"Number", min:"", max:"", defaultValue:"-1", d11t:"",d11p:"",d12t:"",d12p:"",d13t:"",d13p:"",d1w:"",d1d:"", d21t:"",d21p:"",d22t:"",d22p:"",d23t:"",d23p:"",d2w:"",d2d:"", d31t:"",d31p:"",d32t:"",d32p:"",d33t:"",d33p:"",d3w:"",d3d:""}; </v>
      </c>
      <c r="DO124" s="88"/>
      <c r="DP124" s="88"/>
      <c r="DQ124" s="89" t="str">
        <f t="shared" si="38"/>
        <v>D6.scenario.defSelectValue["sel294"]= [ "Veuillez sélectionner", " Oui", " Non", " je ne sais pas", "" ];</v>
      </c>
      <c r="DR124" s="90"/>
      <c r="DS124" s="90"/>
      <c r="DT124" s="90" t="str">
        <f t="shared" si="39"/>
        <v>D6.scenario.defSelectData['sel294']= [ '-1', '1', '2', '3' ];</v>
      </c>
    </row>
    <row r="125" spans="1:124" s="85" customFormat="1" ht="43.5" customHeight="1">
      <c r="A125" s="73"/>
      <c r="B125" s="112" t="s">
        <v>2935</v>
      </c>
      <c r="C125" s="120" t="s">
        <v>5368</v>
      </c>
      <c r="D125" s="132" t="s">
        <v>2550</v>
      </c>
      <c r="E125" s="111" t="s">
        <v>3081</v>
      </c>
      <c r="F125" s="120"/>
      <c r="G125" s="132"/>
      <c r="H125" s="120" t="s">
        <v>5367</v>
      </c>
      <c r="I125" s="132" t="s">
        <v>2550</v>
      </c>
      <c r="J125" s="120" t="str">
        <f t="shared" si="36"/>
        <v>sel295</v>
      </c>
      <c r="K125" s="132" t="str">
        <f t="shared" si="40"/>
        <v>sel295</v>
      </c>
      <c r="L125" s="112"/>
      <c r="M125" s="112"/>
      <c r="N125" s="112"/>
      <c r="O125" s="111" t="s">
        <v>1883</v>
      </c>
      <c r="P125" s="112"/>
      <c r="Q125" s="112"/>
      <c r="R125" s="111">
        <v>-1</v>
      </c>
      <c r="S125" s="73"/>
      <c r="T125" s="73"/>
      <c r="U125" s="114" t="str">
        <f t="shared" si="43"/>
        <v>sel295</v>
      </c>
      <c r="V125" s="120" t="s">
        <v>3628</v>
      </c>
      <c r="W125" s="120" t="s">
        <v>5739</v>
      </c>
      <c r="X125" s="122" t="s">
        <v>5740</v>
      </c>
      <c r="Y125" s="120" t="s">
        <v>5741</v>
      </c>
      <c r="Z125" s="120" t="s">
        <v>3822</v>
      </c>
      <c r="AA125" s="120" t="s">
        <v>5761</v>
      </c>
      <c r="AB125" s="120" t="s">
        <v>5762</v>
      </c>
      <c r="AC125" s="120" t="s">
        <v>5763</v>
      </c>
      <c r="AD125" s="120" t="s">
        <v>5746</v>
      </c>
      <c r="AE125" s="120"/>
      <c r="AF125" s="120"/>
      <c r="AG125" s="120"/>
      <c r="AH125" s="120"/>
      <c r="AI125" s="120"/>
      <c r="AJ125" s="120"/>
      <c r="AK125" s="120"/>
      <c r="AL125" s="132" t="s">
        <v>2267</v>
      </c>
      <c r="AM125" s="132" t="s">
        <v>2012</v>
      </c>
      <c r="AN125" s="134" t="s">
        <v>2503</v>
      </c>
      <c r="AO125" s="132" t="s">
        <v>2504</v>
      </c>
      <c r="AP125" s="132" t="s">
        <v>2011</v>
      </c>
      <c r="AQ125" s="132" t="s">
        <v>2543</v>
      </c>
      <c r="AR125" s="132" t="s">
        <v>2544</v>
      </c>
      <c r="AS125" s="132" t="s">
        <v>2505</v>
      </c>
      <c r="AT125" s="132"/>
      <c r="AU125" s="132"/>
      <c r="AV125" s="132"/>
      <c r="AW125" s="132"/>
      <c r="AX125" s="132"/>
      <c r="AY125" s="132"/>
      <c r="AZ125" s="132"/>
      <c r="BA125" s="132"/>
      <c r="BB125" s="73"/>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37"/>
        <v xml:space="preserve">D6.scenario.defInput["i295"] = {  cons:"consHTcold",  title:"Source de chaleur de la citerne à neige",  unit:"",  text:"Utilisation d'une citerne faisant fondre la neige", inputType:"sel295", right:"", postfix:"", nodata:"", varType:"Number", min:"", max:"", defaultValue:"-1", d11t:"",d11p:"",d12t:"",d12p:"",d13t:"",d13p:"",d1w:"",d1d:"", d21t:"",d21p:"",d22t:"",d22p:"",d23t:"",d23p:"",d2w:"",d2d:"", d31t:"",d31p:"",d32t:"",d32p:"",d33t:"",d33p:"",d3w:"",d3d:""}; </v>
      </c>
      <c r="DO125" s="88"/>
      <c r="DP125" s="88"/>
      <c r="DQ125" s="89" t="str">
        <f t="shared" si="38"/>
        <v>D6.scenario.defSelectValue["sel295"]= [ "Veuillez sélectionner", " Kérosène", " Electricité", " Electricité (pompe à chaleur)", " gaz", " Cogénération (gaz)", " Cogénération (kérosène)", " chauffage urbain", " Je n'ai pas de système de déneigement par chauffage", "" ];</v>
      </c>
      <c r="DR125" s="90"/>
      <c r="DS125" s="90"/>
      <c r="DT125" s="90" t="str">
        <f t="shared" si="39"/>
        <v>D6.scenario.defSelectData['sel295']= [ '-1', '1', '2', '3', '4', '5', '6' ];</v>
      </c>
    </row>
    <row r="126" spans="1:124" s="85" customFormat="1" ht="43.5" customHeight="1">
      <c r="A126" s="73"/>
      <c r="B126" s="112" t="s">
        <v>1938</v>
      </c>
      <c r="C126" s="120" t="s">
        <v>3580</v>
      </c>
      <c r="D126" s="132" t="s">
        <v>2775</v>
      </c>
      <c r="E126" s="113" t="s">
        <v>1937</v>
      </c>
      <c r="F126" s="120"/>
      <c r="G126" s="132"/>
      <c r="H126" s="120" t="s">
        <v>5486</v>
      </c>
      <c r="I126" s="132" t="s">
        <v>1939</v>
      </c>
      <c r="J126" s="120" t="str">
        <f t="shared" si="36"/>
        <v>sel401</v>
      </c>
      <c r="K126" s="132" t="str">
        <f t="shared" si="40"/>
        <v>sel401</v>
      </c>
      <c r="L126" s="112"/>
      <c r="M126" s="112"/>
      <c r="N126" s="112"/>
      <c r="O126" s="111" t="s">
        <v>1883</v>
      </c>
      <c r="P126" s="112"/>
      <c r="Q126" s="112"/>
      <c r="R126" s="111">
        <v>-1</v>
      </c>
      <c r="S126" s="73"/>
      <c r="T126" s="73"/>
      <c r="U126" s="114" t="str">
        <f t="shared" si="43"/>
        <v>sel401</v>
      </c>
      <c r="V126" s="120" t="s">
        <v>3628</v>
      </c>
      <c r="W126" s="120" t="s">
        <v>5626</v>
      </c>
      <c r="X126" s="120" t="s">
        <v>3849</v>
      </c>
      <c r="Y126" s="120" t="s">
        <v>3850</v>
      </c>
      <c r="Z126" s="120" t="s">
        <v>5764</v>
      </c>
      <c r="AA126" s="120" t="s">
        <v>5765</v>
      </c>
      <c r="AB126" s="120"/>
      <c r="AC126" s="120"/>
      <c r="AD126" s="120"/>
      <c r="AE126" s="120"/>
      <c r="AF126" s="120"/>
      <c r="AG126" s="120"/>
      <c r="AH126" s="120"/>
      <c r="AI126" s="120"/>
      <c r="AJ126" s="120"/>
      <c r="AK126" s="120"/>
      <c r="AL126" s="132" t="s">
        <v>2267</v>
      </c>
      <c r="AM126" s="161" t="s">
        <v>1992</v>
      </c>
      <c r="AN126" s="161" t="s">
        <v>2044</v>
      </c>
      <c r="AO126" s="161" t="s">
        <v>2045</v>
      </c>
      <c r="AP126" s="132" t="s">
        <v>2046</v>
      </c>
      <c r="AQ126" s="132" t="s">
        <v>2036</v>
      </c>
      <c r="AR126" s="132"/>
      <c r="AS126" s="132"/>
      <c r="AT126" s="132"/>
      <c r="AU126" s="132"/>
      <c r="AV126" s="132"/>
      <c r="AW126" s="132"/>
      <c r="AX126" s="132"/>
      <c r="AY126" s="132"/>
      <c r="AZ126" s="132"/>
      <c r="BA126" s="132"/>
      <c r="BB126" s="73"/>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37"/>
        <v xml:space="preserve">D6.scenario.defInput["i401"] = {  cons:"consDRsum",  title:"Fréquence d'utilisation du sèche-linge",  unit:"",  text:"Utilisez-vous un sèche-linge ou une fonction “séchage” de votre machine à laver pour sécher votre linge ? Si oui, à quelle fréquence ?", inputType:"sel401", right:"", postfix:"", nodata:"", varType:"Number", min:"", max:"", defaultValue:"-1", d11t:"5",d11p:"0",d12t:"3",d12p:"1",d13t:"0",d13p:"2",d1w:"2",d1d:"1", d21t:"",d21p:"",d22t:"",d22p:"",d23t:"",d23p:"",d2w:"",d2d:"", d31t:"",d31p:"",d32t:"",d32p:"",d33t:"",d33p:"",d3w:"",d3d:""}; </v>
      </c>
      <c r="DO126" s="88"/>
      <c r="DP126" s="88"/>
      <c r="DQ126" s="89" t="str">
        <f t="shared" si="38"/>
        <v>D6.scenario.defSelectValue["sel401"]= [ "Veuillez sélectionner", " Je ne l'utilise pas", " 1 à 3 fois par mois", " 1 à 2 fois par semaine", " Une fois tous les 2 jours", " Tous les jours", "" ];</v>
      </c>
      <c r="DR126" s="90"/>
      <c r="DS126" s="90"/>
      <c r="DT126" s="90" t="str">
        <f t="shared" si="39"/>
        <v>D6.scenario.defSelectData['sel401']= [ '-1', '5', '4', '3', '2', '1' ];</v>
      </c>
    </row>
    <row r="127" spans="1:124" s="85" customFormat="1" ht="43.5" customHeight="1">
      <c r="A127" s="73"/>
      <c r="B127" s="112" t="s">
        <v>2950</v>
      </c>
      <c r="C127" s="120" t="s">
        <v>5369</v>
      </c>
      <c r="D127" s="132" t="s">
        <v>2774</v>
      </c>
      <c r="E127" s="113" t="s">
        <v>1937</v>
      </c>
      <c r="F127" s="120"/>
      <c r="G127" s="132"/>
      <c r="H127" s="120" t="s">
        <v>5369</v>
      </c>
      <c r="I127" s="132" t="s">
        <v>2774</v>
      </c>
      <c r="J127" s="120" t="str">
        <f t="shared" si="36"/>
        <v>sel402</v>
      </c>
      <c r="K127" s="132" t="str">
        <f t="shared" si="40"/>
        <v>sel402</v>
      </c>
      <c r="L127" s="112"/>
      <c r="M127" s="112"/>
      <c r="N127" s="112"/>
      <c r="O127" s="111" t="s">
        <v>1883</v>
      </c>
      <c r="P127" s="112"/>
      <c r="Q127" s="112"/>
      <c r="R127" s="111">
        <v>-1</v>
      </c>
      <c r="S127" s="73"/>
      <c r="T127" s="73"/>
      <c r="U127" s="114" t="str">
        <f t="shared" si="43"/>
        <v>sel402</v>
      </c>
      <c r="V127" s="120" t="s">
        <v>3628</v>
      </c>
      <c r="W127" s="120" t="s">
        <v>5766</v>
      </c>
      <c r="X127" s="120" t="s">
        <v>5740</v>
      </c>
      <c r="Y127" s="120" t="s">
        <v>4099</v>
      </c>
      <c r="Z127" s="120" t="s">
        <v>5767</v>
      </c>
      <c r="AA127" s="120" t="s">
        <v>5626</v>
      </c>
      <c r="AB127" s="120"/>
      <c r="AC127" s="120"/>
      <c r="AD127" s="120"/>
      <c r="AE127" s="120"/>
      <c r="AF127" s="120"/>
      <c r="AG127" s="120"/>
      <c r="AH127" s="120"/>
      <c r="AI127" s="120"/>
      <c r="AJ127" s="120"/>
      <c r="AK127" s="120"/>
      <c r="AL127" s="132" t="s">
        <v>2267</v>
      </c>
      <c r="AM127" s="132" t="s">
        <v>2773</v>
      </c>
      <c r="AN127" s="161" t="s">
        <v>2503</v>
      </c>
      <c r="AO127" s="132" t="s">
        <v>2011</v>
      </c>
      <c r="AP127" s="132" t="s">
        <v>2434</v>
      </c>
      <c r="AQ127" s="161" t="s">
        <v>2047</v>
      </c>
      <c r="AR127" s="132"/>
      <c r="AS127" s="132"/>
      <c r="AT127" s="132"/>
      <c r="AU127" s="132"/>
      <c r="AV127" s="132"/>
      <c r="AW127" s="132"/>
      <c r="AX127" s="132"/>
      <c r="AY127" s="132"/>
      <c r="AZ127" s="132"/>
      <c r="BA127" s="132"/>
      <c r="BB127" s="73"/>
      <c r="BC127" s="120">
        <v>-1</v>
      </c>
      <c r="BD127" s="120">
        <v>1</v>
      </c>
      <c r="BE127" s="120">
        <v>2</v>
      </c>
      <c r="BF127" s="120"/>
      <c r="BG127" s="120"/>
      <c r="BH127" s="120"/>
      <c r="BI127" s="120"/>
      <c r="BJ127" s="120"/>
      <c r="BK127" s="120"/>
      <c r="BL127" s="120"/>
      <c r="BM127" s="120"/>
      <c r="BN127" s="120"/>
      <c r="BO127" s="120"/>
      <c r="BP127" s="120"/>
      <c r="BQ127" s="120"/>
      <c r="BR127" s="120"/>
      <c r="BS127" s="132">
        <v>-1</v>
      </c>
      <c r="BT127" s="132">
        <v>1</v>
      </c>
      <c r="BU127" s="132">
        <v>2</v>
      </c>
      <c r="BV127" s="132"/>
      <c r="BW127" s="132"/>
      <c r="BX127" s="132"/>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37"/>
        <v xml:space="preserve">D6.scenario.defInput["i402"] = {  cons:"consDRsum",  title:"Type de sèche-linge",  unit:"",  text:"Type de sèche-linge", inputType:"sel402", right:"", postfix:"", nodata:"", varType:"Number", min:"", max:"", defaultValue:"-1", d11t:"",d11p:"",d12t:"",d12p:"",d13t:"",d13p:"",d1w:"",d1d:"", d21t:"",d21p:"",d22t:"",d22p:"",d23t:"",d23p:"",d2w:"",d2d:"", d31t:"",d31p:"",d32t:"",d32p:"",d33t:"",d33p:"",d3w:"",d3d:""}; </v>
      </c>
      <c r="DO127" s="88"/>
      <c r="DP127" s="88"/>
      <c r="DQ127" s="89" t="str">
        <f t="shared" si="38"/>
        <v>D6.scenario.defSelectValue["sel402"]= [ "Veuillez sélectionner", " Electrique (type de pompe à chaleur)", " Electricité", " Gaz", " Je ne sais pas", " Je ne l'utilise pas", "" ];</v>
      </c>
      <c r="DR127" s="90"/>
      <c r="DS127" s="90"/>
      <c r="DT127" s="90" t="str">
        <f t="shared" si="39"/>
        <v>D6.scenario.defSelectData['sel402']= [ '-1', '1', '2' ];</v>
      </c>
    </row>
    <row r="128" spans="1:124" s="85" customFormat="1" ht="43.5" customHeight="1">
      <c r="A128" s="73"/>
      <c r="B128" s="112" t="s">
        <v>2951</v>
      </c>
      <c r="C128" s="120" t="s">
        <v>5370</v>
      </c>
      <c r="D128" s="132" t="s">
        <v>2944</v>
      </c>
      <c r="E128" s="113" t="s">
        <v>1937</v>
      </c>
      <c r="F128" s="120"/>
      <c r="G128" s="132"/>
      <c r="H128" s="120" t="s">
        <v>5487</v>
      </c>
      <c r="I128" s="132" t="s">
        <v>2945</v>
      </c>
      <c r="J128" s="120" t="str">
        <f t="shared" si="36"/>
        <v>sel403</v>
      </c>
      <c r="K128" s="132" t="str">
        <f t="shared" si="40"/>
        <v>sel403</v>
      </c>
      <c r="L128" s="112"/>
      <c r="M128" s="112"/>
      <c r="N128" s="112"/>
      <c r="O128" s="111" t="s">
        <v>1883</v>
      </c>
      <c r="P128" s="112"/>
      <c r="Q128" s="112"/>
      <c r="R128" s="111">
        <v>-1</v>
      </c>
      <c r="S128" s="73"/>
      <c r="T128" s="73"/>
      <c r="U128" s="114" t="str">
        <f>J128</f>
        <v>sel403</v>
      </c>
      <c r="V128" s="120" t="s">
        <v>3628</v>
      </c>
      <c r="W128" s="120" t="s">
        <v>5768</v>
      </c>
      <c r="X128" s="120" t="s">
        <v>5769</v>
      </c>
      <c r="Y128" s="120" t="s">
        <v>5770</v>
      </c>
      <c r="Z128" s="120" t="s">
        <v>5771</v>
      </c>
      <c r="AA128" s="120" t="s">
        <v>4048</v>
      </c>
      <c r="AB128" s="120"/>
      <c r="AC128" s="120"/>
      <c r="AD128" s="120"/>
      <c r="AE128" s="120"/>
      <c r="AF128" s="120"/>
      <c r="AG128" s="120"/>
      <c r="AH128" s="120"/>
      <c r="AI128" s="120"/>
      <c r="AJ128" s="120"/>
      <c r="AK128" s="120"/>
      <c r="AL128" s="132" t="s">
        <v>2267</v>
      </c>
      <c r="AM128" s="161" t="s">
        <v>2946</v>
      </c>
      <c r="AN128" s="161" t="s">
        <v>2947</v>
      </c>
      <c r="AO128" s="161" t="s">
        <v>2948</v>
      </c>
      <c r="AP128" s="161" t="s">
        <v>2949</v>
      </c>
      <c r="AQ128" s="132" t="s">
        <v>294</v>
      </c>
      <c r="AR128" s="132"/>
      <c r="AS128" s="132"/>
      <c r="AT128" s="132"/>
      <c r="AU128" s="132"/>
      <c r="AV128" s="132"/>
      <c r="AW128" s="132"/>
      <c r="AX128" s="132"/>
      <c r="AY128" s="132"/>
      <c r="AZ128" s="132"/>
      <c r="BA128" s="132"/>
      <c r="BB128" s="73"/>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37"/>
        <v xml:space="preserve">D6.scenario.defInput["i403"] = {  cons:"consDRsum",  title:"Fréquence des lessives",  unit:"",  text:"Comment utilisez-vous votre machine à laver ?", inputType:"sel403", right:"", postfix:"", nodata:"", varType:"Number", min:"", max:"", defaultValue:"-1", d11t:"",d11p:"",d12t:"",d12p:"",d13t:"",d13p:"",d1w:"",d1d:"", d21t:"",d21p:"",d22t:"",d22p:"",d23t:"",d23p:"",d2w:"",d2d:"", d31t:"",d31p:"",d32t:"",d32p:"",d33t:"",d33p:"",d3w:"",d3d:""}; </v>
      </c>
      <c r="DO128" s="88"/>
      <c r="DP128" s="88"/>
      <c r="DQ128" s="89" t="str">
        <f t="shared" si="38"/>
        <v>D6.scenario.defSelectValue["sel403"]= [ "Veuillez sélectionner", " Je fais tourner la machine à laver plusieurs fois par jour", " Je fais tourner la machine à laver deux fois par jour", " Je fais tourner la machine à laver une fois par jour", " Je ne lance une machine que lorsque le linge sale s'est accumulé", " je ne sais pas", "" ];</v>
      </c>
      <c r="DR128" s="90"/>
      <c r="DS128" s="90"/>
      <c r="DT128" s="90" t="str">
        <f t="shared" si="39"/>
        <v>D6.scenario.defSelectData['sel403']= [ '-1', '4', '2', '1', '0.5', '1' ];</v>
      </c>
    </row>
    <row r="129" spans="1:124" s="85" customFormat="1" ht="43.5" customHeight="1">
      <c r="A129" s="73"/>
      <c r="B129" s="112" t="s">
        <v>2966</v>
      </c>
      <c r="C129" s="120" t="s">
        <v>5371</v>
      </c>
      <c r="D129" s="132" t="s">
        <v>2953</v>
      </c>
      <c r="E129" s="113" t="s">
        <v>1937</v>
      </c>
      <c r="F129" s="120"/>
      <c r="G129" s="132"/>
      <c r="H129" s="120" t="s">
        <v>5488</v>
      </c>
      <c r="I129" s="132" t="s">
        <v>2954</v>
      </c>
      <c r="J129" s="120" t="str">
        <f t="shared" si="36"/>
        <v>sel411</v>
      </c>
      <c r="K129" s="132" t="str">
        <f t="shared" si="40"/>
        <v>sel411</v>
      </c>
      <c r="L129" s="112"/>
      <c r="M129" s="112"/>
      <c r="N129" s="112"/>
      <c r="O129" s="111" t="s">
        <v>1883</v>
      </c>
      <c r="P129" s="112"/>
      <c r="Q129" s="112"/>
      <c r="R129" s="111">
        <v>-1</v>
      </c>
      <c r="S129" s="73"/>
      <c r="T129" s="73"/>
      <c r="U129" s="114" t="str">
        <f>J129</f>
        <v>sel411</v>
      </c>
      <c r="V129" s="120" t="s">
        <v>3628</v>
      </c>
      <c r="W129" s="120" t="s">
        <v>5772</v>
      </c>
      <c r="X129" s="120" t="s">
        <v>5773</v>
      </c>
      <c r="Y129" s="120" t="s">
        <v>5774</v>
      </c>
      <c r="Z129" s="120" t="s">
        <v>5775</v>
      </c>
      <c r="AA129" s="120" t="s">
        <v>5776</v>
      </c>
      <c r="AB129" s="120" t="s">
        <v>5767</v>
      </c>
      <c r="AC129" s="120"/>
      <c r="AD129" s="120"/>
      <c r="AE129" s="120"/>
      <c r="AF129" s="120"/>
      <c r="AG129" s="120"/>
      <c r="AH129" s="120"/>
      <c r="AI129" s="120"/>
      <c r="AJ129" s="120"/>
      <c r="AK129" s="120"/>
      <c r="AL129" s="132" t="s">
        <v>2267</v>
      </c>
      <c r="AM129" s="132" t="s">
        <v>2955</v>
      </c>
      <c r="AN129" s="161" t="s">
        <v>2956</v>
      </c>
      <c r="AO129" s="161" t="s">
        <v>2957</v>
      </c>
      <c r="AP129" s="132" t="s">
        <v>2958</v>
      </c>
      <c r="AQ129" s="161" t="s">
        <v>294</v>
      </c>
      <c r="AR129" s="132"/>
      <c r="AS129" s="132"/>
      <c r="AT129" s="132"/>
      <c r="AU129" s="132"/>
      <c r="AV129" s="132"/>
      <c r="AW129" s="132"/>
      <c r="AX129" s="132"/>
      <c r="AY129" s="132"/>
      <c r="AZ129" s="132"/>
      <c r="BA129" s="132"/>
      <c r="BB129" s="73"/>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37"/>
        <v xml:space="preserve">D6.scenario.defInput["i411"] = {  cons:"consDRsum",  title:"Puissance de l'aspirateur",  unit:"",  text:"Comment réglez-vous la puissance de votre aspirateur ?", inputType:"sel411", right:"", postfix:"", nodata:"", varType:"Number", min:"", max:"", defaultValue:"-1", d11t:"",d11p:"",d12t:"",d12p:"",d13t:"",d13p:"",d1w:"",d1d:"", d21t:"",d21p:"",d22t:"",d22p:"",d23t:"",d23p:"",d2w:"",d2d:"", d31t:"",d31p:"",d32t:"",d32p:"",d33t:"",d33p:"",d3w:"",d3d:""}; </v>
      </c>
      <c r="DO129" s="88"/>
      <c r="DP129" s="88"/>
      <c r="DQ129" s="89" t="str">
        <f t="shared" si="38"/>
        <v>D6.scenario.defSelectValue["sel411"]= [ "Veuillez sélectionner", " Principalement sur «fort » ", " Je change le réglage en fonction de l'emplacement", " «Normal » ", " Principalement sur «faible » ", " Il n'y a pas de réglage", " Je ne sais pas", "" ];</v>
      </c>
      <c r="DR129" s="90"/>
      <c r="DS129" s="90"/>
      <c r="DT129" s="90" t="str">
        <f t="shared" si="39"/>
        <v>D6.scenario.defSelectData['sel411']= [ '-1', '1', '2', '3', '4', '5', '6' ];</v>
      </c>
    </row>
    <row r="130" spans="1:124" s="85" customFormat="1" ht="43.5" customHeight="1">
      <c r="A130" s="73"/>
      <c r="B130" s="112" t="s">
        <v>2967</v>
      </c>
      <c r="C130" s="120" t="s">
        <v>3581</v>
      </c>
      <c r="D130" s="132" t="s">
        <v>2952</v>
      </c>
      <c r="E130" s="113" t="s">
        <v>1937</v>
      </c>
      <c r="F130" s="120" t="s">
        <v>3593</v>
      </c>
      <c r="G130" s="132" t="s">
        <v>1650</v>
      </c>
      <c r="H130" s="120" t="s">
        <v>5489</v>
      </c>
      <c r="I130" s="132" t="s">
        <v>2959</v>
      </c>
      <c r="J130" s="120" t="str">
        <f t="shared" si="36"/>
        <v>sel412</v>
      </c>
      <c r="K130" s="132" t="str">
        <f t="shared" si="40"/>
        <v>sel412</v>
      </c>
      <c r="L130" s="112"/>
      <c r="M130" s="112"/>
      <c r="N130" s="112"/>
      <c r="O130" s="111" t="s">
        <v>1883</v>
      </c>
      <c r="P130" s="112"/>
      <c r="Q130" s="112"/>
      <c r="R130" s="111">
        <v>-1</v>
      </c>
      <c r="S130" s="73"/>
      <c r="T130" s="73"/>
      <c r="U130" s="114" t="str">
        <f>J130</f>
        <v>sel412</v>
      </c>
      <c r="V130" s="120" t="s">
        <v>3628</v>
      </c>
      <c r="W130" s="120" t="s">
        <v>5777</v>
      </c>
      <c r="X130" s="120" t="s">
        <v>3864</v>
      </c>
      <c r="Y130" s="120" t="s">
        <v>3865</v>
      </c>
      <c r="Z130" s="120" t="s">
        <v>3866</v>
      </c>
      <c r="AA130" s="120" t="s">
        <v>3867</v>
      </c>
      <c r="AB130" s="120" t="s">
        <v>3755</v>
      </c>
      <c r="AC130" s="120" t="s">
        <v>5778</v>
      </c>
      <c r="AD130" s="120" t="s">
        <v>5767</v>
      </c>
      <c r="AE130" s="120"/>
      <c r="AF130" s="120"/>
      <c r="AG130" s="120"/>
      <c r="AH130" s="120"/>
      <c r="AI130" s="120"/>
      <c r="AJ130" s="120"/>
      <c r="AK130" s="120"/>
      <c r="AL130" s="132" t="s">
        <v>2267</v>
      </c>
      <c r="AM130" s="161" t="s">
        <v>2960</v>
      </c>
      <c r="AN130" s="132" t="s">
        <v>2961</v>
      </c>
      <c r="AO130" s="161" t="s">
        <v>2962</v>
      </c>
      <c r="AP130" s="161" t="s">
        <v>2964</v>
      </c>
      <c r="AQ130" s="132" t="s">
        <v>2963</v>
      </c>
      <c r="AR130" s="132" t="s">
        <v>472</v>
      </c>
      <c r="AS130" s="161" t="s">
        <v>2965</v>
      </c>
      <c r="AT130" s="161" t="s">
        <v>294</v>
      </c>
      <c r="AU130" s="132"/>
      <c r="AV130" s="132"/>
      <c r="AW130" s="132"/>
      <c r="AX130" s="132"/>
      <c r="AY130" s="132"/>
      <c r="AZ130" s="132"/>
      <c r="BA130" s="132"/>
      <c r="BB130" s="73"/>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37"/>
        <v xml:space="preserve">D6.scenario.defInput["i412"] = {  cons:"consDRsum",  title:"Utilisation de l'aspirateur",  unit:"Minutes / jour",  text:"Combien de temps utilisez-vous votre aspirateur dans une journée ?", inputType:"sel412", right:"", postfix:"", nodata:"", varType:"Number", min:"", max:"", defaultValue:"-1", d11t:"",d11p:"",d12t:"",d12p:"",d13t:"",d13p:"",d1w:"",d1d:"", d21t:"",d21p:"",d22t:"",d22p:"",d23t:"",d23p:"",d2w:"",d2d:"", d31t:"",d31p:"",d32t:"",d32p:"",d33t:"",d33p:"",d3w:"",d3d:""}; </v>
      </c>
      <c r="DO130" s="88"/>
      <c r="DP130" s="88"/>
      <c r="DQ130" s="89" t="str">
        <f t="shared" si="38"/>
        <v>D6.scenario.defSelectValue["sel412"]= [ "Veuillez sélectionner", " Je l'utilise rarement", " 5 minutes", " 10 minutes", " 15 minutes", " 30 minutes", " 1 heure", " J'utilise un aspirateur robot", " Je ne sais pas", "" ];</v>
      </c>
      <c r="DR130" s="90"/>
      <c r="DS130" s="90"/>
      <c r="DT130" s="90" t="str">
        <f t="shared" si="39"/>
        <v>D6.scenario.defSelectData['sel412']= [ '-1', '0', '5', '10', '15', '30', '60', '11', '12' ];</v>
      </c>
    </row>
    <row r="131" spans="1:124" s="85" customFormat="1" ht="43.5" customHeight="1">
      <c r="A131" s="73"/>
      <c r="B131" s="111" t="s">
        <v>1915</v>
      </c>
      <c r="C131" s="120" t="s">
        <v>5372</v>
      </c>
      <c r="D131" s="132" t="s">
        <v>2330</v>
      </c>
      <c r="E131" s="111" t="s">
        <v>1914</v>
      </c>
      <c r="F131" s="120" t="s">
        <v>1876</v>
      </c>
      <c r="G131" s="132" t="s">
        <v>1876</v>
      </c>
      <c r="H131" s="120" t="s">
        <v>5490</v>
      </c>
      <c r="I131" s="132" t="s">
        <v>2331</v>
      </c>
      <c r="J131" s="120" t="str">
        <f t="shared" si="36"/>
        <v>sel501</v>
      </c>
      <c r="K131" s="132" t="str">
        <f t="shared" si="40"/>
        <v>sel501</v>
      </c>
      <c r="L131" s="112"/>
      <c r="M131" s="112"/>
      <c r="N131" s="112"/>
      <c r="O131" s="111" t="s">
        <v>1883</v>
      </c>
      <c r="P131" s="112"/>
      <c r="Q131" s="112"/>
      <c r="R131" s="111">
        <v>-1</v>
      </c>
      <c r="S131" s="73"/>
      <c r="T131" s="73"/>
      <c r="U131" s="114" t="s">
        <v>2001</v>
      </c>
      <c r="V131" s="120" t="s">
        <v>3628</v>
      </c>
      <c r="W131" s="120" t="s">
        <v>4094</v>
      </c>
      <c r="X131" s="120" t="s">
        <v>5779</v>
      </c>
      <c r="Y131" s="120" t="s">
        <v>3884</v>
      </c>
      <c r="Z131" s="120"/>
      <c r="AA131" s="120"/>
      <c r="AB131" s="120"/>
      <c r="AC131" s="120"/>
      <c r="AD131" s="120"/>
      <c r="AE131" s="120"/>
      <c r="AF131" s="120"/>
      <c r="AG131" s="120"/>
      <c r="AH131" s="120"/>
      <c r="AI131" s="120"/>
      <c r="AJ131" s="120"/>
      <c r="AK131" s="120"/>
      <c r="AL131" s="132" t="s">
        <v>2267</v>
      </c>
      <c r="AM131" s="132" t="s">
        <v>2002</v>
      </c>
      <c r="AN131" s="161" t="s">
        <v>1135</v>
      </c>
      <c r="AO131" s="161" t="s">
        <v>2060</v>
      </c>
      <c r="AP131" s="132"/>
      <c r="AQ131" s="132"/>
      <c r="AR131" s="132"/>
      <c r="AS131" s="132"/>
      <c r="AT131" s="132"/>
      <c r="AU131" s="132"/>
      <c r="AV131" s="132"/>
      <c r="AW131" s="132"/>
      <c r="AX131" s="132"/>
      <c r="AY131" s="132"/>
      <c r="AZ131" s="132"/>
      <c r="BA131" s="132"/>
      <c r="BB131" s="73"/>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37"/>
        <v xml:space="preserve">D6.scenario.defInput["i501"] = {  cons:"consLIsum",  title:"Éclairage du salon",  unit:"W",  text:"Quel genre d'éclairage utilisez-vous principalement dans votre salon ?", inputType:"sel501", right:"", postfix:"", nodata:"", varType:"Number", min:"", max:"", defaultValue:"-1", d11t:"",d11p:"",d12t:"",d12p:"",d13t:"",d13p:"",d1w:"",d1d:"", d21t:"3",d21p:"2",d22t:"2",d22p:"1",d23t:"",d23p:"",d2w:"1",d2d:"1", d31t:"",d31p:"",d32t:"",d32p:"",d33t:"",d33p:"",d3w:"",d3d:""}; </v>
      </c>
      <c r="DO131" s="88"/>
      <c r="DP131" s="88"/>
      <c r="DQ131" s="89" t="str">
        <f t="shared" si="38"/>
        <v>D6.scenario.defSelectValue["sel501"]= [ "Veuillez sélectionner", " ampoule à incandescence", " Néon", " LED", "" ];</v>
      </c>
      <c r="DR131" s="90"/>
      <c r="DS131" s="90"/>
      <c r="DT131" s="90" t="str">
        <f t="shared" si="39"/>
        <v>D6.scenario.defSelectData['sel501']= [ '-1', '1', '2', '3' ];</v>
      </c>
    </row>
    <row r="132" spans="1:124" s="85" customFormat="1" ht="43.5" customHeight="1">
      <c r="A132" s="73"/>
      <c r="B132" s="111" t="s">
        <v>2337</v>
      </c>
      <c r="C132" s="120" t="s">
        <v>5373</v>
      </c>
      <c r="D132" s="132" t="s">
        <v>2335</v>
      </c>
      <c r="E132" s="111" t="s">
        <v>1914</v>
      </c>
      <c r="F132" s="120"/>
      <c r="G132" s="132"/>
      <c r="H132" s="120" t="s">
        <v>5491</v>
      </c>
      <c r="I132" s="132" t="s">
        <v>2336</v>
      </c>
      <c r="J132" s="120" t="str">
        <f t="shared" si="36"/>
        <v>sel502</v>
      </c>
      <c r="K132" s="132" t="str">
        <f t="shared" si="40"/>
        <v>sel502</v>
      </c>
      <c r="L132" s="112"/>
      <c r="M132" s="112"/>
      <c r="N132" s="112"/>
      <c r="O132" s="111" t="s">
        <v>1883</v>
      </c>
      <c r="P132" s="112"/>
      <c r="Q132" s="112"/>
      <c r="R132" s="111">
        <v>-1</v>
      </c>
      <c r="S132" s="73"/>
      <c r="T132" s="73"/>
      <c r="U132" s="114" t="str">
        <f t="shared" ref="U132:U148" si="44">J132</f>
        <v>sel502</v>
      </c>
      <c r="V132" s="120" t="s">
        <v>3628</v>
      </c>
      <c r="W132" s="120" t="s">
        <v>5780</v>
      </c>
      <c r="X132" s="120" t="s">
        <v>5781</v>
      </c>
      <c r="Y132" s="120" t="s">
        <v>5782</v>
      </c>
      <c r="Z132" s="120" t="s">
        <v>5783</v>
      </c>
      <c r="AA132" s="120"/>
      <c r="AB132" s="120"/>
      <c r="AC132" s="120"/>
      <c r="AD132" s="120"/>
      <c r="AE132" s="120"/>
      <c r="AF132" s="120"/>
      <c r="AG132" s="120"/>
      <c r="AH132" s="120"/>
      <c r="AI132" s="120"/>
      <c r="AJ132" s="120"/>
      <c r="AK132" s="120"/>
      <c r="AL132" s="132" t="s">
        <v>2540</v>
      </c>
      <c r="AM132" s="132" t="s">
        <v>2725</v>
      </c>
      <c r="AN132" s="161" t="s">
        <v>2726</v>
      </c>
      <c r="AO132" s="161" t="s">
        <v>2727</v>
      </c>
      <c r="AP132" s="161" t="s">
        <v>2728</v>
      </c>
      <c r="AQ132" s="132"/>
      <c r="AR132" s="132"/>
      <c r="AS132" s="132"/>
      <c r="AT132" s="132"/>
      <c r="AU132" s="132"/>
      <c r="AV132" s="132"/>
      <c r="AW132" s="132"/>
      <c r="AX132" s="132"/>
      <c r="AY132" s="132"/>
      <c r="AZ132" s="132"/>
      <c r="BA132" s="132"/>
      <c r="BB132" s="73"/>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206">
        <v>7</v>
      </c>
      <c r="CK132" s="206">
        <v>0</v>
      </c>
      <c r="CL132" s="206">
        <v>1</v>
      </c>
      <c r="CM132" s="206">
        <v>1</v>
      </c>
      <c r="CN132" s="206">
        <v>0</v>
      </c>
      <c r="CO132" s="206">
        <v>2</v>
      </c>
      <c r="CP132" s="206">
        <v>1</v>
      </c>
      <c r="CQ132" s="206">
        <v>1</v>
      </c>
      <c r="CR132" s="206"/>
      <c r="CS132" s="206"/>
      <c r="CT132" s="206"/>
      <c r="CU132" s="206"/>
      <c r="CV132" s="206"/>
      <c r="CW132" s="206"/>
      <c r="CX132" s="206"/>
      <c r="CY132" s="206"/>
      <c r="CZ132" s="206">
        <v>7</v>
      </c>
      <c r="DA132" s="206">
        <v>0</v>
      </c>
      <c r="DB132" s="206">
        <v>1</v>
      </c>
      <c r="DC132" s="206">
        <v>1</v>
      </c>
      <c r="DD132" s="206">
        <v>0</v>
      </c>
      <c r="DE132" s="206">
        <v>2</v>
      </c>
      <c r="DF132" s="206">
        <v>1</v>
      </c>
      <c r="DG132" s="206">
        <v>1</v>
      </c>
      <c r="DL132" s="86"/>
      <c r="DM132" s="86"/>
      <c r="DN132" s="87" t="str">
        <f t="shared" si="37"/>
        <v xml:space="preserve">D6.scenario.defInput["i502"] = {  cons:"consLIsum",  title:"Éclairage des pièces vides",  unit:"",  text:"Eteignez-vous les lumières des pièces vides ?", inputType:"sel502", right:"", postfix:"", nodata:"", varType:"Number", min:"", max:"", defaultValue:"-1", d11t:"7",d11p:"0",d12t:"1",d12p:"1",d13t:"0",d13p:"2",d1w:"1",d1d:"1", d21t:"",d21p:"",d22t:"",d22p:"",d23t:"",d23p:"",d2w:"",d2d:"", d31t:"7",d31p:"0",d32t:"1",d32p:"1",d33t:"0",d33p:"2",d3w:"1",d3d:"1"}; </v>
      </c>
      <c r="DO132" s="88"/>
      <c r="DP132" s="88"/>
      <c r="DQ132" s="89" t="str">
        <f t="shared" si="38"/>
        <v>D6.scenario.defSelectValue["sel502"]= [ "Veuillez sélectionner", " Tout est toujours allumé", " Il m'arrive de laisser la lumière allumée", " J'éteins la plupart du temps", " Je les éteins", "" ];</v>
      </c>
      <c r="DR132" s="90"/>
      <c r="DS132" s="90"/>
      <c r="DT132" s="90" t="str">
        <f t="shared" si="39"/>
        <v>D6.scenario.defSelectData['sel502']= [ '-1', '10', '6', '2', '0' ];</v>
      </c>
    </row>
    <row r="133" spans="1:124" s="85" customFormat="1" ht="43.5" customHeight="1">
      <c r="A133" s="73"/>
      <c r="B133" s="111" t="s">
        <v>2968</v>
      </c>
      <c r="C133" s="120" t="s">
        <v>5374</v>
      </c>
      <c r="D133" s="132" t="s">
        <v>1893</v>
      </c>
      <c r="E133" s="111" t="s">
        <v>1892</v>
      </c>
      <c r="F133" s="120"/>
      <c r="G133" s="132"/>
      <c r="H133" s="120"/>
      <c r="I133" s="132"/>
      <c r="J133" s="120" t="str">
        <f t="shared" ref="J133:J177" si="45">IF(K133="","",K133)</f>
        <v>sel511</v>
      </c>
      <c r="K133" s="132" t="str">
        <f t="shared" si="40"/>
        <v>sel511</v>
      </c>
      <c r="L133" s="111">
        <v>1</v>
      </c>
      <c r="M133" s="111"/>
      <c r="N133" s="111"/>
      <c r="O133" s="111" t="s">
        <v>1883</v>
      </c>
      <c r="P133" s="111"/>
      <c r="Q133" s="111"/>
      <c r="R133" s="111"/>
      <c r="S133" s="73"/>
      <c r="T133" s="73"/>
      <c r="U133" s="114" t="str">
        <f t="shared" si="44"/>
        <v>sel511</v>
      </c>
      <c r="V133" s="120" t="s">
        <v>3628</v>
      </c>
      <c r="W133" s="120" t="s">
        <v>4095</v>
      </c>
      <c r="X133" s="120" t="s">
        <v>3876</v>
      </c>
      <c r="Y133" s="120" t="s">
        <v>3877</v>
      </c>
      <c r="Z133" s="120" t="s">
        <v>3878</v>
      </c>
      <c r="AA133" s="120" t="s">
        <v>3879</v>
      </c>
      <c r="AB133" s="120" t="s">
        <v>3880</v>
      </c>
      <c r="AC133" s="120" t="s">
        <v>5784</v>
      </c>
      <c r="AD133" s="120"/>
      <c r="AE133" s="120"/>
      <c r="AF133" s="120"/>
      <c r="AG133" s="120"/>
      <c r="AH133" s="120"/>
      <c r="AI133" s="120"/>
      <c r="AJ133" s="120"/>
      <c r="AK133" s="120"/>
      <c r="AL133" s="132" t="s">
        <v>2267</v>
      </c>
      <c r="AM133" s="132" t="s">
        <v>1131</v>
      </c>
      <c r="AN133" s="132" t="s">
        <v>1132</v>
      </c>
      <c r="AO133" s="132" t="s">
        <v>1129</v>
      </c>
      <c r="AP133" s="132" t="s">
        <v>1128</v>
      </c>
      <c r="AQ133" s="132" t="s">
        <v>2776</v>
      </c>
      <c r="AR133" s="132" t="s">
        <v>2777</v>
      </c>
      <c r="AS133" s="132" t="s">
        <v>2778</v>
      </c>
      <c r="AT133" s="132"/>
      <c r="AU133" s="132"/>
      <c r="AV133" s="132"/>
      <c r="AW133" s="132"/>
      <c r="AX133" s="132"/>
      <c r="AY133" s="132"/>
      <c r="AZ133" s="132"/>
      <c r="BA133" s="132"/>
      <c r="BB133" s="73"/>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46">"D6.scenario.defInput["""&amp;B133&amp;"""]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title:"Emplacement de l'éclairage",  unit:"",  text:"", inputType:"sel511", right:"1", postfix:"", nodata:"", varType:"Number", min:"", max:"", defaultValue:"", d11t:"",d11p:"",d12t:"",d12p:"",d13t:"",d13p:"",d1w:"",d1d:"", d21t:"",d21p:"",d22t:"",d22p:"",d23t:"",d23p:"",d2w:"",d2d:"", d31t:"",d31p:"",d32t:"",d32p:"",d33t:"",d33p:"",d3w:"",d3d:""}; </v>
      </c>
      <c r="DO133" s="88"/>
      <c r="DP133" s="88"/>
      <c r="DQ133" s="89" t="str">
        <f t="shared" ref="DQ133:DQ177" si="47">"D6.scenario.defSelectValue["""&amp;U133&amp;"""]=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"Veuillez sélectionner", " entrée", " porte-lumière", " couloir", " toilette", " dressing", " salle de bain", " salle de séjour", "" ];</v>
      </c>
      <c r="DR133" s="90"/>
      <c r="DS133" s="90"/>
      <c r="DT133" s="90" t="str">
        <f t="shared" ref="DT133:DT177" si="48">"D6.scenario.defSelectData['"&amp;U133&amp;"']=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3"/>
      <c r="B134" s="111" t="s">
        <v>2969</v>
      </c>
      <c r="C134" s="120" t="s">
        <v>3582</v>
      </c>
      <c r="D134" s="132" t="s">
        <v>623</v>
      </c>
      <c r="E134" s="111" t="s">
        <v>1892</v>
      </c>
      <c r="F134" s="120"/>
      <c r="G134" s="132"/>
      <c r="H134" s="120"/>
      <c r="I134" s="132"/>
      <c r="J134" s="120" t="str">
        <f t="shared" si="45"/>
        <v>sel512</v>
      </c>
      <c r="K134" s="132" t="str">
        <f t="shared" ref="K134:K157" si="49">"sel"&amp;MID($B134,2,5)</f>
        <v>sel512</v>
      </c>
      <c r="L134" s="111"/>
      <c r="M134" s="111"/>
      <c r="N134" s="111"/>
      <c r="O134" s="111" t="s">
        <v>1883</v>
      </c>
      <c r="P134" s="111"/>
      <c r="Q134" s="111"/>
      <c r="R134" s="111">
        <v>-1</v>
      </c>
      <c r="S134" s="73"/>
      <c r="T134" s="73"/>
      <c r="U134" s="114" t="str">
        <f t="shared" si="44"/>
        <v>sel512</v>
      </c>
      <c r="V134" s="120" t="s">
        <v>3628</v>
      </c>
      <c r="W134" s="120" t="s">
        <v>4094</v>
      </c>
      <c r="X134" s="120" t="s">
        <v>5785</v>
      </c>
      <c r="Y134" s="120" t="s">
        <v>5779</v>
      </c>
      <c r="Z134" s="120" t="s">
        <v>5786</v>
      </c>
      <c r="AA134" s="120" t="s">
        <v>3884</v>
      </c>
      <c r="AB134" s="120" t="s">
        <v>5787</v>
      </c>
      <c r="AC134" s="120"/>
      <c r="AD134" s="120"/>
      <c r="AE134" s="120"/>
      <c r="AF134" s="120"/>
      <c r="AG134" s="120"/>
      <c r="AH134" s="120"/>
      <c r="AI134" s="120"/>
      <c r="AJ134" s="120"/>
      <c r="AK134" s="120"/>
      <c r="AL134" s="132" t="s">
        <v>2267</v>
      </c>
      <c r="AM134" s="132" t="s">
        <v>2061</v>
      </c>
      <c r="AN134" s="161" t="s">
        <v>2063</v>
      </c>
      <c r="AO134" s="161" t="s">
        <v>1135</v>
      </c>
      <c r="AP134" s="132" t="s">
        <v>2062</v>
      </c>
      <c r="AQ134" s="161" t="s">
        <v>2060</v>
      </c>
      <c r="AR134" s="161" t="s">
        <v>2064</v>
      </c>
      <c r="AS134" s="132"/>
      <c r="AT134" s="132"/>
      <c r="AU134" s="132"/>
      <c r="AV134" s="132"/>
      <c r="AW134" s="132"/>
      <c r="AX134" s="132"/>
      <c r="AY134" s="132"/>
      <c r="AZ134" s="132"/>
      <c r="BA134" s="132"/>
      <c r="BB134" s="73"/>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46"/>
        <v xml:space="preserve">D6.scenario.defInput["i512"] = {  cons:"consLI",  title:"Types d'éclairage",  unit:"",  text:"", inputType:"sel512", right:"", postfix:"", nodata:"", varType:"Number", min:"", max:"", defaultValue:"-1", d11t:"",d11p:"",d12t:"",d12p:"",d13t:"",d13p:"",d1w:"",d1d:"", d21t:"",d21p:"",d22t:"",d22p:"",d23t:"",d23p:"",d2w:"",d2d:"", d31t:"",d31p:"",d32t:"",d32p:"",d33t:"",d33p:"",d3w:"",d3d:""}; </v>
      </c>
      <c r="DO134" s="88"/>
      <c r="DP134" s="88"/>
      <c r="DQ134" s="89" t="str">
        <f t="shared" si="47"/>
        <v>D6.scenario.defSelectValue["sel512"]= [ "Veuillez sélectionner", " ampoule à incandescence", " Ampoule néon", " Néon", " Tube néon", " LED", " Eclairage par capteur", "" ];</v>
      </c>
      <c r="DR134" s="90"/>
      <c r="DS134" s="90"/>
      <c r="DT134" s="90" t="str">
        <f t="shared" si="48"/>
        <v>D6.scenario.defSelectData['sel512']= [ '-1', '1', '2', '3', '4', '5', '6' ];</v>
      </c>
    </row>
    <row r="135" spans="1:124" s="85" customFormat="1" ht="43.5" customHeight="1">
      <c r="A135" s="73"/>
      <c r="B135" s="111" t="s">
        <v>2970</v>
      </c>
      <c r="C135" s="120" t="s">
        <v>5375</v>
      </c>
      <c r="D135" s="132" t="s">
        <v>1894</v>
      </c>
      <c r="E135" s="111" t="s">
        <v>1892</v>
      </c>
      <c r="F135" s="120" t="s">
        <v>1876</v>
      </c>
      <c r="G135" s="132" t="s">
        <v>1876</v>
      </c>
      <c r="H135" s="120"/>
      <c r="I135" s="132"/>
      <c r="J135" s="120" t="str">
        <f t="shared" si="45"/>
        <v>sel513</v>
      </c>
      <c r="K135" s="132" t="str">
        <f t="shared" si="49"/>
        <v>sel513</v>
      </c>
      <c r="L135" s="111">
        <v>1</v>
      </c>
      <c r="M135" s="111" t="s">
        <v>1883</v>
      </c>
      <c r="N135" s="111"/>
      <c r="O135" s="111" t="s">
        <v>1883</v>
      </c>
      <c r="P135" s="111"/>
      <c r="Q135" s="111"/>
      <c r="R135" s="111">
        <v>-1</v>
      </c>
      <c r="S135" s="73"/>
      <c r="T135" s="73"/>
      <c r="U135" s="114" t="str">
        <f t="shared" si="44"/>
        <v>sel513</v>
      </c>
      <c r="V135" s="120" t="s">
        <v>3628</v>
      </c>
      <c r="W135" s="120" t="s">
        <v>3887</v>
      </c>
      <c r="X135" s="120" t="s">
        <v>3888</v>
      </c>
      <c r="Y135" s="120" t="s">
        <v>3889</v>
      </c>
      <c r="Z135" s="120" t="s">
        <v>3890</v>
      </c>
      <c r="AA135" s="120" t="s">
        <v>3891</v>
      </c>
      <c r="AB135" s="120" t="s">
        <v>3892</v>
      </c>
      <c r="AC135" s="120" t="s">
        <v>3893</v>
      </c>
      <c r="AD135" s="120" t="s">
        <v>3894</v>
      </c>
      <c r="AE135" s="120" t="s">
        <v>5788</v>
      </c>
      <c r="AF135" s="120"/>
      <c r="AG135" s="120"/>
      <c r="AH135" s="120"/>
      <c r="AI135" s="120"/>
      <c r="AJ135" s="120"/>
      <c r="AK135" s="120"/>
      <c r="AL135" s="132" t="s">
        <v>2267</v>
      </c>
      <c r="AM135" s="132" t="s">
        <v>2065</v>
      </c>
      <c r="AN135" s="132" t="s">
        <v>2066</v>
      </c>
      <c r="AO135" s="132" t="s">
        <v>2067</v>
      </c>
      <c r="AP135" s="161" t="s">
        <v>2068</v>
      </c>
      <c r="AQ135" s="161" t="s">
        <v>2069</v>
      </c>
      <c r="AR135" s="132" t="s">
        <v>2073</v>
      </c>
      <c r="AS135" s="132" t="s">
        <v>2070</v>
      </c>
      <c r="AT135" s="132" t="s">
        <v>2071</v>
      </c>
      <c r="AU135" s="132" t="s">
        <v>2072</v>
      </c>
      <c r="AV135" s="132"/>
      <c r="AW135" s="132"/>
      <c r="AX135" s="132"/>
      <c r="AY135" s="132"/>
      <c r="AZ135" s="132"/>
      <c r="BA135" s="132"/>
      <c r="BB135" s="73"/>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46"/>
        <v xml:space="preserve">D6.scenario.defInput["i513"] = {  cons:"consLI",  title:"Consommation électrique d'une ampoule (ou d'un néon)",  unit:"W",  text:"", inputType:"sel513", right:"1", postfix:"Number", nodata:"", varType:"Number", min:"", max:"", defaultValue:"-1", d11t:"",d11p:"",d12t:"",d12p:"",d13t:"",d13p:"",d1w:"",d1d:"", d21t:"",d21p:"",d22t:"",d22p:"",d23t:"",d23p:"",d2w:"",d2d:"", d31t:"",d31p:"",d32t:"",d32p:"",d33t:"",d33p:"",d3w:"",d3d:""}; </v>
      </c>
      <c r="DO135" s="88"/>
      <c r="DP135" s="88"/>
      <c r="DQ135" s="89" t="str">
        <f t="shared" si="47"/>
        <v>D6.scenario.defSelectValue["sel513"]= [ "Veuillez sélectionner", " 5W", " 10W", " 15W", " 20W", " 30W", " 40W", " 60W", " 80W", " 100W", "" ];</v>
      </c>
      <c r="DR135" s="90"/>
      <c r="DS135" s="90"/>
      <c r="DT135" s="90" t="str">
        <f t="shared" si="48"/>
        <v>D6.scenario.defSelectData['sel513']= [ '-1', '5', '10', '15', '20', '30', '40', '60', '80', '100' ];</v>
      </c>
    </row>
    <row r="136" spans="1:124" s="85" customFormat="1" ht="43.5" customHeight="1">
      <c r="A136" s="73"/>
      <c r="B136" s="111" t="s">
        <v>2971</v>
      </c>
      <c r="C136" s="120" t="s">
        <v>5376</v>
      </c>
      <c r="D136" s="132" t="s">
        <v>1895</v>
      </c>
      <c r="E136" s="111" t="s">
        <v>1892</v>
      </c>
      <c r="F136" s="120" t="s">
        <v>3598</v>
      </c>
      <c r="G136" s="132" t="s">
        <v>1896</v>
      </c>
      <c r="H136" s="120" t="s">
        <v>5492</v>
      </c>
      <c r="I136" s="132" t="s">
        <v>2779</v>
      </c>
      <c r="J136" s="120" t="str">
        <f t="shared" si="45"/>
        <v>sel514</v>
      </c>
      <c r="K136" s="132" t="str">
        <f t="shared" si="49"/>
        <v>sel514</v>
      </c>
      <c r="L136" s="111">
        <v>1</v>
      </c>
      <c r="M136" s="111" t="s">
        <v>1883</v>
      </c>
      <c r="N136" s="111"/>
      <c r="O136" s="111" t="s">
        <v>1883</v>
      </c>
      <c r="P136" s="111"/>
      <c r="Q136" s="111"/>
      <c r="R136" s="111">
        <v>-1</v>
      </c>
      <c r="S136" s="73"/>
      <c r="T136" s="73"/>
      <c r="U136" s="114" t="str">
        <f t="shared" si="44"/>
        <v>sel514</v>
      </c>
      <c r="V136" s="120" t="s">
        <v>3628</v>
      </c>
      <c r="W136" s="120" t="s">
        <v>5789</v>
      </c>
      <c r="X136" s="120" t="s">
        <v>5790</v>
      </c>
      <c r="Y136" s="120" t="s">
        <v>5791</v>
      </c>
      <c r="Z136" s="120" t="s">
        <v>5792</v>
      </c>
      <c r="AA136" s="120" t="s">
        <v>5793</v>
      </c>
      <c r="AB136" s="120" t="s">
        <v>5794</v>
      </c>
      <c r="AC136" s="120" t="s">
        <v>5795</v>
      </c>
      <c r="AD136" s="120" t="s">
        <v>5796</v>
      </c>
      <c r="AE136" s="120" t="s">
        <v>5797</v>
      </c>
      <c r="AF136" s="120" t="s">
        <v>5798</v>
      </c>
      <c r="AG136" s="120"/>
      <c r="AH136" s="120"/>
      <c r="AI136" s="120"/>
      <c r="AJ136" s="120"/>
      <c r="AK136" s="120"/>
      <c r="AL136" s="132" t="s">
        <v>2267</v>
      </c>
      <c r="AM136" s="132" t="s">
        <v>2074</v>
      </c>
      <c r="AN136" s="161" t="s">
        <v>2075</v>
      </c>
      <c r="AO136" s="161" t="s">
        <v>2076</v>
      </c>
      <c r="AP136" s="161" t="s">
        <v>2077</v>
      </c>
      <c r="AQ136" s="132" t="s">
        <v>2078</v>
      </c>
      <c r="AR136" s="132" t="s">
        <v>2079</v>
      </c>
      <c r="AS136" s="132" t="s">
        <v>2080</v>
      </c>
      <c r="AT136" s="132" t="s">
        <v>2081</v>
      </c>
      <c r="AU136" s="132" t="s">
        <v>2082</v>
      </c>
      <c r="AV136" s="132" t="s">
        <v>2083</v>
      </c>
      <c r="AW136" s="132"/>
      <c r="AX136" s="132"/>
      <c r="AY136" s="132"/>
      <c r="AZ136" s="132"/>
      <c r="BA136" s="132"/>
      <c r="BB136" s="73"/>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46"/>
        <v xml:space="preserve">D6.scenario.defInput["i514"] = {  cons:"consLI",  title:"Nombre d'ampoules",  unit:"Ball · livre",  text:"S'il y en a plus d'un(e), combien d'ampoules/néons avez-vous ?", inputType:"sel514", right:"1", postfix:"Number", nodata:"", varType:"Number", min:"", max:"", defaultValue:"-1", d11t:"",d11p:"",d12t:"",d12p:"",d13t:"",d13p:"",d1w:"",d1d:"", d21t:"",d21p:"",d22t:"",d22p:"",d23t:"",d23p:"",d2w:"",d2d:"", d31t:"",d31p:"",d32t:"",d32p:"",d33t:"",d33p:"",d3w:"",d3d:""}; </v>
      </c>
      <c r="DO136" s="88"/>
      <c r="DP136" s="88"/>
      <c r="DQ136" s="89" t="str">
        <f t="shared" si="47"/>
        <v>D6.scenario.defSelectValue["sel514"]= [ "Veuillez sélectionner", "1 ampoule/néon", "2 ampoules/néons", "3 ampoules/néons", "4 ampoules/néons", "6 ampoules/néons", "8 ampoules/néons", "10 ampoules/néons", "15 ampoules/néons", "20 ampoules/néons", "30 ampoules/néons", "" ];</v>
      </c>
      <c r="DR136" s="90"/>
      <c r="DS136" s="90"/>
      <c r="DT136" s="90" t="str">
        <f t="shared" si="48"/>
        <v>D6.scenario.defSelectData['sel514']= [ '-1', '1', '2', '3', '4', '6', '8', '10', '15', '20', '30' ];</v>
      </c>
    </row>
    <row r="137" spans="1:124" s="85" customFormat="1" ht="43.5" customHeight="1">
      <c r="A137" s="73"/>
      <c r="B137" s="111" t="s">
        <v>2972</v>
      </c>
      <c r="C137" s="120" t="s">
        <v>3583</v>
      </c>
      <c r="D137" s="132" t="s">
        <v>2058</v>
      </c>
      <c r="E137" s="111" t="s">
        <v>1892</v>
      </c>
      <c r="F137" s="120" t="s">
        <v>3599</v>
      </c>
      <c r="G137" s="132" t="s">
        <v>1897</v>
      </c>
      <c r="H137" s="120" t="s">
        <v>5493</v>
      </c>
      <c r="I137" s="132" t="s">
        <v>2780</v>
      </c>
      <c r="J137" s="120" t="str">
        <f t="shared" si="45"/>
        <v>sel515</v>
      </c>
      <c r="K137" s="132" t="str">
        <f t="shared" si="49"/>
        <v>sel515</v>
      </c>
      <c r="L137" s="111"/>
      <c r="M137" s="111"/>
      <c r="N137" s="111"/>
      <c r="O137" s="111" t="s">
        <v>1883</v>
      </c>
      <c r="P137" s="111"/>
      <c r="Q137" s="111"/>
      <c r="R137" s="111">
        <v>-1</v>
      </c>
      <c r="S137" s="73"/>
      <c r="T137" s="73"/>
      <c r="U137" s="114" t="str">
        <f t="shared" si="44"/>
        <v>sel515</v>
      </c>
      <c r="V137" s="120" t="s">
        <v>3628</v>
      </c>
      <c r="W137" s="120" t="s">
        <v>5626</v>
      </c>
      <c r="X137" s="120" t="s">
        <v>3755</v>
      </c>
      <c r="Y137" s="120" t="s">
        <v>3756</v>
      </c>
      <c r="Z137" s="120" t="s">
        <v>3757</v>
      </c>
      <c r="AA137" s="120" t="s">
        <v>3758</v>
      </c>
      <c r="AB137" s="120" t="s">
        <v>3759</v>
      </c>
      <c r="AC137" s="120" t="s">
        <v>3760</v>
      </c>
      <c r="AD137" s="120" t="s">
        <v>3761</v>
      </c>
      <c r="AE137" s="120" t="s">
        <v>3762</v>
      </c>
      <c r="AF137" s="120" t="s">
        <v>3763</v>
      </c>
      <c r="AG137" s="120"/>
      <c r="AH137" s="120"/>
      <c r="AI137" s="120"/>
      <c r="AJ137" s="120"/>
      <c r="AK137" s="120"/>
      <c r="AL137" s="132" t="s">
        <v>2267</v>
      </c>
      <c r="AM137" s="132" t="s">
        <v>1992</v>
      </c>
      <c r="AN137" s="132" t="s">
        <v>1950</v>
      </c>
      <c r="AO137" s="132" t="s">
        <v>1951</v>
      </c>
      <c r="AP137" s="132" t="s">
        <v>1952</v>
      </c>
      <c r="AQ137" s="161" t="s">
        <v>1953</v>
      </c>
      <c r="AR137" s="161" t="s">
        <v>1954</v>
      </c>
      <c r="AS137" s="161" t="s">
        <v>1955</v>
      </c>
      <c r="AT137" s="132" t="s">
        <v>1956</v>
      </c>
      <c r="AU137" s="132" t="s">
        <v>1957</v>
      </c>
      <c r="AV137" s="132" t="s">
        <v>1958</v>
      </c>
      <c r="AW137" s="132"/>
      <c r="AX137" s="132"/>
      <c r="AY137" s="132"/>
      <c r="AZ137" s="132"/>
      <c r="BA137" s="132"/>
      <c r="BB137" s="73"/>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46"/>
        <v xml:space="preserve">D6.scenario.defInput["i515"] = {  cons:"consLI",  title:"Temps d'utilisation de l'éclairage",  unit:"Heures / jour",  text:"Combien d'heures par jour éclairez-vous ?", inputType:"sel515", right:"", postfix:"", nodata:"", varType:"Number", min:"", max:"", defaultValue:"-1", d11t:"",d11p:"",d12t:"",d12p:"",d13t:"",d13p:"",d1w:"",d1d:"", d21t:"",d21p:"",d22t:"",d22p:"",d23t:"",d23p:"",d2w:"",d2d:"", d31t:"",d31p:"",d32t:"",d32p:"",d33t:"",d33p:"",d3w:"",d3d:""}; </v>
      </c>
      <c r="DO137" s="88"/>
      <c r="DP137" s="88"/>
      <c r="DQ137" s="89" t="str">
        <f t="shared" si="47"/>
        <v>D6.scenario.defSelectValue["sel515"]= [ "Veuillez sélectionner", " Je ne l'utilise pas", " 1 heure", " 2 heures", " 3 heures", " 4 heures", " 6 heures", " 8 heures", " 12 heures", " 16 heures", " 24 heures", "" ];</v>
      </c>
      <c r="DR137" s="90"/>
      <c r="DS137" s="90"/>
      <c r="DT137" s="90" t="str">
        <f t="shared" si="48"/>
        <v>D6.scenario.defSelectData['sel515']= [ '-1', '0', '1', '2', '3', '4', '6', '8', '12', '16', '24' ];</v>
      </c>
    </row>
    <row r="138" spans="1:124" s="85" customFormat="1" ht="43.5" customHeight="1">
      <c r="A138" s="73"/>
      <c r="B138" s="112" t="s">
        <v>2339</v>
      </c>
      <c r="C138" s="120" t="s">
        <v>5377</v>
      </c>
      <c r="D138" s="132" t="s">
        <v>1917</v>
      </c>
      <c r="E138" s="111" t="s">
        <v>1916</v>
      </c>
      <c r="F138" s="120" t="s">
        <v>3594</v>
      </c>
      <c r="G138" s="132" t="s">
        <v>1918</v>
      </c>
      <c r="H138" s="120" t="s">
        <v>5494</v>
      </c>
      <c r="I138" s="132" t="s">
        <v>2332</v>
      </c>
      <c r="J138" s="120" t="str">
        <f t="shared" si="45"/>
        <v>sel601</v>
      </c>
      <c r="K138" s="132" t="str">
        <f t="shared" si="49"/>
        <v>sel601</v>
      </c>
      <c r="L138" s="112"/>
      <c r="M138" s="112"/>
      <c r="N138" s="112"/>
      <c r="O138" s="111" t="s">
        <v>1883</v>
      </c>
      <c r="P138" s="112"/>
      <c r="Q138" s="112"/>
      <c r="R138" s="111">
        <v>-1</v>
      </c>
      <c r="S138" s="73"/>
      <c r="T138" s="73"/>
      <c r="U138" s="114" t="str">
        <f t="shared" si="44"/>
        <v>sel601</v>
      </c>
      <c r="V138" s="120" t="s">
        <v>3628</v>
      </c>
      <c r="W138" s="120" t="s">
        <v>3896</v>
      </c>
      <c r="X138" s="120" t="s">
        <v>3896</v>
      </c>
      <c r="Y138" s="120" t="s">
        <v>3758</v>
      </c>
      <c r="Z138" s="120" t="s">
        <v>3759</v>
      </c>
      <c r="AA138" s="120" t="s">
        <v>3760</v>
      </c>
      <c r="AB138" s="120" t="s">
        <v>3761</v>
      </c>
      <c r="AC138" s="120" t="s">
        <v>3762</v>
      </c>
      <c r="AD138" s="120" t="s">
        <v>3763</v>
      </c>
      <c r="AE138" s="120" t="s">
        <v>3897</v>
      </c>
      <c r="AF138" s="120" t="s">
        <v>3898</v>
      </c>
      <c r="AG138" s="120"/>
      <c r="AH138" s="120"/>
      <c r="AI138" s="120"/>
      <c r="AJ138" s="120"/>
      <c r="AK138" s="120"/>
      <c r="AL138" s="132" t="s">
        <v>2267</v>
      </c>
      <c r="AM138" s="132" t="s">
        <v>1992</v>
      </c>
      <c r="AN138" s="132" t="s">
        <v>1951</v>
      </c>
      <c r="AO138" s="161" t="s">
        <v>1953</v>
      </c>
      <c r="AP138" s="161" t="s">
        <v>1954</v>
      </c>
      <c r="AQ138" s="161" t="s">
        <v>1955</v>
      </c>
      <c r="AR138" s="161" t="s">
        <v>1956</v>
      </c>
      <c r="AS138" s="132" t="s">
        <v>1957</v>
      </c>
      <c r="AT138" s="132" t="s">
        <v>1958</v>
      </c>
      <c r="AU138" s="132" t="s">
        <v>2003</v>
      </c>
      <c r="AV138" s="132" t="s">
        <v>2004</v>
      </c>
      <c r="AW138" s="132"/>
      <c r="AX138" s="132"/>
      <c r="AY138" s="132"/>
      <c r="AZ138" s="132"/>
      <c r="BA138" s="132"/>
      <c r="BB138" s="73"/>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46"/>
        <v xml:space="preserve">D6.scenario.defInput["i601"] = {  cons:"consTVsum",  title:"Temps de télévision",  unit:"Le temps",  text:"En additionnant tous les postes de télévision de la maison, combien de temps la télé est-elle allumée chez vous pendant une journée? (Jeux vidéos compris)", inputType:"sel601", right:"", postfix:"", nodata:"", varType:"Number", min:"", max:"", defaultValue:"-1", d11t:"",d11p:"",d12t:"",d12p:"",d13t:"",d13p:"",d1w:"",d1d:"", d21t:"",d21p:"",d22t:"",d22p:"",d23t:"",d23p:"",d2w:"",d2d:"", d31t:"",d31p:"",d32t:"",d32p:"",d33t:"",d33p:"",d3w:"",d3d:""}; </v>
      </c>
      <c r="DO138" s="88"/>
      <c r="DP138" s="88"/>
      <c r="DQ138" s="89" t="str">
        <f t="shared" si="47"/>
        <v>D6.scenario.defSelectValue["sel601"]= [ "Veuillez sélectionner", "2 heures", "2 heures", " 4 heures", " 6 heures", " 8 heures", " 12 heures", " 16 heures", " 24 heures", " 32 heures", " 40 heures", "" ];</v>
      </c>
      <c r="DR138" s="90"/>
      <c r="DS138" s="90"/>
      <c r="DT138" s="90" t="str">
        <f t="shared" si="48"/>
        <v>D6.scenario.defSelectData['sel601']= [ '-1', '0', '2', '4', '6', '8', '12', '16', '24', '32', '40' ];</v>
      </c>
    </row>
    <row r="139" spans="1:124" s="85" customFormat="1" ht="43.5" customHeight="1">
      <c r="A139" s="73"/>
      <c r="B139" s="112" t="s">
        <v>2389</v>
      </c>
      <c r="C139" s="120" t="s">
        <v>5378</v>
      </c>
      <c r="D139" s="132" t="s">
        <v>2973</v>
      </c>
      <c r="E139" s="111" t="s">
        <v>2975</v>
      </c>
      <c r="F139" s="120" t="s">
        <v>3600</v>
      </c>
      <c r="G139" s="132" t="s">
        <v>1428</v>
      </c>
      <c r="H139" s="120" t="s">
        <v>5378</v>
      </c>
      <c r="I139" s="132" t="s">
        <v>2973</v>
      </c>
      <c r="J139" s="120" t="str">
        <f t="shared" si="45"/>
        <v>sel631</v>
      </c>
      <c r="K139" s="132" t="str">
        <f t="shared" si="49"/>
        <v>sel631</v>
      </c>
      <c r="L139" s="112"/>
      <c r="M139" s="112"/>
      <c r="N139" s="112"/>
      <c r="O139" s="111" t="s">
        <v>1883</v>
      </c>
      <c r="P139" s="112"/>
      <c r="Q139" s="112"/>
      <c r="R139" s="111">
        <v>-1</v>
      </c>
      <c r="S139" s="73"/>
      <c r="T139" s="73"/>
      <c r="U139" s="114" t="str">
        <f t="shared" si="44"/>
        <v>sel631</v>
      </c>
      <c r="V139" s="120" t="s">
        <v>3628</v>
      </c>
      <c r="W139" s="120" t="s">
        <v>3899</v>
      </c>
      <c r="X139" s="120" t="s">
        <v>3900</v>
      </c>
      <c r="Y139" s="120" t="s">
        <v>3901</v>
      </c>
      <c r="Z139" s="120" t="s">
        <v>3902</v>
      </c>
      <c r="AA139" s="120" t="s">
        <v>3903</v>
      </c>
      <c r="AB139" s="120" t="s">
        <v>5799</v>
      </c>
      <c r="AC139" s="120"/>
      <c r="AD139" s="120"/>
      <c r="AE139" s="120"/>
      <c r="AF139" s="120"/>
      <c r="AG139" s="120"/>
      <c r="AH139" s="120"/>
      <c r="AI139" s="120"/>
      <c r="AJ139" s="120"/>
      <c r="AK139" s="120"/>
      <c r="AL139" s="132" t="s">
        <v>2267</v>
      </c>
      <c r="AM139" s="132" t="s">
        <v>2396</v>
      </c>
      <c r="AN139" s="132" t="s">
        <v>2397</v>
      </c>
      <c r="AO139" s="161" t="s">
        <v>2398</v>
      </c>
      <c r="AP139" s="161" t="s">
        <v>2399</v>
      </c>
      <c r="AQ139" s="161" t="s">
        <v>2400</v>
      </c>
      <c r="AR139" s="132" t="s">
        <v>3012</v>
      </c>
      <c r="AS139" s="132" t="s">
        <v>3013</v>
      </c>
      <c r="AT139" s="132"/>
      <c r="AU139" s="132"/>
      <c r="AV139" s="132"/>
      <c r="AW139" s="132"/>
      <c r="AX139" s="132"/>
      <c r="AY139" s="132"/>
      <c r="AZ139" s="132"/>
      <c r="BA139" s="132"/>
      <c r="BB139" s="73"/>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46"/>
        <v xml:space="preserve">D6.scenario.defInput["i631"] = {  cons:"consTV",  title:"Taille de la télévision",  unit:"Pouces",  text:"Taille de la télévision", inputType:"sel631", right:"", postfix:"", nodata:"", varType:"Number", min:"", max:"", defaultValue:"-1", d11t:"",d11p:"",d12t:"",d12p:"",d13t:"",d13p:"",d1w:"",d1d:"", d21t:"",d21p:"",d22t:"",d22p:"",d23t:"",d23p:"",d2w:"",d2d:"", d31t:"",d31p:"",d32t:"",d32p:"",d33t:"",d33p:"",d3w:"",d3d:""}; </v>
      </c>
      <c r="DO139" s="88"/>
      <c r="DP139" s="88"/>
      <c r="DQ139" s="89" t="str">
        <f t="shared" si="47"/>
        <v>D6.scenario.defSelectValue["sel631"]= [ "Veuillez sélectionner", "Moins de 20 pouces", " 20 à 30 pouces", " 30 à 40 pouces", " 40 à 50 pouces", " 50 à 65 pouces", " 65 pouces ou plus", "" ];</v>
      </c>
      <c r="DR139" s="90"/>
      <c r="DS139" s="90"/>
      <c r="DT139" s="90" t="str">
        <f t="shared" si="48"/>
        <v>D6.scenario.defSelectData['sel631']= [ '-1', '0', '18', '25', '35', '45', '60', '70' ];</v>
      </c>
    </row>
    <row r="140" spans="1:124" s="85" customFormat="1" ht="43.5" customHeight="1">
      <c r="A140" s="73"/>
      <c r="B140" s="112" t="s">
        <v>2390</v>
      </c>
      <c r="C140" s="120" t="s">
        <v>5379</v>
      </c>
      <c r="D140" s="132" t="s">
        <v>2391</v>
      </c>
      <c r="E140" s="111" t="s">
        <v>2975</v>
      </c>
      <c r="F140" s="120" t="s">
        <v>3612</v>
      </c>
      <c r="G140" s="132" t="s">
        <v>828</v>
      </c>
      <c r="H140" s="120" t="s">
        <v>5379</v>
      </c>
      <c r="I140" s="132" t="s">
        <v>2391</v>
      </c>
      <c r="J140" s="120" t="str">
        <f t="shared" si="45"/>
        <v>sel632</v>
      </c>
      <c r="K140" s="132" t="str">
        <f t="shared" si="49"/>
        <v>sel632</v>
      </c>
      <c r="L140" s="112"/>
      <c r="M140" s="112"/>
      <c r="N140" s="112"/>
      <c r="O140" s="111" t="s">
        <v>1883</v>
      </c>
      <c r="P140" s="112"/>
      <c r="Q140" s="112"/>
      <c r="R140" s="111">
        <v>-1</v>
      </c>
      <c r="S140" s="73"/>
      <c r="T140" s="73"/>
      <c r="U140" s="114" t="str">
        <f t="shared" si="44"/>
        <v>sel632</v>
      </c>
      <c r="V140" s="120" t="s">
        <v>3628</v>
      </c>
      <c r="W140" s="120" t="s">
        <v>3905</v>
      </c>
      <c r="X140" s="122" t="s">
        <v>3906</v>
      </c>
      <c r="Y140" s="120" t="s">
        <v>3654</v>
      </c>
      <c r="Z140" s="120" t="s">
        <v>3907</v>
      </c>
      <c r="AA140" s="120" t="s">
        <v>3908</v>
      </c>
      <c r="AB140" s="120" t="s">
        <v>3909</v>
      </c>
      <c r="AC140" s="120" t="s">
        <v>3910</v>
      </c>
      <c r="AD140" s="120" t="s">
        <v>3911</v>
      </c>
      <c r="AE140" s="120"/>
      <c r="AF140" s="120"/>
      <c r="AG140" s="120"/>
      <c r="AH140" s="120"/>
      <c r="AI140" s="120"/>
      <c r="AJ140" s="120"/>
      <c r="AK140" s="120"/>
      <c r="AL140" s="132" t="s">
        <v>2267</v>
      </c>
      <c r="AM140" s="132" t="s">
        <v>2047</v>
      </c>
      <c r="AN140" s="162" t="s">
        <v>2401</v>
      </c>
      <c r="AO140" s="161" t="s">
        <v>2402</v>
      </c>
      <c r="AP140" s="161" t="s">
        <v>2403</v>
      </c>
      <c r="AQ140" s="161" t="s">
        <v>2404</v>
      </c>
      <c r="AR140" s="132" t="s">
        <v>2405</v>
      </c>
      <c r="AS140" s="132" t="s">
        <v>2406</v>
      </c>
      <c r="AT140" s="132" t="s">
        <v>2407</v>
      </c>
      <c r="AU140" s="132" t="s">
        <v>2408</v>
      </c>
      <c r="AV140" s="132"/>
      <c r="AW140" s="132"/>
      <c r="AX140" s="132"/>
      <c r="AY140" s="132"/>
      <c r="AZ140" s="132"/>
      <c r="BA140" s="132"/>
      <c r="BB140" s="73"/>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46"/>
        <v xml:space="preserve">D6.scenario.defInput["i632"] = {  cons:"consTV",  title:"Années d'utilisation de la télévision",  unit:"ans",  text:"Années d'utilisation de la télévision", inputType:"sel632", right:"", postfix:"", nodata:"", varType:"Number", min:"", max:"", defaultValue:"-1", d11t:"",d11p:"",d12t:"",d12p:"",d13t:"",d13p:"",d1w:"",d1d:"", d21t:"",d21p:"",d22t:"",d22p:"",d23t:"",d23p:"",d2w:"",d2d:"", d31t:"",d31p:"",d32t:"",d32p:"",d33t:"",d33p:"",d3w:"",d3d:""}; </v>
      </c>
      <c r="DO140" s="88"/>
      <c r="DP140" s="88"/>
      <c r="DQ140" s="89" t="str">
        <f t="shared" si="47"/>
        <v>D6.scenario.defSelectValue["sel632"]= [ "Veuillez sélectionner", "Moins de 1 an", " moins de 3 ans", " moins de 5 ans", " moins de 7 ans", " moins de 10 ans", " moins de 15 ans", " moins de 20 ans", " 20 ans ou plus", "" ];</v>
      </c>
      <c r="DR140" s="90"/>
      <c r="DS140" s="90"/>
      <c r="DT140" s="90" t="str">
        <f t="shared" si="48"/>
        <v>D6.scenario.defSelectData['sel632']= [ '-1', '0', '1', '2', '4', '6', '9', '13', '18', '25' ];</v>
      </c>
    </row>
    <row r="141" spans="1:124" s="85" customFormat="1" ht="43.5" customHeight="1">
      <c r="A141" s="73"/>
      <c r="B141" s="112" t="s">
        <v>2974</v>
      </c>
      <c r="C141" s="120" t="s">
        <v>5377</v>
      </c>
      <c r="D141" s="132" t="s">
        <v>1917</v>
      </c>
      <c r="E141" s="111" t="s">
        <v>2975</v>
      </c>
      <c r="F141" s="120" t="s">
        <v>3611</v>
      </c>
      <c r="G141" s="132" t="s">
        <v>828</v>
      </c>
      <c r="H141" s="120" t="s">
        <v>5379</v>
      </c>
      <c r="I141" s="132" t="s">
        <v>2391</v>
      </c>
      <c r="J141" s="120" t="str">
        <f t="shared" si="45"/>
        <v>sel633</v>
      </c>
      <c r="K141" s="132" t="str">
        <f t="shared" si="49"/>
        <v>sel633</v>
      </c>
      <c r="L141" s="112"/>
      <c r="M141" s="112"/>
      <c r="N141" s="112"/>
      <c r="O141" s="111" t="s">
        <v>1883</v>
      </c>
      <c r="P141" s="112"/>
      <c r="Q141" s="112"/>
      <c r="R141" s="111">
        <v>-1</v>
      </c>
      <c r="S141" s="73"/>
      <c r="T141" s="73"/>
      <c r="U141" s="114" t="str">
        <f t="shared" si="44"/>
        <v>sel633</v>
      </c>
      <c r="V141" s="120" t="s">
        <v>3628</v>
      </c>
      <c r="W141" s="120" t="s">
        <v>3896</v>
      </c>
      <c r="X141" s="120" t="s">
        <v>3896</v>
      </c>
      <c r="Y141" s="120" t="s">
        <v>3758</v>
      </c>
      <c r="Z141" s="120" t="s">
        <v>3759</v>
      </c>
      <c r="AA141" s="120" t="s">
        <v>3760</v>
      </c>
      <c r="AB141" s="120" t="s">
        <v>3761</v>
      </c>
      <c r="AC141" s="120" t="s">
        <v>3762</v>
      </c>
      <c r="AD141" s="120" t="s">
        <v>3763</v>
      </c>
      <c r="AE141" s="120" t="s">
        <v>3897</v>
      </c>
      <c r="AF141" s="120" t="s">
        <v>3898</v>
      </c>
      <c r="AG141" s="120"/>
      <c r="AH141" s="120"/>
      <c r="AI141" s="120"/>
      <c r="AJ141" s="120"/>
      <c r="AK141" s="120"/>
      <c r="AL141" s="132" t="s">
        <v>2267</v>
      </c>
      <c r="AM141" s="132" t="s">
        <v>1992</v>
      </c>
      <c r="AN141" s="132" t="s">
        <v>1951</v>
      </c>
      <c r="AO141" s="161" t="s">
        <v>1953</v>
      </c>
      <c r="AP141" s="161" t="s">
        <v>1954</v>
      </c>
      <c r="AQ141" s="161" t="s">
        <v>1955</v>
      </c>
      <c r="AR141" s="132" t="s">
        <v>1956</v>
      </c>
      <c r="AS141" s="132" t="s">
        <v>1957</v>
      </c>
      <c r="AT141" s="132" t="s">
        <v>1958</v>
      </c>
      <c r="AU141" s="132"/>
      <c r="AV141" s="132"/>
      <c r="AW141" s="132"/>
      <c r="AX141" s="132"/>
      <c r="AY141" s="132"/>
      <c r="AZ141" s="132"/>
      <c r="BA141" s="132"/>
      <c r="BB141" s="73"/>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46"/>
        <v xml:space="preserve">D6.scenario.defInput["i633"] = {  cons:"consTV",  title:"Temps de télévision",  unit:"ans",  text:"Années d'utilisation de la télévision", inputType:"sel633", right:"", postfix:"", nodata:"", varType:"Number", min:"", max:"", defaultValue:"-1", d11t:"",d11p:"",d12t:"",d12p:"",d13t:"",d13p:"",d1w:"",d1d:"", d21t:"",d21p:"",d22t:"",d22p:"",d23t:"",d23p:"",d2w:"",d2d:"", d31t:"",d31p:"",d32t:"",d32p:"",d33t:"",d33p:"",d3w:"",d3d:""}; </v>
      </c>
      <c r="DO141" s="88"/>
      <c r="DP141" s="88"/>
      <c r="DQ141" s="89" t="str">
        <f t="shared" si="47"/>
        <v>D6.scenario.defSelectValue["sel633"]= [ "Veuillez sélectionner", "2 heures", "2 heures", " 4 heures", " 6 heures", " 8 heures", " 12 heures", " 16 heures", " 24 heures", " 32 heures", " 40 heures", "" ];</v>
      </c>
      <c r="DR141" s="90"/>
      <c r="DS141" s="90"/>
      <c r="DT141" s="90" t="str">
        <f t="shared" si="48"/>
        <v>D6.scenario.defSelectData['sel633']= [ '-1', '0', '2', '4', '6', '8', '12', '16', '24' ];</v>
      </c>
    </row>
    <row r="142" spans="1:124" s="85" customFormat="1" ht="43.5" customHeight="1">
      <c r="A142" s="73"/>
      <c r="B142" s="112" t="s">
        <v>1941</v>
      </c>
      <c r="C142" s="120" t="s">
        <v>3584</v>
      </c>
      <c r="D142" s="132" t="s">
        <v>1942</v>
      </c>
      <c r="E142" s="111" t="s">
        <v>1940</v>
      </c>
      <c r="F142" s="120" t="s">
        <v>3608</v>
      </c>
      <c r="G142" s="132" t="s">
        <v>1943</v>
      </c>
      <c r="H142" s="120" t="s">
        <v>5495</v>
      </c>
      <c r="I142" s="132" t="s">
        <v>1944</v>
      </c>
      <c r="J142" s="120" t="str">
        <f t="shared" si="45"/>
        <v>sel701</v>
      </c>
      <c r="K142" s="132" t="str">
        <f t="shared" si="49"/>
        <v>sel701</v>
      </c>
      <c r="L142" s="112"/>
      <c r="M142" s="112"/>
      <c r="N142" s="112"/>
      <c r="O142" s="111" t="s">
        <v>1883</v>
      </c>
      <c r="P142" s="112"/>
      <c r="Q142" s="112"/>
      <c r="R142" s="111">
        <v>-1</v>
      </c>
      <c r="S142" s="73"/>
      <c r="T142" s="73"/>
      <c r="U142" s="114" t="str">
        <f t="shared" si="44"/>
        <v>sel701</v>
      </c>
      <c r="V142" s="120" t="s">
        <v>3628</v>
      </c>
      <c r="W142" s="120" t="s">
        <v>5800</v>
      </c>
      <c r="X142" s="120" t="s">
        <v>5801</v>
      </c>
      <c r="Y142" s="120" t="s">
        <v>3914</v>
      </c>
      <c r="Z142" s="120" t="s">
        <v>3915</v>
      </c>
      <c r="AA142" s="120" t="s">
        <v>3916</v>
      </c>
      <c r="AB142" s="120" t="s">
        <v>5802</v>
      </c>
      <c r="AC142" s="120"/>
      <c r="AD142" s="120"/>
      <c r="AE142" s="120"/>
      <c r="AF142" s="120"/>
      <c r="AG142" s="120"/>
      <c r="AH142" s="120"/>
      <c r="AI142" s="120"/>
      <c r="AJ142" s="120"/>
      <c r="AK142" s="120"/>
      <c r="AL142" s="132" t="s">
        <v>2267</v>
      </c>
      <c r="AM142" s="132" t="s">
        <v>2047</v>
      </c>
      <c r="AN142" s="161" t="s">
        <v>2048</v>
      </c>
      <c r="AO142" s="161" t="s">
        <v>2049</v>
      </c>
      <c r="AP142" s="132" t="s">
        <v>2050</v>
      </c>
      <c r="AQ142" s="132" t="s">
        <v>405</v>
      </c>
      <c r="AR142" s="132" t="s">
        <v>406</v>
      </c>
      <c r="AS142" s="132"/>
      <c r="AT142" s="132"/>
      <c r="AU142" s="132"/>
      <c r="AV142" s="132"/>
      <c r="AW142" s="132"/>
      <c r="AX142" s="132"/>
      <c r="AY142" s="132"/>
      <c r="AZ142" s="132"/>
      <c r="BA142" s="132"/>
      <c r="BB142" s="73"/>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46"/>
        <v xml:space="preserve">D6.scenario.defInput["i701"] = {  cons:"consRFsum",  title:"Nombre de réfrigérateurs",  unit:"unités",  text:"Combien de réfrigérateurs utilisez-vous? Veuillez compter le congélateur comme un réfrigérateur.", inputType:"sel701", right:"", postfix:"", nodata:"", varType:"Number", min:"", max:"", defaultValue:"-1", d11t:"2",d11p:"0",d12t:"0",d12p:"2",d13t:"",d13p:"",d1w:"1",d1d:"2", d21t:"",d21p:"",d22t:"",d22p:"",d23t:"",d23p:"",d2w:"",d2d:"", d31t:"2",d31p:"0",d32t:"0",d32p:"2",d33t:"",d33p:"",d3w:"1",d3d:"2"}; </v>
      </c>
      <c r="DO142" s="88"/>
      <c r="DP142" s="88"/>
      <c r="DQ142" s="89" t="str">
        <f t="shared" si="47"/>
        <v>D6.scenario.defSelectValue["sel701"]= [ "Veuillez sélectionner", " Je n'en ai pas", " 1 unité", " 2 unités", " 3 unités", " 4 unités", " 5 unités", "" ];</v>
      </c>
      <c r="DR142" s="90"/>
      <c r="DS142" s="90"/>
      <c r="DT142" s="90" t="str">
        <f t="shared" si="48"/>
        <v>D6.scenario.defSelectData['sel701']= [ '-1', '0', '1', '2', '3', '4', '5' ];</v>
      </c>
    </row>
    <row r="143" spans="1:124" s="85" customFormat="1" ht="43.5" customHeight="1">
      <c r="A143" s="73"/>
      <c r="B143" s="112" t="s">
        <v>2977</v>
      </c>
      <c r="C143" s="120" t="s">
        <v>5380</v>
      </c>
      <c r="D143" s="132" t="s">
        <v>2392</v>
      </c>
      <c r="E143" s="111" t="s">
        <v>2976</v>
      </c>
      <c r="F143" s="120" t="s">
        <v>3610</v>
      </c>
      <c r="G143" s="132" t="s">
        <v>828</v>
      </c>
      <c r="H143" s="120" t="s">
        <v>5380</v>
      </c>
      <c r="I143" s="132" t="s">
        <v>2392</v>
      </c>
      <c r="J143" s="120" t="str">
        <f t="shared" si="45"/>
        <v>sel711</v>
      </c>
      <c r="K143" s="132" t="str">
        <f t="shared" si="49"/>
        <v>sel711</v>
      </c>
      <c r="L143" s="112"/>
      <c r="M143" s="112"/>
      <c r="N143" s="112"/>
      <c r="O143" s="111" t="s">
        <v>1883</v>
      </c>
      <c r="P143" s="112"/>
      <c r="Q143" s="112"/>
      <c r="R143" s="111">
        <v>-1</v>
      </c>
      <c r="S143" s="73"/>
      <c r="T143" s="73"/>
      <c r="U143" s="114" t="str">
        <f t="shared" si="44"/>
        <v>sel711</v>
      </c>
      <c r="V143" s="120" t="s">
        <v>3628</v>
      </c>
      <c r="W143" s="120" t="s">
        <v>3905</v>
      </c>
      <c r="X143" s="120" t="s">
        <v>3906</v>
      </c>
      <c r="Y143" s="120" t="s">
        <v>3654</v>
      </c>
      <c r="Z143" s="120" t="s">
        <v>3907</v>
      </c>
      <c r="AA143" s="120" t="s">
        <v>3908</v>
      </c>
      <c r="AB143" s="120" t="s">
        <v>3909</v>
      </c>
      <c r="AC143" s="120" t="s">
        <v>3910</v>
      </c>
      <c r="AD143" s="120" t="s">
        <v>3911</v>
      </c>
      <c r="AE143" s="120"/>
      <c r="AF143" s="120"/>
      <c r="AG143" s="120"/>
      <c r="AH143" s="120"/>
      <c r="AI143" s="120"/>
      <c r="AJ143" s="120"/>
      <c r="AK143" s="120"/>
      <c r="AL143" s="132" t="s">
        <v>2267</v>
      </c>
      <c r="AM143" s="132" t="s">
        <v>2259</v>
      </c>
      <c r="AN143" s="161" t="s">
        <v>2258</v>
      </c>
      <c r="AO143" s="161" t="s">
        <v>2260</v>
      </c>
      <c r="AP143" s="161" t="s">
        <v>2261</v>
      </c>
      <c r="AQ143" s="161" t="s">
        <v>2262</v>
      </c>
      <c r="AR143" s="161" t="s">
        <v>2263</v>
      </c>
      <c r="AS143" s="161" t="s">
        <v>2264</v>
      </c>
      <c r="AT143" s="161" t="s">
        <v>2265</v>
      </c>
      <c r="AU143" s="132" t="s">
        <v>2266</v>
      </c>
      <c r="AV143" s="132"/>
      <c r="AW143" s="132"/>
      <c r="AX143" s="132"/>
      <c r="AY143" s="132"/>
      <c r="AZ143" s="132"/>
      <c r="BA143" s="132"/>
      <c r="BB143" s="73"/>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1</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46"/>
        <v xml:space="preserve">D6.scenario.defInput["i711"] = {  cons:"consRF",  title:"Années d'utilisation du réfrigérateur",  unit:"ans",  text:"Années d'utilisation du réfrigérateur", inputType:"sel711", right:"", postfix:"", nodata:"", varType:"Number", min:"", max:"", defaultValue:"-1", d11t:"",d11p:"",d12t:"",d12p:"",d13t:"",d13p:"",d1w:"",d1d:"", d21t:"",d21p:"",d22t:"",d22p:"",d23t:"",d23p:"",d2w:"",d2d:"", d31t:"",d31p:"",d32t:"",d32p:"",d33t:"",d33p:"",d3w:"",d3d:""}; </v>
      </c>
      <c r="DO143" s="88"/>
      <c r="DP143" s="88"/>
      <c r="DQ143" s="89" t="str">
        <f t="shared" si="47"/>
        <v>D6.scenario.defSelectValue["sel711"]= [ "Veuillez sélectionner", "Moins de 1 an", " moins de 3 ans", " moins de 5 ans", " moins de 7 ans", " moins de 10 ans", " moins de 15 ans", " moins de 20 ans", " 20 ans ou plus", "" ];</v>
      </c>
      <c r="DR143" s="90"/>
      <c r="DS143" s="90"/>
      <c r="DT143" s="90" t="str">
        <f t="shared" si="48"/>
        <v>D6.scenario.defSelectData['sel711']= [ '-1', '0', '0', '2', '4', '6', '8', '12', '17', '25' ];</v>
      </c>
    </row>
    <row r="144" spans="1:124" s="85" customFormat="1" ht="43.5" customHeight="1">
      <c r="A144" s="73"/>
      <c r="B144" s="112" t="s">
        <v>2978</v>
      </c>
      <c r="C144" s="120" t="s">
        <v>3585</v>
      </c>
      <c r="D144" s="132" t="s">
        <v>2658</v>
      </c>
      <c r="E144" s="111" t="s">
        <v>2976</v>
      </c>
      <c r="F144" s="120"/>
      <c r="G144" s="132"/>
      <c r="H144" s="120" t="s">
        <v>3585</v>
      </c>
      <c r="I144" s="132" t="s">
        <v>2658</v>
      </c>
      <c r="J144" s="120" t="str">
        <f t="shared" si="45"/>
        <v>sel712</v>
      </c>
      <c r="K144" s="132" t="str">
        <f t="shared" si="49"/>
        <v>sel712</v>
      </c>
      <c r="L144" s="112"/>
      <c r="M144" s="112"/>
      <c r="N144" s="112"/>
      <c r="O144" s="111" t="s">
        <v>1883</v>
      </c>
      <c r="P144" s="112"/>
      <c r="Q144" s="112"/>
      <c r="R144" s="111">
        <v>-1</v>
      </c>
      <c r="S144" s="73"/>
      <c r="T144" s="92"/>
      <c r="U144" s="114" t="str">
        <f t="shared" si="44"/>
        <v>sel712</v>
      </c>
      <c r="V144" s="120" t="s">
        <v>3628</v>
      </c>
      <c r="W144" s="120" t="s">
        <v>5803</v>
      </c>
      <c r="X144" s="120" t="s">
        <v>5804</v>
      </c>
      <c r="Y144" s="120"/>
      <c r="Z144" s="120"/>
      <c r="AA144" s="120"/>
      <c r="AB144" s="120"/>
      <c r="AC144" s="120"/>
      <c r="AD144" s="120"/>
      <c r="AE144" s="120"/>
      <c r="AF144" s="120"/>
      <c r="AG144" s="120"/>
      <c r="AH144" s="120"/>
      <c r="AI144" s="120"/>
      <c r="AJ144" s="120"/>
      <c r="AK144" s="120"/>
      <c r="AL144" s="132" t="s">
        <v>2267</v>
      </c>
      <c r="AM144" s="161" t="s">
        <v>2663</v>
      </c>
      <c r="AN144" s="132" t="s">
        <v>2664</v>
      </c>
      <c r="AO144" s="132"/>
      <c r="AP144" s="132"/>
      <c r="AQ144" s="132"/>
      <c r="AR144" s="132"/>
      <c r="AS144" s="132"/>
      <c r="AT144" s="132"/>
      <c r="AU144" s="132"/>
      <c r="AV144" s="132"/>
      <c r="AW144" s="132"/>
      <c r="AX144" s="132"/>
      <c r="AY144" s="132"/>
      <c r="AZ144" s="132"/>
      <c r="BA144" s="132"/>
      <c r="BB144" s="73"/>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46"/>
        <v xml:space="preserve">D6.scenario.defInput["i712"] = {  cons:"consRF",  title:"Type de réfrigérateur",  unit:"",  text:"Type de réfrigérateur", inputType:"sel712", right:"", postfix:"", nodata:"", varType:"Number", min:"", max:"", defaultValue:"-1", d11t:"",d11p:"",d12t:"",d12p:"",d13t:"",d13p:"",d1w:"",d1d:"", d21t:"",d21p:"",d22t:"",d22p:"",d23t:"",d23p:"",d2w:"",d2d:"", d31t:"",d31p:"",d32t:"",d32p:"",d33t:"",d33p:"",d3w:"",d3d:""}; </v>
      </c>
      <c r="DO144" s="88"/>
      <c r="DP144" s="88"/>
      <c r="DQ144" s="89" t="str">
        <f t="shared" si="47"/>
        <v>D6.scenario.defSelectValue["sel712"]= [ "Veuillez sélectionner", " Réfrigérateur congélateur", " Congélateur", "" ];</v>
      </c>
      <c r="DR144" s="90"/>
      <c r="DS144" s="90"/>
      <c r="DT144" s="90" t="str">
        <f t="shared" si="48"/>
        <v>D6.scenario.defSelectData['sel712']= [ '-1', '1', '2' ];</v>
      </c>
    </row>
    <row r="145" spans="1:124" s="85" customFormat="1" ht="43.5" customHeight="1">
      <c r="A145" s="73"/>
      <c r="B145" s="112" t="s">
        <v>2979</v>
      </c>
      <c r="C145" s="120" t="s">
        <v>5381</v>
      </c>
      <c r="D145" s="132" t="s">
        <v>2659</v>
      </c>
      <c r="E145" s="111" t="s">
        <v>2976</v>
      </c>
      <c r="F145" s="120"/>
      <c r="G145" s="132"/>
      <c r="H145" s="120" t="s">
        <v>5381</v>
      </c>
      <c r="I145" s="132" t="s">
        <v>2659</v>
      </c>
      <c r="J145" s="120" t="str">
        <f t="shared" si="45"/>
        <v>sel713</v>
      </c>
      <c r="K145" s="132" t="str">
        <f t="shared" si="49"/>
        <v>sel713</v>
      </c>
      <c r="L145" s="112"/>
      <c r="M145" s="112"/>
      <c r="N145" s="112"/>
      <c r="O145" s="111" t="s">
        <v>1883</v>
      </c>
      <c r="P145" s="112"/>
      <c r="Q145" s="112"/>
      <c r="R145" s="111">
        <v>-1</v>
      </c>
      <c r="S145" s="73"/>
      <c r="T145" s="92"/>
      <c r="U145" s="114" t="str">
        <f t="shared" si="44"/>
        <v>sel713</v>
      </c>
      <c r="V145" s="120" t="s">
        <v>3628</v>
      </c>
      <c r="W145" s="120" t="s">
        <v>3920</v>
      </c>
      <c r="X145" s="120" t="s">
        <v>3921</v>
      </c>
      <c r="Y145" s="120" t="s">
        <v>3922</v>
      </c>
      <c r="Z145" s="120" t="s">
        <v>3923</v>
      </c>
      <c r="AA145" s="120" t="s">
        <v>3924</v>
      </c>
      <c r="AB145" s="120" t="s">
        <v>5805</v>
      </c>
      <c r="AC145" s="120"/>
      <c r="AD145" s="120"/>
      <c r="AE145" s="120"/>
      <c r="AF145" s="120"/>
      <c r="AG145" s="120"/>
      <c r="AH145" s="120"/>
      <c r="AI145" s="120"/>
      <c r="AJ145" s="120"/>
      <c r="AK145" s="120"/>
      <c r="AL145" s="132" t="s">
        <v>2267</v>
      </c>
      <c r="AM145" s="161" t="s">
        <v>2665</v>
      </c>
      <c r="AN145" s="132" t="s">
        <v>2666</v>
      </c>
      <c r="AO145" s="132" t="s">
        <v>2667</v>
      </c>
      <c r="AP145" s="132" t="s">
        <v>2668</v>
      </c>
      <c r="AQ145" s="161" t="s">
        <v>2669</v>
      </c>
      <c r="AR145" s="161" t="s">
        <v>2670</v>
      </c>
      <c r="AS145" s="132"/>
      <c r="AT145" s="132"/>
      <c r="AU145" s="132"/>
      <c r="AV145" s="132"/>
      <c r="AW145" s="132"/>
      <c r="AX145" s="132"/>
      <c r="AY145" s="132"/>
      <c r="AZ145" s="132"/>
      <c r="BA145" s="132"/>
      <c r="BB145" s="73"/>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46"/>
        <v xml:space="preserve">D6.scenario.defInput["i713"] = {  cons:"consRF",  title:"Capacité nette du/des réfrigérateur(s)",  unit:"",  text:"Capacité nette du/des réfrigérateur(s)", inputType:"sel713", right:"", postfix:"", nodata:"", varType:"Number", min:"", max:"", defaultValue:"-1", d11t:"",d11p:"",d12t:"",d12p:"",d13t:"",d13p:"",d1w:"",d1d:"", d21t:"",d21p:"",d22t:"",d22p:"",d23t:"",d23p:"",d2w:"",d2d:"", d31t:"",d31p:"",d32t:"",d32p:"",d33t:"",d33p:"",d3w:"",d3d:""}; </v>
      </c>
      <c r="DO145" s="88"/>
      <c r="DP145" s="88"/>
      <c r="DQ145" s="89" t="str">
        <f t="shared" si="47"/>
        <v>D6.scenario.defSelectValue["sel713"]= [ "Veuillez sélectionner", "Moins de 100 L", " 101-200 litres", " 201-300 litres", " 301-400 litres", " 401-500 litres", " 501 litres ou plus", "" ];</v>
      </c>
      <c r="DR145" s="90"/>
      <c r="DS145" s="90"/>
      <c r="DT145" s="90" t="str">
        <f t="shared" si="48"/>
        <v>D6.scenario.defSelectData['sel713']= [ '-1', '80', '150', '250', '350', '450', '550' ];</v>
      </c>
    </row>
    <row r="146" spans="1:124" s="85" customFormat="1" ht="43.5" customHeight="1">
      <c r="A146" s="73"/>
      <c r="B146" s="112" t="s">
        <v>2980</v>
      </c>
      <c r="C146" s="120" t="s">
        <v>4888</v>
      </c>
      <c r="D146" s="132" t="s">
        <v>2679</v>
      </c>
      <c r="E146" s="111" t="s">
        <v>2976</v>
      </c>
      <c r="F146" s="120"/>
      <c r="G146" s="132"/>
      <c r="H146" s="120" t="s">
        <v>5496</v>
      </c>
      <c r="I146" s="132" t="s">
        <v>2662</v>
      </c>
      <c r="J146" s="120" t="str">
        <f t="shared" si="45"/>
        <v>sel714</v>
      </c>
      <c r="K146" s="132" t="str">
        <f t="shared" si="49"/>
        <v>sel714</v>
      </c>
      <c r="L146" s="112"/>
      <c r="M146" s="112"/>
      <c r="N146" s="112"/>
      <c r="O146" s="111" t="s">
        <v>1883</v>
      </c>
      <c r="P146" s="112"/>
      <c r="Q146" s="112"/>
      <c r="R146" s="111">
        <v>-1</v>
      </c>
      <c r="S146" s="73"/>
      <c r="T146" s="92"/>
      <c r="U146" s="114" t="str">
        <f t="shared" si="44"/>
        <v>sel714</v>
      </c>
      <c r="V146" s="120" t="s">
        <v>3628</v>
      </c>
      <c r="W146" s="120" t="s">
        <v>5806</v>
      </c>
      <c r="X146" s="120" t="s">
        <v>5807</v>
      </c>
      <c r="Y146" s="120" t="s">
        <v>5808</v>
      </c>
      <c r="Z146" s="120" t="s">
        <v>4048</v>
      </c>
      <c r="AA146" s="120"/>
      <c r="AB146" s="120"/>
      <c r="AC146" s="120"/>
      <c r="AD146" s="120"/>
      <c r="AE146" s="120"/>
      <c r="AF146" s="120"/>
      <c r="AG146" s="120"/>
      <c r="AH146" s="120"/>
      <c r="AI146" s="120"/>
      <c r="AJ146" s="120"/>
      <c r="AK146" s="120"/>
      <c r="AL146" s="132" t="s">
        <v>2267</v>
      </c>
      <c r="AM146" s="132" t="s">
        <v>2671</v>
      </c>
      <c r="AN146" s="161" t="s">
        <v>2672</v>
      </c>
      <c r="AO146" s="161" t="s">
        <v>2673</v>
      </c>
      <c r="AP146" s="161" t="s">
        <v>294</v>
      </c>
      <c r="AQ146" s="132"/>
      <c r="AR146" s="132"/>
      <c r="AS146" s="132"/>
      <c r="AT146" s="132"/>
      <c r="AU146" s="132"/>
      <c r="AV146" s="132"/>
      <c r="AW146" s="132"/>
      <c r="AX146" s="132"/>
      <c r="AY146" s="132"/>
      <c r="AZ146" s="132"/>
      <c r="BA146" s="132"/>
      <c r="BB146" s="73"/>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46"/>
        <v xml:space="preserve">D6.scenario.defInput["i714"] = {  cons:"consRF",  title:"Réglage de la température du réfrigérateur",  unit:"",  text:"Comment est réglée la température de votre(vos) réfrigérateur(s) ?", inputType:"sel714", right:"", postfix:"", nodata:"", varType:"Number", min:"", max:"", defaultValue:"-1", d11t:"",d11p:"",d12t:"",d12p:"",d13t:"",d13p:"",d1w:"",d1d:"", d21t:"",d21p:"",d22t:"",d22p:"",d23t:"",d23p:"",d2w:"",d2d:"", d31t:"4",d31p:"1",d32t:"3",d32p:"2",d33t:"0",d33p:"1",d3w:"1",d3d:"1"}; </v>
      </c>
      <c r="DO146" s="88"/>
      <c r="DP146" s="88"/>
      <c r="DQ146" s="89" t="str">
        <f t="shared" si="47"/>
        <v>D6.scenario.defSelectValue["sel714"]= [ "Veuillez sélectionner", " Fort", " Moyen", " Faible", " je ne sais pas", "" ];</v>
      </c>
      <c r="DR146" s="90"/>
      <c r="DS146" s="90"/>
      <c r="DT146" s="90" t="str">
        <f t="shared" si="48"/>
        <v>D6.scenario.defSelectData['sel714']= [ '-1', '1', '2', '3', '4' ];</v>
      </c>
    </row>
    <row r="147" spans="1:124" s="85" customFormat="1" ht="43.5" customHeight="1">
      <c r="A147" s="73"/>
      <c r="B147" s="112" t="s">
        <v>2981</v>
      </c>
      <c r="C147" s="120" t="s">
        <v>5382</v>
      </c>
      <c r="D147" s="132" t="s">
        <v>2660</v>
      </c>
      <c r="E147" s="111" t="s">
        <v>2976</v>
      </c>
      <c r="F147" s="120"/>
      <c r="G147" s="132"/>
      <c r="H147" s="120" t="s">
        <v>5497</v>
      </c>
      <c r="I147" s="132" t="s">
        <v>2674</v>
      </c>
      <c r="J147" s="120" t="str">
        <f t="shared" si="45"/>
        <v>sel715</v>
      </c>
      <c r="K147" s="132" t="str">
        <f t="shared" si="49"/>
        <v>sel715</v>
      </c>
      <c r="L147" s="112"/>
      <c r="M147" s="112"/>
      <c r="N147" s="112"/>
      <c r="O147" s="111" t="s">
        <v>1883</v>
      </c>
      <c r="P147" s="112"/>
      <c r="Q147" s="112"/>
      <c r="R147" s="111">
        <v>-1</v>
      </c>
      <c r="S147" s="73"/>
      <c r="T147" s="92"/>
      <c r="U147" s="114" t="str">
        <f t="shared" si="44"/>
        <v>sel715</v>
      </c>
      <c r="V147" s="120" t="s">
        <v>3628</v>
      </c>
      <c r="W147" s="120" t="s">
        <v>5809</v>
      </c>
      <c r="X147" s="120" t="s">
        <v>5810</v>
      </c>
      <c r="Y147" s="120" t="s">
        <v>5811</v>
      </c>
      <c r="Z147" s="120" t="s">
        <v>4048</v>
      </c>
      <c r="AA147" s="120"/>
      <c r="AB147" s="120"/>
      <c r="AC147" s="120"/>
      <c r="AD147" s="120"/>
      <c r="AE147" s="120"/>
      <c r="AF147" s="120"/>
      <c r="AG147" s="120"/>
      <c r="AH147" s="120"/>
      <c r="AI147" s="120"/>
      <c r="AJ147" s="120"/>
      <c r="AK147" s="120"/>
      <c r="AL147" s="132" t="s">
        <v>2267</v>
      </c>
      <c r="AM147" s="161" t="s">
        <v>2675</v>
      </c>
      <c r="AN147" s="161" t="s">
        <v>2676</v>
      </c>
      <c r="AO147" s="161" t="s">
        <v>2677</v>
      </c>
      <c r="AP147" s="161" t="s">
        <v>294</v>
      </c>
      <c r="AQ147" s="132"/>
      <c r="AR147" s="132"/>
      <c r="AS147" s="132"/>
      <c r="AT147" s="132"/>
      <c r="AU147" s="132"/>
      <c r="AV147" s="132"/>
      <c r="AW147" s="132"/>
      <c r="AX147" s="132"/>
      <c r="AY147" s="132"/>
      <c r="AZ147" s="132"/>
      <c r="BA147" s="132"/>
      <c r="BB147" s="73"/>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46"/>
        <v xml:space="preserve">D6.scenario.defInput["i715"] = {  cons:"consRF",  title:"Surremplissage du réfrigérateur",  unit:"",  text:"Essayez-vous de ne pas le(s) surcharger?", inputType:"sel715", right:"", postfix:"", nodata:"", varType:"Number", min:"", max:"", defaultValue:"-1", d11t:"",d11p:"",d12t:"",d12p:"",d13t:"",d13p:"",d1w:"",d1d:"", d21t:"",d21p:"",d22t:"",d22p:"",d23t:"",d23p:"",d2w:"",d2d:"", d31t:"",d31p:"",d32t:"",d32p:"",d33t:"",d33p:"",d3w:"",d3d:""}; </v>
      </c>
      <c r="DO147" s="88"/>
      <c r="DP147" s="88"/>
      <c r="DQ147" s="89" t="str">
        <f t="shared" si="47"/>
        <v>D6.scenario.defSelectValue["sel715"]= [ "Veuillez sélectionner", " J'y fais attention", " Je ne peux pas vraiment le faire", " Je ne peux pas le faire", " je ne sais pas", "" ];</v>
      </c>
      <c r="DR147" s="90"/>
      <c r="DS147" s="90"/>
      <c r="DT147" s="90" t="str">
        <f t="shared" si="48"/>
        <v>D6.scenario.defSelectData['sel715']= [ '-1', '1', '2', '3', '4' ];</v>
      </c>
    </row>
    <row r="148" spans="1:124" s="85" customFormat="1" ht="43.5" customHeight="1">
      <c r="A148" s="73"/>
      <c r="B148" s="112" t="s">
        <v>2982</v>
      </c>
      <c r="C148" s="120" t="s">
        <v>5383</v>
      </c>
      <c r="D148" s="132" t="s">
        <v>3113</v>
      </c>
      <c r="E148" s="111" t="s">
        <v>2976</v>
      </c>
      <c r="F148" s="120"/>
      <c r="G148" s="132"/>
      <c r="H148" s="120" t="s">
        <v>5498</v>
      </c>
      <c r="I148" s="132" t="s">
        <v>2661</v>
      </c>
      <c r="J148" s="120" t="str">
        <f t="shared" si="45"/>
        <v>sel716</v>
      </c>
      <c r="K148" s="132" t="str">
        <f t="shared" si="49"/>
        <v>sel716</v>
      </c>
      <c r="L148" s="112"/>
      <c r="M148" s="112"/>
      <c r="N148" s="112"/>
      <c r="O148" s="111" t="s">
        <v>1883</v>
      </c>
      <c r="P148" s="112"/>
      <c r="Q148" s="112"/>
      <c r="R148" s="111">
        <v>-1</v>
      </c>
      <c r="S148" s="73"/>
      <c r="T148" s="92"/>
      <c r="U148" s="114" t="str">
        <f t="shared" si="44"/>
        <v>sel716</v>
      </c>
      <c r="V148" s="120" t="s">
        <v>3628</v>
      </c>
      <c r="W148" s="120" t="s">
        <v>5812</v>
      </c>
      <c r="X148" s="120" t="s">
        <v>3929</v>
      </c>
      <c r="Y148" s="120" t="s">
        <v>4048</v>
      </c>
      <c r="Z148" s="120"/>
      <c r="AA148" s="120"/>
      <c r="AB148" s="120"/>
      <c r="AC148" s="120"/>
      <c r="AD148" s="120"/>
      <c r="AE148" s="120"/>
      <c r="AF148" s="120"/>
      <c r="AG148" s="120"/>
      <c r="AH148" s="120"/>
      <c r="AI148" s="120"/>
      <c r="AJ148" s="120"/>
      <c r="AK148" s="120"/>
      <c r="AL148" s="132" t="s">
        <v>2267</v>
      </c>
      <c r="AM148" s="161" t="s">
        <v>2678</v>
      </c>
      <c r="AN148" s="161" t="s">
        <v>2677</v>
      </c>
      <c r="AO148" s="161" t="s">
        <v>294</v>
      </c>
      <c r="AP148" s="132"/>
      <c r="AQ148" s="132"/>
      <c r="AR148" s="132"/>
      <c r="AS148" s="132"/>
      <c r="AT148" s="132"/>
      <c r="AU148" s="132"/>
      <c r="AV148" s="132"/>
      <c r="AW148" s="132"/>
      <c r="AX148" s="132"/>
      <c r="AY148" s="132"/>
      <c r="AZ148" s="132"/>
      <c r="BA148" s="132"/>
      <c r="BB148" s="73"/>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46"/>
        <v xml:space="preserve">D6.scenario.defInput["i716"] = {  cons:"consRF",  title:"Installation à l'écart du mur",  unit:"",  text:"Laissez-vous un espace d'environ cinq centimètres entre les murs latéraux/arrière, et le réfrigérateur ?", inputType:"sel716", right:"", postfix:"", nodata:"", varType:"Number", min:"", max:"", defaultValue:"-1", d11t:"",d11p:"",d12t:"",d12p:"",d13t:"",d13p:"",d1w:"",d1d:"", d21t:"",d21p:"",d22t:"",d22p:"",d23t:"",d23p:"",d2w:"",d2d:"", d31t:"",d31p:"",d32t:"",d32p:"",d33t:"",d33p:"",d3w:"",d3d:""}; </v>
      </c>
      <c r="DO148" s="88"/>
      <c r="DP148" s="88"/>
      <c r="DQ148" s="89" t="str">
        <f t="shared" si="47"/>
        <v>D6.scenario.defSelectValue["sel716"]= [ "Veuillez sélectionner", " C'est fait", " je ne peux pas le faire", " je ne sais pas", "" ];</v>
      </c>
      <c r="DR148" s="90"/>
      <c r="DS148" s="90"/>
      <c r="DT148" s="90" t="str">
        <f t="shared" si="48"/>
        <v>D6.scenario.defSelectData['sel716']= [ '-1', '1', '2', '3' ];</v>
      </c>
    </row>
    <row r="149" spans="1:124" s="85" customFormat="1" ht="43.5" customHeight="1">
      <c r="A149" s="73"/>
      <c r="B149" s="112" t="s">
        <v>2469</v>
      </c>
      <c r="C149" s="120" t="s">
        <v>4889</v>
      </c>
      <c r="D149" s="132" t="s">
        <v>2470</v>
      </c>
      <c r="E149" s="111" t="s">
        <v>2393</v>
      </c>
      <c r="F149" s="120"/>
      <c r="G149" s="132"/>
      <c r="H149" s="120" t="s">
        <v>5499</v>
      </c>
      <c r="I149" s="132" t="s">
        <v>2471</v>
      </c>
      <c r="J149" s="120" t="str">
        <f t="shared" si="45"/>
        <v>sel801</v>
      </c>
      <c r="K149" s="132" t="str">
        <f t="shared" si="49"/>
        <v>sel801</v>
      </c>
      <c r="L149" s="112"/>
      <c r="M149" s="112"/>
      <c r="N149" s="112"/>
      <c r="O149" s="111" t="s">
        <v>1883</v>
      </c>
      <c r="P149" s="112"/>
      <c r="Q149" s="112"/>
      <c r="R149" s="111">
        <v>-1</v>
      </c>
      <c r="S149" s="73"/>
      <c r="T149" s="92"/>
      <c r="U149" s="114" t="str">
        <f t="shared" ref="U149:U157" si="50">J149</f>
        <v>sel801</v>
      </c>
      <c r="V149" s="120" t="s">
        <v>3628</v>
      </c>
      <c r="W149" s="120" t="s">
        <v>4099</v>
      </c>
      <c r="X149" s="120" t="s">
        <v>5813</v>
      </c>
      <c r="Y149" s="120" t="s">
        <v>4048</v>
      </c>
      <c r="Z149" s="120"/>
      <c r="AA149" s="120"/>
      <c r="AB149" s="120"/>
      <c r="AC149" s="120"/>
      <c r="AD149" s="120"/>
      <c r="AE149" s="120"/>
      <c r="AF149" s="120"/>
      <c r="AG149" s="120"/>
      <c r="AH149" s="120"/>
      <c r="AI149" s="120"/>
      <c r="AJ149" s="120"/>
      <c r="AK149" s="120"/>
      <c r="AL149" s="132" t="s">
        <v>2267</v>
      </c>
      <c r="AM149" s="161" t="s">
        <v>1617</v>
      </c>
      <c r="AN149" s="161" t="s">
        <v>2472</v>
      </c>
      <c r="AO149" s="132" t="s">
        <v>294</v>
      </c>
      <c r="AP149" s="132"/>
      <c r="AQ149" s="132"/>
      <c r="AR149" s="132"/>
      <c r="AS149" s="132"/>
      <c r="AT149" s="132"/>
      <c r="AU149" s="132"/>
      <c r="AV149" s="132"/>
      <c r="AW149" s="132"/>
      <c r="AX149" s="132"/>
      <c r="AY149" s="132"/>
      <c r="AZ149" s="132"/>
      <c r="BA149" s="132"/>
      <c r="BB149" s="73"/>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46"/>
        <v xml:space="preserve">D6.scenario.defInput["i801"] = {  cons:"consCKcook",  title:"Source de chaleur de la cuisinière",  unit:"",  text:"Quelle est la source de chaleur de la cuisinière ?", inputType:"sel801", right:"", postfix:"", nodata:"", varType:"Number", min:"", max:"", defaultValue:"-1", d11t:"",d11p:"",d12t:"",d12p:"",d13t:"",d13p:"",d1w:"",d1d:"", d21t:"",d21p:"",d22t:"",d22p:"",d23t:"",d23p:"",d2w:"",d2d:"", d31t:"",d31p:"",d32t:"",d32p:"",d33t:"",d33p:"",d3w:"",d3d:""}; </v>
      </c>
      <c r="DO149" s="88"/>
      <c r="DP149" s="88"/>
      <c r="DQ149" s="89" t="str">
        <f t="shared" si="47"/>
        <v>D6.scenario.defSelectValue["sel801"]= [ "Veuillez sélectionner", " Gaz", " Électrique (Chauffage par induction)", " je ne sais pas", "" ];</v>
      </c>
      <c r="DR149" s="90"/>
      <c r="DS149" s="90"/>
      <c r="DT149" s="90" t="str">
        <f t="shared" si="48"/>
        <v>D6.scenario.defSelectData['sel801']= [ '-1', '1', '2', '3' ];</v>
      </c>
    </row>
    <row r="150" spans="1:124" s="85" customFormat="1" ht="43.5" customHeight="1">
      <c r="A150" s="73"/>
      <c r="B150" s="112" t="s">
        <v>2983</v>
      </c>
      <c r="C150" s="120" t="s">
        <v>3586</v>
      </c>
      <c r="D150" s="132" t="s">
        <v>2394</v>
      </c>
      <c r="E150" s="111" t="s">
        <v>2393</v>
      </c>
      <c r="F150" s="120" t="s">
        <v>3609</v>
      </c>
      <c r="G150" s="132" t="s">
        <v>2395</v>
      </c>
      <c r="H150" s="120" t="s">
        <v>5500</v>
      </c>
      <c r="I150" s="132" t="s">
        <v>2394</v>
      </c>
      <c r="J150" s="120" t="str">
        <f t="shared" si="45"/>
        <v>sel802</v>
      </c>
      <c r="K150" s="132" t="str">
        <f t="shared" si="49"/>
        <v>sel802</v>
      </c>
      <c r="L150" s="112"/>
      <c r="M150" s="112"/>
      <c r="N150" s="112"/>
      <c r="O150" s="111" t="s">
        <v>1883</v>
      </c>
      <c r="P150" s="112"/>
      <c r="Q150" s="112"/>
      <c r="R150" s="111">
        <v>-1</v>
      </c>
      <c r="S150" s="73"/>
      <c r="T150" s="92"/>
      <c r="U150" s="114" t="str">
        <f t="shared" si="50"/>
        <v>sel802</v>
      </c>
      <c r="V150" s="120" t="s">
        <v>3628</v>
      </c>
      <c r="W150" s="120" t="s">
        <v>5814</v>
      </c>
      <c r="X150" s="120" t="s">
        <v>5815</v>
      </c>
      <c r="Y150" s="120" t="s">
        <v>3933</v>
      </c>
      <c r="Z150" s="120" t="s">
        <v>3934</v>
      </c>
      <c r="AA150" s="120" t="s">
        <v>3935</v>
      </c>
      <c r="AB150" s="120" t="s">
        <v>5816</v>
      </c>
      <c r="AC150" s="120"/>
      <c r="AD150" s="120"/>
      <c r="AE150" s="120"/>
      <c r="AF150" s="120"/>
      <c r="AG150" s="120"/>
      <c r="AH150" s="120"/>
      <c r="AI150" s="120"/>
      <c r="AJ150" s="120"/>
      <c r="AK150" s="120"/>
      <c r="AL150" s="132" t="s">
        <v>2267</v>
      </c>
      <c r="AM150" s="161" t="s">
        <v>2447</v>
      </c>
      <c r="AN150" s="132" t="s">
        <v>2448</v>
      </c>
      <c r="AO150" s="132" t="s">
        <v>2449</v>
      </c>
      <c r="AP150" s="161" t="s">
        <v>2450</v>
      </c>
      <c r="AQ150" s="161" t="s">
        <v>2451</v>
      </c>
      <c r="AR150" s="161" t="s">
        <v>2452</v>
      </c>
      <c r="AS150" s="132"/>
      <c r="AT150" s="132"/>
      <c r="AU150" s="132"/>
      <c r="AV150" s="132"/>
      <c r="AW150" s="132"/>
      <c r="AX150" s="132"/>
      <c r="AY150" s="132"/>
      <c r="AZ150" s="132"/>
      <c r="BA150" s="132"/>
      <c r="BB150" s="73"/>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46"/>
        <v xml:space="preserve">D6.scenario.defInput["i802"] = {  cons:"consCKcook",  title:"Fréquence de cuisson",  unit:"%",  text:"A quelle fréquence cuisez-vous des aliments ?", inputType:"sel802", right:"", postfix:"", nodata:"", varType:"Number", min:"", max:"", defaultValue:"-1", d11t:"",d11p:"",d12t:"",d12p:"",d13t:"",d13p:"",d1w:"",d1d:"", d21t:"",d21p:"",d22t:"",d22p:"",d23t:"",d23p:"",d2w:"",d2d:"", d31t:"",d31p:"",d32t:"",d32p:"",d33t:"",d33p:"",d3w:"",d3d:""}; </v>
      </c>
      <c r="DO150" s="88"/>
      <c r="DP150" s="88"/>
      <c r="DQ150" s="89" t="str">
        <f t="shared" si="47"/>
        <v>D6.scenario.defSelectValue["sel802"]= [ "Veuillez sélectionner", " Je ne cuis pas mes repas", " Moins d'1 repas par semaine", " 2-3 repas par semaine", " 1 repas par jour", " 2 repas par jour", " 3 repas par jour", "" ];</v>
      </c>
      <c r="DR150" s="90"/>
      <c r="DS150" s="90"/>
      <c r="DT150" s="90" t="str">
        <f t="shared" si="48"/>
        <v>D6.scenario.defSelectData['sel802']= [ '-1', '0', '1', '2', '4', '7', '10' ];</v>
      </c>
    </row>
    <row r="151" spans="1:124" s="85" customFormat="1" ht="43.5" customHeight="1">
      <c r="B151" s="111" t="s">
        <v>2985</v>
      </c>
      <c r="C151" s="120" t="s">
        <v>5384</v>
      </c>
      <c r="D151" s="132" t="s">
        <v>2729</v>
      </c>
      <c r="E151" s="111" t="s">
        <v>2988</v>
      </c>
      <c r="F151" s="120"/>
      <c r="G151" s="132"/>
      <c r="H151" s="120" t="s">
        <v>5501</v>
      </c>
      <c r="I151" s="132" t="s">
        <v>2731</v>
      </c>
      <c r="J151" s="120" t="str">
        <f t="shared" si="45"/>
        <v>sel811</v>
      </c>
      <c r="K151" s="132" t="str">
        <f t="shared" si="49"/>
        <v>sel811</v>
      </c>
      <c r="L151" s="112"/>
      <c r="M151" s="112"/>
      <c r="N151" s="112"/>
      <c r="O151" s="111" t="s">
        <v>1883</v>
      </c>
      <c r="P151" s="112"/>
      <c r="Q151" s="112"/>
      <c r="R151" s="111">
        <v>-1</v>
      </c>
      <c r="T151" s="73"/>
      <c r="U151" s="114" t="str">
        <f t="shared" si="50"/>
        <v>sel811</v>
      </c>
      <c r="V151" s="120" t="s">
        <v>3628</v>
      </c>
      <c r="W151" s="120" t="s">
        <v>5626</v>
      </c>
      <c r="X151" s="120" t="s">
        <v>5817</v>
      </c>
      <c r="Y151" s="120" t="s">
        <v>5818</v>
      </c>
      <c r="Z151" s="120" t="s">
        <v>5819</v>
      </c>
      <c r="AA151" s="120"/>
      <c r="AB151" s="120"/>
      <c r="AC151" s="120"/>
      <c r="AD151" s="120"/>
      <c r="AE151" s="120"/>
      <c r="AF151" s="120"/>
      <c r="AG151" s="120"/>
      <c r="AH151" s="120"/>
      <c r="AI151" s="120"/>
      <c r="AJ151" s="120"/>
      <c r="AK151" s="120"/>
      <c r="AL151" s="132" t="s">
        <v>2267</v>
      </c>
      <c r="AM151" s="161" t="s">
        <v>2313</v>
      </c>
      <c r="AN151" s="132" t="s">
        <v>2732</v>
      </c>
      <c r="AO151" s="161" t="s">
        <v>2733</v>
      </c>
      <c r="AP151" s="132" t="s">
        <v>2734</v>
      </c>
      <c r="AQ151" s="132"/>
      <c r="AR151" s="132"/>
      <c r="AS151" s="132"/>
      <c r="AT151" s="132"/>
      <c r="AU151" s="132"/>
      <c r="AV151" s="132"/>
      <c r="AW151" s="132"/>
      <c r="AX151" s="132"/>
      <c r="AY151" s="132"/>
      <c r="AZ151" s="132"/>
      <c r="BA151" s="132"/>
      <c r="BB151" s="73"/>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46"/>
        <v xml:space="preserve">D6.scenario.defInput["i811"] = {  cons:"consCKrice",  title:"La fonction “maintenir au chaud” du cuiseur à riz",  unit:"",  text:"Maintenez vous au chaud le cuiseur à riz ?", inputType:"sel811", right:"", postfix:"", nodata:"", varType:"Number", min:"", max:"", defaultValue:"-1", d11t:"",d11p:"",d12t:"",d12p:"",d13t:"",d13p:"",d1w:"",d1d:"", d21t:"",d21p:"",d22t:"",d22p:"",d23t:"",d23p:"",d2w:"",d2d:"", d31t:"",d31p:"",d32t:"",d32p:"",d33t:"",d33p:"",d3w:"",d3d:""}; </v>
      </c>
      <c r="DO151" s="88"/>
      <c r="DP151" s="88"/>
      <c r="DQ151" s="89" t="str">
        <f t="shared" si="47"/>
        <v>D6.scenario.defSelectValue["sel811"]= [ "Veuillez sélectionner", " Je ne l'utilise pas", " Environ 6 heures", " Environ 12 heures", " Presque 24 heures", "" ];</v>
      </c>
      <c r="DR151" s="90"/>
      <c r="DS151" s="90"/>
      <c r="DT151" s="90" t="str">
        <f t="shared" si="48"/>
        <v>D6.scenario.defSelectData['sel811']= [ '-1', '0', '6', '12', '24' ];</v>
      </c>
    </row>
    <row r="152" spans="1:124" s="85" customFormat="1" ht="43.5" customHeight="1">
      <c r="B152" s="111" t="s">
        <v>2986</v>
      </c>
      <c r="C152" s="120" t="s">
        <v>5385</v>
      </c>
      <c r="D152" s="132" t="s">
        <v>2333</v>
      </c>
      <c r="E152" s="111" t="s">
        <v>2984</v>
      </c>
      <c r="F152" s="120"/>
      <c r="G152" s="132"/>
      <c r="H152" s="120" t="s">
        <v>5502</v>
      </c>
      <c r="I152" s="132" t="s">
        <v>2730</v>
      </c>
      <c r="J152" s="120" t="str">
        <f t="shared" si="45"/>
        <v>sel821</v>
      </c>
      <c r="K152" s="132" t="str">
        <f t="shared" si="49"/>
        <v>sel821</v>
      </c>
      <c r="L152" s="112"/>
      <c r="M152" s="112"/>
      <c r="N152" s="112"/>
      <c r="O152" s="111" t="s">
        <v>1883</v>
      </c>
      <c r="P152" s="112"/>
      <c r="Q152" s="112"/>
      <c r="R152" s="111">
        <v>-1</v>
      </c>
      <c r="T152" s="73"/>
      <c r="U152" s="114" t="str">
        <f t="shared" si="50"/>
        <v>sel821</v>
      </c>
      <c r="V152" s="120" t="s">
        <v>3628</v>
      </c>
      <c r="W152" s="120" t="s">
        <v>5651</v>
      </c>
      <c r="X152" s="120" t="s">
        <v>5817</v>
      </c>
      <c r="Y152" s="120" t="s">
        <v>5818</v>
      </c>
      <c r="Z152" s="120" t="s">
        <v>5819</v>
      </c>
      <c r="AA152" s="120"/>
      <c r="AB152" s="120"/>
      <c r="AC152" s="120"/>
      <c r="AD152" s="120"/>
      <c r="AE152" s="120"/>
      <c r="AF152" s="120"/>
      <c r="AG152" s="120"/>
      <c r="AH152" s="120"/>
      <c r="AI152" s="120"/>
      <c r="AJ152" s="120"/>
      <c r="AK152" s="120"/>
      <c r="AL152" s="132" t="s">
        <v>2267</v>
      </c>
      <c r="AM152" s="161" t="s">
        <v>2313</v>
      </c>
      <c r="AN152" s="132" t="s">
        <v>2732</v>
      </c>
      <c r="AO152" s="161" t="s">
        <v>2733</v>
      </c>
      <c r="AP152" s="161" t="s">
        <v>2734</v>
      </c>
      <c r="AQ152" s="132"/>
      <c r="AR152" s="132"/>
      <c r="AS152" s="132"/>
      <c r="AT152" s="132"/>
      <c r="AU152" s="132"/>
      <c r="AV152" s="132"/>
      <c r="AW152" s="132"/>
      <c r="AX152" s="132"/>
      <c r="AY152" s="132"/>
      <c r="AZ152" s="132"/>
      <c r="BA152" s="132"/>
      <c r="BB152" s="73"/>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46"/>
        <v xml:space="preserve">D6.scenario.defInput["i821"] = {  cons:"consCKpot",  title:"Température de la théière",  unit:"",  text:"Maintenez-vous la théière/cafetière au chaud ?", inputType:"sel821", right:"", postfix:"", nodata:"", varType:"Number", min:"", max:"", defaultValue:"-1", d11t:"10",d11p:"0",d12t:"4",d12p:"1",d13t:"0",d13p:"2",d1w:"1",d1d:"1", d21t:"",d21p:"",d22t:"",d22p:"",d23t:"",d23p:"",d2w:"",d2d:"", d31t:"10",d31p:"0",d32t:"4",d32p:"1",d33t:"0",d33p:"2",d3w:"1",d3d:"1"}; </v>
      </c>
      <c r="DO152" s="88"/>
      <c r="DP152" s="88"/>
      <c r="DQ152" s="89" t="str">
        <f t="shared" si="47"/>
        <v>D6.scenario.defSelectValue["sel821"]= [ "Veuillez sélectionner", " Je ne le fais pas", " Environ 6 heures", " Environ 12 heures", " Presque 24 heures", "" ];</v>
      </c>
      <c r="DR152" s="90"/>
      <c r="DS152" s="90"/>
      <c r="DT152" s="90" t="str">
        <f t="shared" si="48"/>
        <v>D6.scenario.defSelectData['sel821']= [ '-1', '0', '6', '12', '24' ];</v>
      </c>
    </row>
    <row r="153" spans="1:124" s="85" customFormat="1" ht="43.5" customHeight="1">
      <c r="B153" s="111" t="s">
        <v>2987</v>
      </c>
      <c r="C153" s="120" t="s">
        <v>5386</v>
      </c>
      <c r="D153" s="132" t="s">
        <v>3112</v>
      </c>
      <c r="E153" s="111" t="s">
        <v>2984</v>
      </c>
      <c r="F153" s="120"/>
      <c r="G153" s="132"/>
      <c r="H153" s="120" t="s">
        <v>5503</v>
      </c>
      <c r="I153" s="132" t="s">
        <v>2735</v>
      </c>
      <c r="J153" s="120" t="str">
        <f t="shared" si="45"/>
        <v>sel822</v>
      </c>
      <c r="K153" s="132" t="str">
        <f t="shared" si="49"/>
        <v>sel822</v>
      </c>
      <c r="L153" s="112"/>
      <c r="M153" s="112"/>
      <c r="N153" s="112"/>
      <c r="O153" s="111" t="s">
        <v>1883</v>
      </c>
      <c r="P153" s="112"/>
      <c r="Q153" s="112"/>
      <c r="R153" s="111">
        <v>-1</v>
      </c>
      <c r="T153" s="73"/>
      <c r="U153" s="114" t="str">
        <f t="shared" si="50"/>
        <v>sel822</v>
      </c>
      <c r="V153" s="120" t="s">
        <v>3628</v>
      </c>
      <c r="W153" s="120" t="s">
        <v>3696</v>
      </c>
      <c r="X153" s="120" t="s">
        <v>3840</v>
      </c>
      <c r="Y153" s="120" t="s">
        <v>4048</v>
      </c>
      <c r="Z153" s="120"/>
      <c r="AA153" s="120"/>
      <c r="AB153" s="120"/>
      <c r="AC153" s="120"/>
      <c r="AD153" s="120"/>
      <c r="AE153" s="120"/>
      <c r="AF153" s="120"/>
      <c r="AG153" s="120"/>
      <c r="AH153" s="120"/>
      <c r="AI153" s="120"/>
      <c r="AJ153" s="120"/>
      <c r="AK153" s="120"/>
      <c r="AL153" s="132" t="s">
        <v>2267</v>
      </c>
      <c r="AM153" s="161" t="s">
        <v>2480</v>
      </c>
      <c r="AN153" s="161" t="s">
        <v>2481</v>
      </c>
      <c r="AO153" s="161" t="s">
        <v>294</v>
      </c>
      <c r="AP153" s="132"/>
      <c r="AQ153" s="132"/>
      <c r="AR153" s="132"/>
      <c r="AS153" s="132"/>
      <c r="AT153" s="132"/>
      <c r="AU153" s="132"/>
      <c r="AV153" s="132"/>
      <c r="AW153" s="132"/>
      <c r="AX153" s="132"/>
      <c r="AY153" s="132"/>
      <c r="AZ153" s="132"/>
      <c r="BA153" s="132"/>
      <c r="BB153" s="73"/>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46"/>
        <v xml:space="preserve">D6.scenario.defInput["i822"] = {  cons:"consCKpot",  title:"Économie d'énergie de la bouilloire",  unit:"",  text:"Votre bouilloire est-elle à économie d'énergie ?", inputType:"sel822", right:"", postfix:"", nodata:"", varType:"Number", min:"", max:"", defaultValue:"-1", d11t:"",d11p:"",d12t:"",d12p:"",d13t:"",d13p:"",d1w:"",d1d:"", d21t:"",d21p:"",d22t:"",d22p:"",d23t:"",d23p:"",d2w:"",d2d:"", d31t:"",d31p:"",d32t:"",d32p:"",d33t:"",d33p:"",d3w:"",d3d:""}; </v>
      </c>
      <c r="DO153" s="88"/>
      <c r="DP153" s="88"/>
      <c r="DQ153" s="89" t="str">
        <f t="shared" si="47"/>
        <v>D6.scenario.defSelectValue["sel822"]= [ "Veuillez sélectionner", " oui", " non", " je ne sais pas", "" ];</v>
      </c>
      <c r="DR153" s="90"/>
      <c r="DS153" s="90"/>
      <c r="DT153" s="90" t="str">
        <f t="shared" si="48"/>
        <v>D6.scenario.defSelectData['sel822']= [ '-1', '1', '2', '3' ];</v>
      </c>
    </row>
    <row r="154" spans="1:124" s="85" customFormat="1" ht="43.5" customHeight="1">
      <c r="A154" s="73"/>
      <c r="B154" s="112" t="s">
        <v>2631</v>
      </c>
      <c r="C154" s="120" t="s">
        <v>5387</v>
      </c>
      <c r="D154" s="132" t="s">
        <v>2627</v>
      </c>
      <c r="E154" s="111" t="s">
        <v>2769</v>
      </c>
      <c r="F154" s="120"/>
      <c r="G154" s="132"/>
      <c r="H154" s="120" t="s">
        <v>5504</v>
      </c>
      <c r="I154" s="132" t="s">
        <v>2627</v>
      </c>
      <c r="J154" s="120" t="str">
        <f t="shared" si="45"/>
        <v>sel901</v>
      </c>
      <c r="K154" s="132" t="str">
        <f t="shared" si="49"/>
        <v>sel901</v>
      </c>
      <c r="L154" s="112"/>
      <c r="M154" s="112"/>
      <c r="N154" s="112"/>
      <c r="O154" s="111" t="s">
        <v>1883</v>
      </c>
      <c r="P154" s="112"/>
      <c r="Q154" s="112"/>
      <c r="R154" s="111">
        <v>-1</v>
      </c>
      <c r="S154" s="73"/>
      <c r="T154" s="92"/>
      <c r="U154" s="114" t="str">
        <f t="shared" si="50"/>
        <v>sel901</v>
      </c>
      <c r="V154" s="120" t="s">
        <v>3628</v>
      </c>
      <c r="W154" s="120" t="s">
        <v>5800</v>
      </c>
      <c r="X154" s="120" t="s">
        <v>5801</v>
      </c>
      <c r="Y154" s="120" t="s">
        <v>3914</v>
      </c>
      <c r="Z154" s="120" t="s">
        <v>3915</v>
      </c>
      <c r="AA154" s="120" t="s">
        <v>3916</v>
      </c>
      <c r="AB154" s="120" t="s">
        <v>5820</v>
      </c>
      <c r="AC154" s="120"/>
      <c r="AD154" s="120"/>
      <c r="AE154" s="120"/>
      <c r="AF154" s="120"/>
      <c r="AG154" s="120"/>
      <c r="AH154" s="120"/>
      <c r="AI154" s="120"/>
      <c r="AJ154" s="120"/>
      <c r="AK154" s="120"/>
      <c r="AL154" s="132" t="s">
        <v>2267</v>
      </c>
      <c r="AM154" s="161" t="s">
        <v>417</v>
      </c>
      <c r="AN154" s="161" t="s">
        <v>402</v>
      </c>
      <c r="AO154" s="161" t="s">
        <v>403</v>
      </c>
      <c r="AP154" s="161" t="s">
        <v>404</v>
      </c>
      <c r="AQ154" s="161" t="s">
        <v>405</v>
      </c>
      <c r="AR154" s="132" t="s">
        <v>2633</v>
      </c>
      <c r="AS154" s="132"/>
      <c r="AT154" s="132"/>
      <c r="AU154" s="132"/>
      <c r="AV154" s="132"/>
      <c r="AW154" s="132"/>
      <c r="AX154" s="132"/>
      <c r="AY154" s="132"/>
      <c r="AZ154" s="132"/>
      <c r="BA154" s="132"/>
      <c r="BB154" s="73"/>
      <c r="BC154" s="120">
        <v>-1</v>
      </c>
      <c r="BD154" s="120">
        <v>1</v>
      </c>
      <c r="BE154" s="120">
        <v>2</v>
      </c>
      <c r="BF154" s="120">
        <v>3</v>
      </c>
      <c r="BG154" s="120">
        <v>4</v>
      </c>
      <c r="BH154" s="120">
        <v>5</v>
      </c>
      <c r="BI154" s="120"/>
      <c r="BJ154" s="120"/>
      <c r="BK154" s="120"/>
      <c r="BL154" s="120"/>
      <c r="BM154" s="120"/>
      <c r="BN154" s="120"/>
      <c r="BO154" s="120"/>
      <c r="BP154" s="120"/>
      <c r="BQ154" s="120"/>
      <c r="BR154" s="120"/>
      <c r="BS154" s="132">
        <v>-1</v>
      </c>
      <c r="BT154" s="132">
        <v>1</v>
      </c>
      <c r="BU154" s="132">
        <v>2</v>
      </c>
      <c r="BV154" s="132">
        <v>3</v>
      </c>
      <c r="BW154" s="132">
        <v>4</v>
      </c>
      <c r="BX154" s="132">
        <v>5</v>
      </c>
      <c r="BY154" s="132"/>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46"/>
        <v xml:space="preserve">D6.scenario.defInput["i901"] = {  cons:"consCRsum",  title:"Nombre de véhicules",  unit:"",  text:"Combien de véhicules possédez-vous ?", inputType:"sel901", right:"", postfix:"", nodata:"", varType:"Number", min:"", max:"", defaultValue:"-1", d11t:"4",d11p:"0",d12t:"2",d12p:"1",d13t:"0",d13p:"2",d1w:"2",d1d:"1", d21t:"",d21p:"",d22t:"",d22p:"",d23t:"",d23p:"",d2w:"",d2d:"", d31t:"",d31p:"",d32t:"",d32p:"",d33t:"",d33p:"",d3w:"",d3d:""}; </v>
      </c>
      <c r="DO154" s="88"/>
      <c r="DP154" s="88"/>
      <c r="DQ154" s="89" t="str">
        <f t="shared" si="47"/>
        <v>D6.scenario.defSelectValue["sel901"]= [ "Veuillez sélectionner", " Je n'en ai pas", " 1 unité", " 2 unités", " 3 unités", " 4 unités", " 5 unités ou plus", "" ];</v>
      </c>
      <c r="DR154" s="90"/>
      <c r="DS154" s="90"/>
      <c r="DT154" s="90" t="str">
        <f t="shared" si="48"/>
        <v>D6.scenario.defSelectData['sel901']= [ '-1', '1', '2', '3', '4', '5' ];</v>
      </c>
    </row>
    <row r="155" spans="1:124" s="85" customFormat="1" ht="43.5" customHeight="1">
      <c r="A155" s="73"/>
      <c r="B155" s="112" t="s">
        <v>2632</v>
      </c>
      <c r="C155" s="120" t="s">
        <v>5388</v>
      </c>
      <c r="D155" s="132" t="s">
        <v>2630</v>
      </c>
      <c r="E155" s="111" t="s">
        <v>2769</v>
      </c>
      <c r="F155" s="120"/>
      <c r="G155" s="132"/>
      <c r="H155" s="120" t="s">
        <v>5388</v>
      </c>
      <c r="I155" s="132" t="s">
        <v>2630</v>
      </c>
      <c r="J155" s="120" t="str">
        <f t="shared" si="45"/>
        <v>sel902</v>
      </c>
      <c r="K155" s="132" t="str">
        <f t="shared" si="49"/>
        <v>sel902</v>
      </c>
      <c r="L155" s="112"/>
      <c r="M155" s="112"/>
      <c r="N155" s="112"/>
      <c r="O155" s="111" t="s">
        <v>1883</v>
      </c>
      <c r="P155" s="112"/>
      <c r="Q155" s="112"/>
      <c r="R155" s="111">
        <v>-1</v>
      </c>
      <c r="S155" s="73"/>
      <c r="T155" s="92"/>
      <c r="U155" s="114" t="str">
        <f t="shared" si="50"/>
        <v>sel902</v>
      </c>
      <c r="V155" s="120" t="s">
        <v>3628</v>
      </c>
      <c r="W155" s="120" t="s">
        <v>5800</v>
      </c>
      <c r="X155" s="120" t="s">
        <v>5801</v>
      </c>
      <c r="Y155" s="120" t="s">
        <v>3914</v>
      </c>
      <c r="Z155" s="120" t="s">
        <v>3915</v>
      </c>
      <c r="AA155" s="120" t="s">
        <v>3916</v>
      </c>
      <c r="AB155" s="120" t="s">
        <v>5820</v>
      </c>
      <c r="AC155" s="120"/>
      <c r="AD155" s="120"/>
      <c r="AE155" s="120"/>
      <c r="AF155" s="120"/>
      <c r="AG155" s="120"/>
      <c r="AH155" s="120"/>
      <c r="AI155" s="120"/>
      <c r="AJ155" s="120"/>
      <c r="AK155" s="120"/>
      <c r="AL155" s="132" t="s">
        <v>2267</v>
      </c>
      <c r="AM155" s="161" t="s">
        <v>417</v>
      </c>
      <c r="AN155" s="161" t="s">
        <v>402</v>
      </c>
      <c r="AO155" s="132" t="s">
        <v>403</v>
      </c>
      <c r="AP155" s="132" t="s">
        <v>404</v>
      </c>
      <c r="AQ155" s="132" t="s">
        <v>405</v>
      </c>
      <c r="AR155" s="132" t="s">
        <v>2633</v>
      </c>
      <c r="AS155" s="132"/>
      <c r="AT155" s="132"/>
      <c r="AU155" s="132"/>
      <c r="AV155" s="132"/>
      <c r="AW155" s="132"/>
      <c r="AX155" s="132"/>
      <c r="AY155" s="132"/>
      <c r="AZ155" s="132"/>
      <c r="BA155" s="132"/>
      <c r="BB155" s="73"/>
      <c r="BC155" s="120">
        <v>-1</v>
      </c>
      <c r="BD155" s="120">
        <v>1</v>
      </c>
      <c r="BE155" s="120">
        <v>2</v>
      </c>
      <c r="BF155" s="120">
        <v>3</v>
      </c>
      <c r="BG155" s="120">
        <v>4</v>
      </c>
      <c r="BH155" s="120">
        <v>5</v>
      </c>
      <c r="BI155" s="120"/>
      <c r="BJ155" s="120"/>
      <c r="BK155" s="120"/>
      <c r="BL155" s="120"/>
      <c r="BM155" s="120"/>
      <c r="BN155" s="120"/>
      <c r="BO155" s="120"/>
      <c r="BP155" s="120"/>
      <c r="BQ155" s="120"/>
      <c r="BR155" s="120"/>
      <c r="BS155" s="132">
        <v>-1</v>
      </c>
      <c r="BT155" s="132">
        <v>1</v>
      </c>
      <c r="BU155" s="132">
        <v>2</v>
      </c>
      <c r="BV155" s="132">
        <v>3</v>
      </c>
      <c r="BW155" s="132">
        <v>4</v>
      </c>
      <c r="BX155" s="132">
        <v>5</v>
      </c>
      <c r="BY155" s="132"/>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46"/>
        <v xml:space="preserve">D6.scenario.defInput["i902"] = {  cons:"consCRsum",  title:"Nombre de scooter ou moto",  unit:"",  text:"Nombre de scooter ou moto", inputType:"sel902", right:"", postfix:"", nodata:"", varType:"Number", min:"", max:"", defaultValue:"-1", d11t:"",d11p:"",d12t:"",d12p:"",d13t:"",d13p:"",d1w:"",d1d:"", d21t:"",d21p:"",d22t:"",d22p:"",d23t:"",d23p:"",d2w:"",d2d:"", d31t:"",d31p:"",d32t:"",d32p:"",d33t:"",d33p:"",d3w:"",d3d:""}; </v>
      </c>
      <c r="DO155" s="88"/>
      <c r="DP155" s="88"/>
      <c r="DQ155" s="89" t="str">
        <f t="shared" si="47"/>
        <v>D6.scenario.defSelectValue["sel902"]= [ "Veuillez sélectionner", " Je n'en ai pas", " 1 unité", " 2 unités", " 3 unités", " 4 unités", " 5 unités ou plus", "" ];</v>
      </c>
      <c r="DR155" s="90"/>
      <c r="DS155" s="90"/>
      <c r="DT155" s="90" t="str">
        <f t="shared" si="48"/>
        <v>D6.scenario.defSelectData['sel902']= [ '-1', '1', '2', '3', '4', '5' ];</v>
      </c>
    </row>
    <row r="156" spans="1:124" s="85" customFormat="1" ht="43.5" customHeight="1">
      <c r="A156" s="73"/>
      <c r="B156" s="111" t="s">
        <v>2989</v>
      </c>
      <c r="C156" s="120" t="s">
        <v>3587</v>
      </c>
      <c r="D156" s="132" t="s">
        <v>2453</v>
      </c>
      <c r="E156" s="111" t="s">
        <v>3047</v>
      </c>
      <c r="F156" s="120"/>
      <c r="G156" s="132"/>
      <c r="H156" s="120" t="s">
        <v>3587</v>
      </c>
      <c r="I156" s="132" t="s">
        <v>2453</v>
      </c>
      <c r="J156" s="120" t="str">
        <f t="shared" si="45"/>
        <v>sel911</v>
      </c>
      <c r="K156" s="132" t="str">
        <f t="shared" si="49"/>
        <v>sel911</v>
      </c>
      <c r="L156" s="112"/>
      <c r="M156" s="112"/>
      <c r="N156" s="112"/>
      <c r="O156" s="111" t="s">
        <v>1883</v>
      </c>
      <c r="P156" s="112"/>
      <c r="Q156" s="112"/>
      <c r="R156" s="111">
        <v>-1</v>
      </c>
      <c r="S156" s="73"/>
      <c r="T156" s="92"/>
      <c r="U156" s="114" t="str">
        <f t="shared" si="50"/>
        <v>sel911</v>
      </c>
      <c r="V156" s="120" t="s">
        <v>3628</v>
      </c>
      <c r="W156" s="120" t="s">
        <v>5821</v>
      </c>
      <c r="X156" s="120" t="s">
        <v>5822</v>
      </c>
      <c r="Y156" s="120" t="s">
        <v>5823</v>
      </c>
      <c r="Z156" s="120" t="s">
        <v>5824</v>
      </c>
      <c r="AA156" s="120" t="s">
        <v>5825</v>
      </c>
      <c r="AB156" s="120" t="s">
        <v>5826</v>
      </c>
      <c r="AC156" s="120" t="s">
        <v>5827</v>
      </c>
      <c r="AD156" s="120"/>
      <c r="AE156" s="120"/>
      <c r="AF156" s="120"/>
      <c r="AG156" s="120"/>
      <c r="AH156" s="120"/>
      <c r="AI156" s="120"/>
      <c r="AJ156" s="120"/>
      <c r="AK156" s="120"/>
      <c r="AL156" s="132" t="s">
        <v>2267</v>
      </c>
      <c r="AM156" s="161" t="s">
        <v>2615</v>
      </c>
      <c r="AN156" s="161" t="s">
        <v>2616</v>
      </c>
      <c r="AO156" s="161" t="s">
        <v>2617</v>
      </c>
      <c r="AP156" s="132" t="s">
        <v>2618</v>
      </c>
      <c r="AQ156" s="132" t="s">
        <v>2320</v>
      </c>
      <c r="AR156" s="161" t="s">
        <v>2629</v>
      </c>
      <c r="AS156" s="132" t="s">
        <v>2628</v>
      </c>
      <c r="AT156" s="132"/>
      <c r="AU156" s="132"/>
      <c r="AV156" s="132"/>
      <c r="AW156" s="132"/>
      <c r="AX156" s="132"/>
      <c r="AY156" s="132"/>
      <c r="AZ156" s="132"/>
      <c r="BA156" s="132"/>
      <c r="BB156" s="73"/>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46"/>
        <v xml:space="preserve">D6.scenario.defInput["i911"] = {  cons:"consCR",  title:"Type de voiture",  unit:"",  text:"Type de voiture", inputType:"sel911", right:"", postfix:"", nodata:"", varType:"Number", min:"", max:"", defaultValue:"-1", d11t:"",d11p:"",d12t:"",d12p:"",d13t:"",d13p:"",d1w:"",d1d:"", d21t:"",d21p:"",d22t:"",d22p:"",d23t:"",d23p:"",d2w:"",d2d:"", d31t:"",d31p:"",d32t:"",d32p:"",d33t:"",d33p:"",d3w:"",d3d:""}; </v>
      </c>
      <c r="DO156" s="88"/>
      <c r="DP156" s="88"/>
      <c r="DQ156" s="89" t="str">
        <f t="shared" si="47"/>
        <v>D6.scenario.defSelectValue["sel911"]= [ "Veuillez sélectionner", " Voiture compacte", " Fourgonnette", " Voiture de taille familiale", " Voiture électrique", " Vélo", " Scooter", " Grande moto", "" ];</v>
      </c>
      <c r="DR156" s="90"/>
      <c r="DS156" s="90"/>
      <c r="DT156" s="90" t="str">
        <f t="shared" si="48"/>
        <v>D6.scenario.defSelectData['sel911']= [ '-1', '1', '2', '3', '4', '5', '6', '7' ];</v>
      </c>
    </row>
    <row r="157" spans="1:124" s="85" customFormat="1" ht="43.5" customHeight="1">
      <c r="A157" s="73"/>
      <c r="B157" s="111" t="s">
        <v>2990</v>
      </c>
      <c r="C157" s="120" t="s">
        <v>5389</v>
      </c>
      <c r="D157" s="132" t="s">
        <v>917</v>
      </c>
      <c r="E157" s="111" t="s">
        <v>3047</v>
      </c>
      <c r="F157" s="120"/>
      <c r="G157" s="132"/>
      <c r="H157" s="120" t="s">
        <v>5389</v>
      </c>
      <c r="I157" s="132" t="s">
        <v>917</v>
      </c>
      <c r="J157" s="120" t="str">
        <f t="shared" si="45"/>
        <v>sel912</v>
      </c>
      <c r="K157" s="132" t="str">
        <f t="shared" si="49"/>
        <v>sel912</v>
      </c>
      <c r="L157" s="112"/>
      <c r="M157" s="112"/>
      <c r="N157" s="112"/>
      <c r="O157" s="111" t="s">
        <v>1883</v>
      </c>
      <c r="P157" s="112"/>
      <c r="Q157" s="112"/>
      <c r="R157" s="111">
        <v>-1</v>
      </c>
      <c r="S157" s="73"/>
      <c r="T157" s="92"/>
      <c r="U157" s="114" t="str">
        <f t="shared" si="50"/>
        <v>sel912</v>
      </c>
      <c r="V157" s="120" t="s">
        <v>3628</v>
      </c>
      <c r="W157" s="120" t="s">
        <v>4115</v>
      </c>
      <c r="X157" s="120" t="s">
        <v>4116</v>
      </c>
      <c r="Y157" s="120" t="s">
        <v>4117</v>
      </c>
      <c r="Z157" s="120" t="s">
        <v>4118</v>
      </c>
      <c r="AA157" s="120" t="s">
        <v>4119</v>
      </c>
      <c r="AB157" s="120" t="s">
        <v>4120</v>
      </c>
      <c r="AC157" s="120" t="s">
        <v>4121</v>
      </c>
      <c r="AD157" s="120" t="s">
        <v>4122</v>
      </c>
      <c r="AE157" s="120" t="s">
        <v>3691</v>
      </c>
      <c r="AF157" s="120"/>
      <c r="AG157" s="120"/>
      <c r="AH157" s="120"/>
      <c r="AI157" s="120"/>
      <c r="AJ157" s="120"/>
      <c r="AK157" s="120"/>
      <c r="AL157" s="132" t="s">
        <v>2267</v>
      </c>
      <c r="AM157" s="132" t="s">
        <v>2619</v>
      </c>
      <c r="AN157" s="132" t="s">
        <v>2620</v>
      </c>
      <c r="AO157" s="161" t="s">
        <v>2621</v>
      </c>
      <c r="AP157" s="161" t="s">
        <v>2622</v>
      </c>
      <c r="AQ157" s="161" t="s">
        <v>2623</v>
      </c>
      <c r="AR157" s="161" t="s">
        <v>2624</v>
      </c>
      <c r="AS157" s="161" t="s">
        <v>2625</v>
      </c>
      <c r="AT157" s="132" t="s">
        <v>2626</v>
      </c>
      <c r="AU157" s="132"/>
      <c r="AV157" s="132"/>
      <c r="AW157" s="132"/>
      <c r="AX157" s="132"/>
      <c r="AY157" s="132"/>
      <c r="AZ157" s="132"/>
      <c r="BA157" s="132"/>
      <c r="BB157" s="73"/>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46"/>
        <v xml:space="preserve">D6.scenario.defInput["i912"] = {  cons:"consCR",  title:"Consommation de carburant de la voiture",  unit:"",  text:"Consommation de carburant de la voiture", inputType:"sel912", right:"", postfix:"", nodata:"", varType:"Number", min:"", max:"", defaultValue:"-1", d11t:"30",d11p:"2",d12t:"15",d12p:"1",d13t:"",d13p:"",d1w:"2",d1d:"1", d21t:"30",d21p:"2",d22t:"15",d22p:"1",d23t:"",d23p:"",d2w:"2",d2d:"1", d31t:"",d31p:"",d32t:"",d32p:"",d33t:"",d33p:"",d3w:"",d3d:""}; </v>
      </c>
      <c r="DO157" s="88"/>
      <c r="DP157" s="88"/>
      <c r="DQ157" s="89" t="str">
        <f t="shared" si="47"/>
        <v>D6.scenario.defSelectValue["sel912"]= [ "Veuillez sélectionner", " 6 km/L ou moins", " 7-9km/L", " 10-12km/L", " 13-15km/L", " 16-20km/L", " 21-26km/L", " 27-35km/L", " 36 km/L ou plus", " ", "" ];</v>
      </c>
      <c r="DR157" s="90"/>
      <c r="DS157" s="90"/>
      <c r="DT157" s="90" t="str">
        <f t="shared" si="48"/>
        <v>D6.scenario.defSelectData['sel912']= [ '-1', '6', '8', '11', '14', '18', '23', '30', '40' ];</v>
      </c>
    </row>
    <row r="158" spans="1:124" s="85" customFormat="1" ht="43.5" customHeight="1">
      <c r="A158" s="73"/>
      <c r="B158" s="111" t="s">
        <v>2991</v>
      </c>
      <c r="C158" s="120" t="s">
        <v>5390</v>
      </c>
      <c r="D158" s="132" t="s">
        <v>2781</v>
      </c>
      <c r="E158" s="111" t="s">
        <v>3047</v>
      </c>
      <c r="F158" s="120"/>
      <c r="G158" s="132"/>
      <c r="H158" s="120" t="s">
        <v>5505</v>
      </c>
      <c r="I158" s="132" t="s">
        <v>2782</v>
      </c>
      <c r="J158" s="120" t="str">
        <f t="shared" si="45"/>
        <v/>
      </c>
      <c r="K158" s="132"/>
      <c r="L158" s="112"/>
      <c r="M158" s="112"/>
      <c r="N158" s="112"/>
      <c r="O158" s="111" t="s">
        <v>1882</v>
      </c>
      <c r="P158" s="112"/>
      <c r="Q158" s="112"/>
      <c r="R158" s="111"/>
      <c r="S158" s="73"/>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3"/>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46"/>
        <v xml:space="preserve">D6.scenario.defInput["i913"] = {  cons:"consCR",  title:"Principal utilisateur de la voiture",  unit:"",  text:"A qui est la voiture ? Veuillez l'écrire si vous pouvez le désigner.", inputType:"", right:"", postfix:"", nodata:"", varType:"String", min:"", max:"", defaultValue:"", d11t:"",d11p:"",d12t:"",d12p:"",d13t:"",d13p:"",d1w:"",d1d:"", d21t:"",d21p:"",d22t:"",d22p:"",d23t:"",d23p:"",d2w:"",d2d:"", d31t:"",d31p:"",d32t:"",d32p:"",d33t:"",d33p:"",d3w:"",d3d:""}; </v>
      </c>
      <c r="DO158" s="88"/>
      <c r="DP158" s="88"/>
      <c r="DQ158" s="89" t="str">
        <f t="shared" si="47"/>
        <v>D6.scenario.defSelectValue[""]= [ "", "", "" ];</v>
      </c>
      <c r="DR158" s="90"/>
      <c r="DS158" s="90"/>
      <c r="DT158" s="90" t="str">
        <f t="shared" si="48"/>
        <v>D6.scenario.defSelectData['']= [ '', '', '' ];</v>
      </c>
    </row>
    <row r="159" spans="1:124" s="85" customFormat="1" ht="43.5" customHeight="1">
      <c r="A159" s="73"/>
      <c r="B159" s="111" t="s">
        <v>2993</v>
      </c>
      <c r="C159" s="120" t="s">
        <v>5391</v>
      </c>
      <c r="D159" s="132" t="s">
        <v>3114</v>
      </c>
      <c r="E159" s="111" t="s">
        <v>2770</v>
      </c>
      <c r="F159" s="120"/>
      <c r="G159" s="132"/>
      <c r="H159" s="120" t="s">
        <v>5506</v>
      </c>
      <c r="I159" s="132" t="s">
        <v>2752</v>
      </c>
      <c r="J159" s="120" t="str">
        <f t="shared" si="45"/>
        <v>sel914</v>
      </c>
      <c r="K159" s="132" t="str">
        <f>"sel"&amp;MID($B159,2,5)</f>
        <v>sel914</v>
      </c>
      <c r="L159" s="112"/>
      <c r="M159" s="112"/>
      <c r="N159" s="112"/>
      <c r="O159" s="111" t="s">
        <v>1883</v>
      </c>
      <c r="P159" s="112"/>
      <c r="Q159" s="112"/>
      <c r="R159" s="111">
        <v>-1</v>
      </c>
      <c r="S159" s="73"/>
      <c r="T159" s="92"/>
      <c r="U159" s="114" t="str">
        <f>J159</f>
        <v>sel914</v>
      </c>
      <c r="V159" s="120" t="s">
        <v>3628</v>
      </c>
      <c r="W159" s="120" t="s">
        <v>3696</v>
      </c>
      <c r="X159" s="120" t="s">
        <v>3840</v>
      </c>
      <c r="Y159" s="120" t="s">
        <v>4048</v>
      </c>
      <c r="Z159" s="120"/>
      <c r="AA159" s="120"/>
      <c r="AB159" s="120"/>
      <c r="AC159" s="120"/>
      <c r="AD159" s="120"/>
      <c r="AE159" s="120"/>
      <c r="AF159" s="120"/>
      <c r="AG159" s="120"/>
      <c r="AH159" s="120"/>
      <c r="AI159" s="120"/>
      <c r="AJ159" s="120"/>
      <c r="AK159" s="120"/>
      <c r="AL159" s="132" t="s">
        <v>2267</v>
      </c>
      <c r="AM159" s="161" t="s">
        <v>2480</v>
      </c>
      <c r="AN159" s="132" t="s">
        <v>2481</v>
      </c>
      <c r="AO159" s="161" t="s">
        <v>294</v>
      </c>
      <c r="AP159" s="132"/>
      <c r="AQ159" s="132"/>
      <c r="AR159" s="132"/>
      <c r="AS159" s="132"/>
      <c r="AT159" s="132"/>
      <c r="AU159" s="132"/>
      <c r="AV159" s="132"/>
      <c r="AW159" s="132"/>
      <c r="AX159" s="132"/>
      <c r="AY159" s="132"/>
      <c r="AZ159" s="132"/>
      <c r="BA159" s="132"/>
      <c r="BB159" s="73"/>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46"/>
        <v xml:space="preserve">D6.scenario.defInput["i914"] = {  cons:"consCR",  title:"Utilisation de pneus verts",  unit:"",  text:"Utilisez-vous des pneus verts, plus écologiques ?", inputType:"sel914", right:"", postfix:"", nodata:"", varType:"Number", min:"", max:"", defaultValue:"-1", d11t:"",d11p:"",d12t:"",d12p:"",d13t:"",d13p:"",d1w:"",d1d:"", d21t:"",d21p:"",d22t:"",d22p:"",d23t:"",d23p:"",d2w:"",d2d:"", d31t:"",d31p:"",d32t:"",d32p:"",d33t:"",d33p:"",d3w:"",d3d:""}; </v>
      </c>
      <c r="DO159" s="88"/>
      <c r="DP159" s="88"/>
      <c r="DQ159" s="89" t="str">
        <f t="shared" si="47"/>
        <v>D6.scenario.defSelectValue["sel914"]= [ "Veuillez sélectionner", " oui", " non", " je ne sais pas", "" ];</v>
      </c>
      <c r="DR159" s="90"/>
      <c r="DS159" s="90"/>
      <c r="DT159" s="90" t="str">
        <f t="shared" si="48"/>
        <v>D6.scenario.defSelectData['sel914']= [ '-1', '1', '2', '3' ];</v>
      </c>
    </row>
    <row r="160" spans="1:124" s="85" customFormat="1" ht="43.5" customHeight="1">
      <c r="A160" s="73"/>
      <c r="B160" s="111" t="s">
        <v>2994</v>
      </c>
      <c r="C160" s="120" t="s">
        <v>3588</v>
      </c>
      <c r="D160" s="132" t="s">
        <v>2634</v>
      </c>
      <c r="E160" s="111" t="s">
        <v>3032</v>
      </c>
      <c r="F160" s="120"/>
      <c r="G160" s="132"/>
      <c r="H160" s="120" t="s">
        <v>5507</v>
      </c>
      <c r="I160" s="132" t="s">
        <v>2783</v>
      </c>
      <c r="J160" s="120" t="str">
        <f t="shared" si="45"/>
        <v/>
      </c>
      <c r="K160" s="132"/>
      <c r="L160" s="112"/>
      <c r="M160" s="112"/>
      <c r="N160" s="112"/>
      <c r="O160" s="111" t="s">
        <v>1882</v>
      </c>
      <c r="P160" s="112"/>
      <c r="Q160" s="112"/>
      <c r="R160" s="111"/>
      <c r="S160" s="73"/>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3"/>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46"/>
        <v xml:space="preserve">D6.scenario.defInput["i921"] = {  cons:"consCRtrip",  title:"Destination",  unit:"",  text:"Une destination à laquelle vous vous rendez fréquemment", inputType:"", right:"", postfix:"", nodata:"", varType:"String", min:"", max:"", defaultValue:"", d11t:"",d11p:"",d12t:"",d12p:"",d13t:"",d13p:"",d1w:"",d1d:"", d21t:"",d21p:"",d22t:"",d22p:"",d23t:"",d23p:"",d2w:"",d2d:"", d31t:"",d31p:"",d32t:"",d32p:"",d33t:"",d33p:"",d3w:"",d3d:""}; </v>
      </c>
      <c r="DO160" s="88"/>
      <c r="DP160" s="88"/>
      <c r="DQ160" s="89" t="str">
        <f t="shared" si="47"/>
        <v>D6.scenario.defSelectValue[""]= [ "", "", "" ];</v>
      </c>
      <c r="DR160" s="90"/>
      <c r="DS160" s="90"/>
      <c r="DT160" s="90" t="str">
        <f t="shared" si="48"/>
        <v>D6.scenario.defSelectData['']= [ '', '', '' ];</v>
      </c>
    </row>
    <row r="161" spans="1:124" s="85" customFormat="1" ht="43.5" customHeight="1">
      <c r="A161" s="73"/>
      <c r="B161" s="111" t="s">
        <v>2995</v>
      </c>
      <c r="C161" s="120" t="s">
        <v>3589</v>
      </c>
      <c r="D161" s="132" t="s">
        <v>2635</v>
      </c>
      <c r="E161" s="111" t="s">
        <v>3032</v>
      </c>
      <c r="F161" s="120"/>
      <c r="G161" s="132"/>
      <c r="H161" s="120" t="s">
        <v>5508</v>
      </c>
      <c r="I161" s="132" t="s">
        <v>2641</v>
      </c>
      <c r="J161" s="120" t="str">
        <f t="shared" si="45"/>
        <v>sel922</v>
      </c>
      <c r="K161" s="132" t="str">
        <f t="shared" ref="K161:K177" si="51">"sel"&amp;MID($B161,2,5)</f>
        <v>sel922</v>
      </c>
      <c r="L161" s="112"/>
      <c r="M161" s="112"/>
      <c r="N161" s="112"/>
      <c r="O161" s="111" t="s">
        <v>1883</v>
      </c>
      <c r="P161" s="112"/>
      <c r="Q161" s="112"/>
      <c r="R161" s="111">
        <v>-1</v>
      </c>
      <c r="S161" s="73"/>
      <c r="T161" s="92"/>
      <c r="U161" s="114" t="str">
        <f t="shared" ref="U161:U177" si="52">J161</f>
        <v>sel922</v>
      </c>
      <c r="V161" s="120" t="s">
        <v>3628</v>
      </c>
      <c r="W161" s="120" t="s">
        <v>5828</v>
      </c>
      <c r="X161" s="120" t="s">
        <v>3949</v>
      </c>
      <c r="Y161" s="120" t="s">
        <v>5829</v>
      </c>
      <c r="Z161" s="120" t="s">
        <v>5830</v>
      </c>
      <c r="AA161" s="120" t="s">
        <v>5831</v>
      </c>
      <c r="AB161" s="120" t="s">
        <v>5832</v>
      </c>
      <c r="AC161" s="120" t="s">
        <v>5833</v>
      </c>
      <c r="AD161" s="120" t="s">
        <v>5834</v>
      </c>
      <c r="AE161" s="120" t="s">
        <v>5835</v>
      </c>
      <c r="AF161" s="120"/>
      <c r="AG161" s="120"/>
      <c r="AH161" s="120"/>
      <c r="AI161" s="120"/>
      <c r="AJ161" s="120"/>
      <c r="AK161" s="120"/>
      <c r="AL161" s="132" t="s">
        <v>2267</v>
      </c>
      <c r="AM161" s="161" t="s">
        <v>2036</v>
      </c>
      <c r="AN161" s="161" t="s">
        <v>2636</v>
      </c>
      <c r="AO161" s="161" t="s">
        <v>2637</v>
      </c>
      <c r="AP161" s="161" t="s">
        <v>2638</v>
      </c>
      <c r="AQ161" s="132" t="s">
        <v>2639</v>
      </c>
      <c r="AR161" s="132" t="s">
        <v>2640</v>
      </c>
      <c r="AS161" s="132" t="s">
        <v>3007</v>
      </c>
      <c r="AT161" s="132" t="s">
        <v>3008</v>
      </c>
      <c r="AU161" s="132" t="s">
        <v>3009</v>
      </c>
      <c r="AV161" s="132"/>
      <c r="AW161" s="132"/>
      <c r="AX161" s="132"/>
      <c r="AY161" s="132"/>
      <c r="AZ161" s="132"/>
      <c r="BA161" s="132"/>
      <c r="BB161" s="73"/>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46"/>
        <v xml:space="preserve">D6.scenario.defInput["i922"] = {  cons:"consCRtrip",  title:"Fréquence",  unit:"",  text:"À quelle fréquence y allez-vous en voiture ?", inputType:"sel922", right:"", postfix:"", nodata:"", varType:"Number", min:"", max:"", defaultValue:"-1", d11t:"",d11p:"",d12t:"",d12p:"",d13t:"",d13p:"",d1w:"",d1d:"", d21t:"",d21p:"",d22t:"",d22p:"",d23t:"",d23p:"",d2w:"",d2d:"", d31t:"",d31p:"",d32t:"",d32p:"",d33t:"",d33p:"",d3w:"",d3d:""}; </v>
      </c>
      <c r="DO161" s="88"/>
      <c r="DP161" s="88"/>
      <c r="DQ161" s="89" t="str">
        <f t="shared" si="47"/>
        <v>D6.scenario.defSelectValue["sel922"]= [ "Veuillez sélectionner", " Chaque jour", " 5 fois par semaine", " Deux à trois fois par semaine", " Une fois par semaine", " Deux fois par mois", " Une fois par mois", " Une fois tous les deux mois", " Deux à trois fois par an", " Une fois par an", "" ];</v>
      </c>
      <c r="DR161" s="90"/>
      <c r="DS161" s="90"/>
      <c r="DT161" s="90" t="str">
        <f t="shared" si="48"/>
        <v>D6.scenario.defSelectData['sel922']= [ '-1', '365', '250', '120', '50', '25', '12', '6', '2', '1' ];</v>
      </c>
    </row>
    <row r="162" spans="1:124" s="85" customFormat="1" ht="43.5" customHeight="1">
      <c r="A162" s="73"/>
      <c r="B162" s="111" t="s">
        <v>2996</v>
      </c>
      <c r="C162" s="120" t="s">
        <v>5392</v>
      </c>
      <c r="D162" s="132" t="s">
        <v>2647</v>
      </c>
      <c r="E162" s="111" t="s">
        <v>3032</v>
      </c>
      <c r="F162" s="120" t="s">
        <v>3601</v>
      </c>
      <c r="G162" s="132" t="s">
        <v>435</v>
      </c>
      <c r="H162" s="120" t="s">
        <v>5392</v>
      </c>
      <c r="I162" s="132" t="s">
        <v>2647</v>
      </c>
      <c r="J162" s="120" t="str">
        <f t="shared" si="45"/>
        <v>sel923</v>
      </c>
      <c r="K162" s="132" t="str">
        <f t="shared" si="51"/>
        <v>sel923</v>
      </c>
      <c r="L162" s="112"/>
      <c r="M162" s="112"/>
      <c r="N162" s="112"/>
      <c r="O162" s="111" t="s">
        <v>1883</v>
      </c>
      <c r="P162" s="112"/>
      <c r="Q162" s="112"/>
      <c r="R162" s="111">
        <v>-1</v>
      </c>
      <c r="S162" s="73"/>
      <c r="T162" s="92"/>
      <c r="U162" s="114" t="str">
        <f t="shared" si="52"/>
        <v>sel923</v>
      </c>
      <c r="V162" s="120" t="s">
        <v>3628</v>
      </c>
      <c r="W162" s="120" t="s">
        <v>3957</v>
      </c>
      <c r="X162" s="120" t="s">
        <v>3958</v>
      </c>
      <c r="Y162" s="120" t="s">
        <v>3959</v>
      </c>
      <c r="Z162" s="120" t="s">
        <v>3960</v>
      </c>
      <c r="AA162" s="120" t="s">
        <v>3961</v>
      </c>
      <c r="AB162" s="120" t="s">
        <v>3962</v>
      </c>
      <c r="AC162" s="120" t="s">
        <v>3963</v>
      </c>
      <c r="AD162" s="120" t="s">
        <v>3964</v>
      </c>
      <c r="AE162" s="120" t="s">
        <v>3965</v>
      </c>
      <c r="AF162" s="120" t="s">
        <v>3966</v>
      </c>
      <c r="AG162" s="120" t="s">
        <v>3967</v>
      </c>
      <c r="AH162" s="120" t="s">
        <v>3968</v>
      </c>
      <c r="AI162" s="120"/>
      <c r="AJ162" s="120"/>
      <c r="AK162" s="120"/>
      <c r="AL162" s="132" t="s">
        <v>2267</v>
      </c>
      <c r="AM162" s="132" t="s">
        <v>2648</v>
      </c>
      <c r="AN162" s="132" t="s">
        <v>2649</v>
      </c>
      <c r="AO162" s="161" t="s">
        <v>2650</v>
      </c>
      <c r="AP162" s="161" t="s">
        <v>2651</v>
      </c>
      <c r="AQ162" s="161" t="s">
        <v>2652</v>
      </c>
      <c r="AR162" s="161" t="s">
        <v>2653</v>
      </c>
      <c r="AS162" s="132" t="s">
        <v>2654</v>
      </c>
      <c r="AT162" s="132" t="s">
        <v>2655</v>
      </c>
      <c r="AU162" s="132" t="s">
        <v>2656</v>
      </c>
      <c r="AV162" s="132" t="s">
        <v>2657</v>
      </c>
      <c r="AW162" s="132" t="s">
        <v>3010</v>
      </c>
      <c r="AX162" s="132" t="s">
        <v>3011</v>
      </c>
      <c r="AY162" s="132"/>
      <c r="AZ162" s="132"/>
      <c r="BA162" s="132"/>
      <c r="BB162" s="73"/>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46"/>
        <v xml:space="preserve">D6.scenario.defInput["i923"] = {  cons:"consCRtrip",  title:"Trajet aller",  unit:"km",  text:"Trajet aller", inputType:"sel923", right:"", postfix:"", nodata:"", varType:"Number", min:"", max:"", defaultValue:"-1", d11t:"",d11p:"",d12t:"",d12p:"",d13t:"",d13p:"",d1w:"",d1d:"", d21t:"",d21p:"",d22t:"",d22p:"",d23t:"",d23p:"",d2w:"",d2d:"", d31t:"",d31p:"",d32t:"",d32p:"",d33t:"",d33p:"",d3w:"",d3d:""}; </v>
      </c>
      <c r="DO162" s="88"/>
      <c r="DP162" s="88"/>
      <c r="DQ162" s="89" t="str">
        <f t="shared" si="47"/>
        <v>D6.scenario.defSelectValue["sel923"]= [ "Veuillez sélectionner", " 1 km", " 2 km", " 3 km", " 5 km", " 10 km", " 20 km", " 30 km", " 50 km", " 100 km", " 200 km", " 400 kmFALSE" ];</v>
      </c>
      <c r="DR162" s="90"/>
      <c r="DS162" s="90"/>
      <c r="DT162" s="90" t="str">
        <f t="shared" si="48"/>
        <v>D6.scenario.defSelectData['sel923']= [ '-1', '1', '2', '3', '5', '10', '20', '30', '50', '100', '200', '400', '700' ];</v>
      </c>
    </row>
    <row r="163" spans="1:124" s="85" customFormat="1" ht="43.5" customHeight="1">
      <c r="A163" s="73"/>
      <c r="B163" s="111" t="s">
        <v>2997</v>
      </c>
      <c r="C163" s="120" t="s">
        <v>5393</v>
      </c>
      <c r="D163" s="132" t="s">
        <v>2642</v>
      </c>
      <c r="E163" s="111" t="s">
        <v>3032</v>
      </c>
      <c r="F163" s="120"/>
      <c r="G163" s="132"/>
      <c r="H163" s="120" t="s">
        <v>5509</v>
      </c>
      <c r="I163" s="132" t="s">
        <v>2646</v>
      </c>
      <c r="J163" s="120" t="str">
        <f t="shared" si="45"/>
        <v>sel924</v>
      </c>
      <c r="K163" s="132" t="str">
        <f t="shared" si="51"/>
        <v>sel924</v>
      </c>
      <c r="L163" s="112"/>
      <c r="M163" s="112"/>
      <c r="N163" s="112"/>
      <c r="O163" s="111" t="s">
        <v>1883</v>
      </c>
      <c r="P163" s="112"/>
      <c r="Q163" s="112"/>
      <c r="R163" s="111">
        <v>-1</v>
      </c>
      <c r="S163" s="73"/>
      <c r="T163" s="92"/>
      <c r="U163" s="114" t="str">
        <f t="shared" si="52"/>
        <v>sel924</v>
      </c>
      <c r="V163" s="120" t="s">
        <v>3628</v>
      </c>
      <c r="W163" s="120" t="s">
        <v>4103</v>
      </c>
      <c r="X163" s="120" t="s">
        <v>3969</v>
      </c>
      <c r="Y163" s="120" t="s">
        <v>3970</v>
      </c>
      <c r="Z163" s="120" t="s">
        <v>3971</v>
      </c>
      <c r="AA163" s="120" t="s">
        <v>5836</v>
      </c>
      <c r="AB163" s="120"/>
      <c r="AC163" s="120"/>
      <c r="AD163" s="120"/>
      <c r="AE163" s="120"/>
      <c r="AF163" s="120"/>
      <c r="AG163" s="120"/>
      <c r="AH163" s="120"/>
      <c r="AI163" s="120"/>
      <c r="AJ163" s="120"/>
      <c r="AK163" s="120"/>
      <c r="AL163" s="132" t="s">
        <v>2267</v>
      </c>
      <c r="AM163" s="161" t="s">
        <v>839</v>
      </c>
      <c r="AN163" s="161" t="s">
        <v>840</v>
      </c>
      <c r="AO163" s="161" t="s">
        <v>2643</v>
      </c>
      <c r="AP163" s="132" t="s">
        <v>2644</v>
      </c>
      <c r="AQ163" s="132" t="s">
        <v>2645</v>
      </c>
      <c r="AR163" s="132"/>
      <c r="AS163" s="132"/>
      <c r="AT163" s="132"/>
      <c r="AU163" s="132"/>
      <c r="AV163" s="132"/>
      <c r="AW163" s="132"/>
      <c r="AX163" s="132"/>
      <c r="AY163" s="132"/>
      <c r="AZ163" s="132"/>
      <c r="BA163" s="132"/>
      <c r="BB163" s="73"/>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46"/>
        <v xml:space="preserve">D6.scenario.defInput["i924"] = {  cons:"consCRtrip",  title:"Voiture utilisée",  unit:"",  text:"Quelle voiture utilisez-vous principalement ?", inputType:"sel924", right:"", postfix:"", nodata:"", varType:"Number", min:"", max:"", defaultValue:"-1", d11t:"",d11p:"",d12t:"",d12p:"",d13t:"",d13p:"",d1w:"",d1d:"", d21t:"",d21p:"",d22t:"",d22p:"",d23t:"",d23p:"",d2w:"",d2d:"", d31t:"",d31p:"",d32t:"",d32p:"",d33t:"",d33p:"",d3w:"",d3d:""}; </v>
      </c>
      <c r="DO163" s="88"/>
      <c r="DP163" s="88"/>
      <c r="DQ163" s="89" t="str">
        <f t="shared" si="47"/>
        <v>D6.scenario.defSelectValue["sel924"]= [ "Veuillez sélectionner", " 1ère unité", " 2ème unité", " 3ème unité", " 4ème unité", " 5ème unité", "" ];</v>
      </c>
      <c r="DR163" s="90"/>
      <c r="DS163" s="90"/>
      <c r="DT163" s="90" t="str">
        <f t="shared" si="48"/>
        <v>D6.scenario.defSelectData['sel924']= [ '-1', '1', '2', '3', '4', '5' ];</v>
      </c>
    </row>
    <row r="164" spans="1:124" s="85" customFormat="1" ht="43.5" customHeight="1">
      <c r="A164" s="73"/>
      <c r="B164" s="111" t="s">
        <v>2998</v>
      </c>
      <c r="C164" s="120" t="s">
        <v>5394</v>
      </c>
      <c r="D164" s="132" t="s">
        <v>3053</v>
      </c>
      <c r="E164" s="111" t="s">
        <v>2769</v>
      </c>
      <c r="F164" s="120"/>
      <c r="G164" s="132"/>
      <c r="H164" s="120" t="s">
        <v>5510</v>
      </c>
      <c r="I164" s="132" t="s">
        <v>2746</v>
      </c>
      <c r="J164" s="120" t="str">
        <f t="shared" si="45"/>
        <v>sel931</v>
      </c>
      <c r="K164" s="132" t="str">
        <f t="shared" si="51"/>
        <v>sel931</v>
      </c>
      <c r="L164" s="112"/>
      <c r="M164" s="112"/>
      <c r="N164" s="112"/>
      <c r="O164" s="111" t="s">
        <v>1883</v>
      </c>
      <c r="P164" s="112"/>
      <c r="Q164" s="112"/>
      <c r="R164" s="111">
        <v>-1</v>
      </c>
      <c r="S164" s="73"/>
      <c r="T164" s="92"/>
      <c r="U164" s="114" t="str">
        <f t="shared" si="52"/>
        <v>sel931</v>
      </c>
      <c r="V164" s="120" t="s">
        <v>3628</v>
      </c>
      <c r="W164" s="120" t="s">
        <v>5648</v>
      </c>
      <c r="X164" s="120" t="s">
        <v>3973</v>
      </c>
      <c r="Y164" s="120" t="s">
        <v>5651</v>
      </c>
      <c r="Z164" s="120"/>
      <c r="AA164" s="120"/>
      <c r="AB164" s="120"/>
      <c r="AC164" s="120"/>
      <c r="AD164" s="120"/>
      <c r="AE164" s="120"/>
      <c r="AF164" s="120"/>
      <c r="AG164" s="120"/>
      <c r="AH164" s="120"/>
      <c r="AI164" s="120"/>
      <c r="AJ164" s="120"/>
      <c r="AK164" s="120"/>
      <c r="AL164" s="132" t="s">
        <v>2267</v>
      </c>
      <c r="AM164" s="161" t="s">
        <v>2756</v>
      </c>
      <c r="AN164" s="132" t="s">
        <v>2757</v>
      </c>
      <c r="AO164" s="161" t="s">
        <v>1976</v>
      </c>
      <c r="AP164" s="132"/>
      <c r="AQ164" s="132"/>
      <c r="AR164" s="132"/>
      <c r="AS164" s="132"/>
      <c r="AT164" s="132"/>
      <c r="AU164" s="132"/>
      <c r="AV164" s="132"/>
      <c r="AW164" s="132"/>
      <c r="AX164" s="132"/>
      <c r="AY164" s="132"/>
      <c r="AZ164" s="132"/>
      <c r="BA164" s="132"/>
      <c r="BB164" s="73"/>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46"/>
        <v xml:space="preserve">D6.scenario.defInput["i931"] = {  cons:"consCRsum",  title:"Système d'arrêt au ralenti",  unit:"",  text:"Lorsque vous faites un long arrêt, utilisez-vous le système d'arrêt au ralenti ?", inputType:"sel931", right:"", postfix:"", nodata:"", varType:"Number", min:"", max:"", defaultValue:"-1", d11t:"3",d11p:"0",d12t:"2",d12p:"1",d13t:"1",d13p:"2",d1w:"1",d1d:"0", d21t:"",d21p:"",d22t:"",d22p:"",d23t:"",d23p:"",d2w:"",d2d:"", d31t:"3",d31p:"0",d32t:"2",d32p:"1",d33t:"1",d33p:"2",d3w:"1",d3d:"0"}; </v>
      </c>
      <c r="DO164" s="88"/>
      <c r="DP164" s="88"/>
      <c r="DQ164" s="89" t="str">
        <f t="shared" si="47"/>
        <v>D6.scenario.defSelectValue["sel931"]= [ "Veuillez sélectionner", " Toujours", " de temps en temps", " Je ne le fais pas", "" ];</v>
      </c>
      <c r="DR164" s="90"/>
      <c r="DS164" s="90"/>
      <c r="DT164" s="90" t="str">
        <f t="shared" si="48"/>
        <v>D6.scenario.defSelectData['sel931']= [ '-1', '1', '2', '3' ];</v>
      </c>
    </row>
    <row r="165" spans="1:124" s="85" customFormat="1" ht="43.5" customHeight="1">
      <c r="A165" s="73"/>
      <c r="B165" s="111" t="s">
        <v>2999</v>
      </c>
      <c r="C165" s="120" t="s">
        <v>5395</v>
      </c>
      <c r="D165" s="132" t="s">
        <v>3054</v>
      </c>
      <c r="E165" s="111" t="s">
        <v>2769</v>
      </c>
      <c r="F165" s="120"/>
      <c r="G165" s="132"/>
      <c r="H165" s="120" t="s">
        <v>5511</v>
      </c>
      <c r="I165" s="132" t="s">
        <v>2747</v>
      </c>
      <c r="J165" s="120" t="str">
        <f t="shared" si="45"/>
        <v>sel932</v>
      </c>
      <c r="K165" s="132" t="str">
        <f t="shared" si="51"/>
        <v>sel932</v>
      </c>
      <c r="L165" s="112"/>
      <c r="M165" s="112"/>
      <c r="N165" s="112"/>
      <c r="O165" s="111" t="s">
        <v>1883</v>
      </c>
      <c r="P165" s="112"/>
      <c r="Q165" s="112"/>
      <c r="R165" s="111">
        <v>-1</v>
      </c>
      <c r="S165" s="73"/>
      <c r="T165" s="92"/>
      <c r="U165" s="114" t="str">
        <f t="shared" si="52"/>
        <v>sel932</v>
      </c>
      <c r="V165" s="120" t="s">
        <v>3628</v>
      </c>
      <c r="W165" s="120" t="s">
        <v>5648</v>
      </c>
      <c r="X165" s="120" t="s">
        <v>3973</v>
      </c>
      <c r="Y165" s="120" t="s">
        <v>5651</v>
      </c>
      <c r="Z165" s="120"/>
      <c r="AA165" s="120"/>
      <c r="AB165" s="120"/>
      <c r="AC165" s="120"/>
      <c r="AD165" s="120"/>
      <c r="AE165" s="120"/>
      <c r="AF165" s="120"/>
      <c r="AG165" s="120"/>
      <c r="AH165" s="120"/>
      <c r="AI165" s="120"/>
      <c r="AJ165" s="120"/>
      <c r="AK165" s="120"/>
      <c r="AL165" s="132" t="s">
        <v>2267</v>
      </c>
      <c r="AM165" s="161" t="s">
        <v>2756</v>
      </c>
      <c r="AN165" s="161" t="s">
        <v>2757</v>
      </c>
      <c r="AO165" s="161" t="s">
        <v>1976</v>
      </c>
      <c r="AP165" s="132"/>
      <c r="AQ165" s="132"/>
      <c r="AR165" s="132"/>
      <c r="AS165" s="132"/>
      <c r="AT165" s="132"/>
      <c r="AU165" s="132"/>
      <c r="AV165" s="132"/>
      <c r="AW165" s="132"/>
      <c r="AX165" s="132"/>
      <c r="AY165" s="132"/>
      <c r="AZ165" s="132"/>
      <c r="BA165" s="132"/>
      <c r="BB165" s="73"/>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46"/>
        <v xml:space="preserve">D6.scenario.defInput["i932"] = {  cons:"consCRsum",  title:"Accélération rapide et démarrage brusque",  unit:"",  text:"Essayez-vous d'éviter d'accélérer soudainement ou de démarrer brusquement ?", inputType:"sel932", right:"", postfix:"", nodata:"", varType:"Number", min:"", max:"", defaultValue:"-1", d11t:"",d11p:"",d12t:"",d12p:"",d13t:"",d13p:"",d1w:"",d1d:"", d21t:"",d21p:"",d22t:"",d22p:"",d23t:"",d23p:"",d2w:"",d2d:"", d31t:"3",d31p:"0",d32t:"2",d32p:"1",d33t:"1",d33p:"2",d3w:"1",d3d:"0"}; </v>
      </c>
      <c r="DO165" s="88"/>
      <c r="DP165" s="88"/>
      <c r="DQ165" s="89" t="str">
        <f t="shared" si="47"/>
        <v>D6.scenario.defSelectValue["sel932"]= [ "Veuillez sélectionner", " Toujours", " de temps en temps", " Je ne le fais pas", "" ];</v>
      </c>
      <c r="DR165" s="90"/>
      <c r="DS165" s="90"/>
      <c r="DT165" s="90" t="str">
        <f t="shared" si="48"/>
        <v>D6.scenario.defSelectData['sel932']= [ '-1', '1', '2', '3' ];</v>
      </c>
    </row>
    <row r="166" spans="1:124" s="85" customFormat="1" ht="43.5" customHeight="1">
      <c r="A166" s="73"/>
      <c r="B166" s="111" t="s">
        <v>3000</v>
      </c>
      <c r="C166" s="120" t="s">
        <v>5396</v>
      </c>
      <c r="D166" s="132" t="s">
        <v>2748</v>
      </c>
      <c r="E166" s="111" t="s">
        <v>2769</v>
      </c>
      <c r="F166" s="120"/>
      <c r="G166" s="132"/>
      <c r="H166" s="120" t="s">
        <v>5396</v>
      </c>
      <c r="I166" s="132" t="s">
        <v>2748</v>
      </c>
      <c r="J166" s="120" t="str">
        <f t="shared" si="45"/>
        <v>sel933</v>
      </c>
      <c r="K166" s="132" t="str">
        <f t="shared" si="51"/>
        <v>sel933</v>
      </c>
      <c r="L166" s="112"/>
      <c r="M166" s="112"/>
      <c r="N166" s="112"/>
      <c r="O166" s="111" t="s">
        <v>1883</v>
      </c>
      <c r="P166" s="112"/>
      <c r="Q166" s="112"/>
      <c r="R166" s="111">
        <v>-1</v>
      </c>
      <c r="S166" s="73"/>
      <c r="T166" s="92"/>
      <c r="U166" s="114" t="str">
        <f t="shared" si="52"/>
        <v>sel933</v>
      </c>
      <c r="V166" s="120" t="s">
        <v>3628</v>
      </c>
      <c r="W166" s="120" t="s">
        <v>5648</v>
      </c>
      <c r="X166" s="120" t="s">
        <v>3973</v>
      </c>
      <c r="Y166" s="120" t="s">
        <v>5651</v>
      </c>
      <c r="Z166" s="120"/>
      <c r="AA166" s="120"/>
      <c r="AB166" s="120"/>
      <c r="AC166" s="120"/>
      <c r="AD166" s="120"/>
      <c r="AE166" s="120"/>
      <c r="AF166" s="120"/>
      <c r="AG166" s="120"/>
      <c r="AH166" s="120"/>
      <c r="AI166" s="120"/>
      <c r="AJ166" s="120"/>
      <c r="AK166" s="120"/>
      <c r="AL166" s="132" t="s">
        <v>2267</v>
      </c>
      <c r="AM166" s="161" t="s">
        <v>2756</v>
      </c>
      <c r="AN166" s="161" t="s">
        <v>2757</v>
      </c>
      <c r="AO166" s="161" t="s">
        <v>1976</v>
      </c>
      <c r="AP166" s="132"/>
      <c r="AQ166" s="132"/>
      <c r="AR166" s="132"/>
      <c r="AS166" s="132"/>
      <c r="AT166" s="132"/>
      <c r="AU166" s="132"/>
      <c r="AV166" s="132"/>
      <c r="AW166" s="132"/>
      <c r="AX166" s="132"/>
      <c r="AY166" s="132"/>
      <c r="AZ166" s="132"/>
      <c r="BA166" s="132"/>
      <c r="BB166" s="73"/>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46"/>
        <v xml:space="preserve">D6.scenario.defInput["i933"] = {  cons:"consCRsum",  title:"Conduite avec peu d'accélération / décélération",  unit:"",  text:"Conduite avec peu d'accélération / décélération", inputType:"sel933", right:"", postfix:"", nodata:"", varType:"Number", min:"", max:"", defaultValue:"-1", d11t:"",d11p:"",d12t:"",d12p:"",d13t:"",d13p:"",d1w:"",d1d:"", d21t:"",d21p:"",d22t:"",d22p:"",d23t:"",d23p:"",d2w:"",d2d:"", d31t:"3",d31p:"0",d32t:"2",d32p:"1",d33t:"1",d33p:"2",d3w:"1",d3d:"0"}; </v>
      </c>
      <c r="DO166" s="88"/>
      <c r="DP166" s="88"/>
      <c r="DQ166" s="89" t="str">
        <f t="shared" si="47"/>
        <v>D6.scenario.defSelectValue["sel933"]= [ "Veuillez sélectionner", " Toujours", " de temps en temps", " Je ne le fais pas", "" ];</v>
      </c>
      <c r="DR166" s="90"/>
      <c r="DS166" s="90"/>
      <c r="DT166" s="90" t="str">
        <f t="shared" si="48"/>
        <v>D6.scenario.defSelectData['sel933']= [ '-1', '1', '2', '3' ];</v>
      </c>
    </row>
    <row r="167" spans="1:124" s="85" customFormat="1" ht="43.5" customHeight="1">
      <c r="A167" s="73"/>
      <c r="B167" s="111" t="s">
        <v>3001</v>
      </c>
      <c r="C167" s="120" t="s">
        <v>5397</v>
      </c>
      <c r="D167" s="132" t="s">
        <v>2749</v>
      </c>
      <c r="E167" s="111" t="s">
        <v>2769</v>
      </c>
      <c r="F167" s="120"/>
      <c r="G167" s="132"/>
      <c r="H167" s="120" t="s">
        <v>5397</v>
      </c>
      <c r="I167" s="132" t="s">
        <v>2749</v>
      </c>
      <c r="J167" s="120" t="str">
        <f t="shared" si="45"/>
        <v>sel934</v>
      </c>
      <c r="K167" s="132" t="str">
        <f t="shared" si="51"/>
        <v>sel934</v>
      </c>
      <c r="L167" s="112"/>
      <c r="M167" s="112"/>
      <c r="N167" s="112"/>
      <c r="O167" s="111" t="s">
        <v>1883</v>
      </c>
      <c r="P167" s="112"/>
      <c r="Q167" s="112"/>
      <c r="R167" s="111">
        <v>-1</v>
      </c>
      <c r="S167" s="73"/>
      <c r="T167" s="92"/>
      <c r="U167" s="114" t="str">
        <f t="shared" si="52"/>
        <v>sel934</v>
      </c>
      <c r="V167" s="120" t="s">
        <v>3628</v>
      </c>
      <c r="W167" s="120" t="s">
        <v>5648</v>
      </c>
      <c r="X167" s="120" t="s">
        <v>3973</v>
      </c>
      <c r="Y167" s="120" t="s">
        <v>5651</v>
      </c>
      <c r="Z167" s="120"/>
      <c r="AA167" s="120"/>
      <c r="AB167" s="120"/>
      <c r="AC167" s="120"/>
      <c r="AD167" s="120"/>
      <c r="AE167" s="120"/>
      <c r="AF167" s="120"/>
      <c r="AG167" s="120"/>
      <c r="AH167" s="120"/>
      <c r="AI167" s="120"/>
      <c r="AJ167" s="120"/>
      <c r="AK167" s="120"/>
      <c r="AL167" s="132" t="s">
        <v>2267</v>
      </c>
      <c r="AM167" s="161" t="s">
        <v>2756</v>
      </c>
      <c r="AN167" s="161" t="s">
        <v>2757</v>
      </c>
      <c r="AO167" s="161" t="s">
        <v>1976</v>
      </c>
      <c r="AP167" s="132"/>
      <c r="AQ167" s="132"/>
      <c r="AR167" s="132"/>
      <c r="AS167" s="132"/>
      <c r="AT167" s="132"/>
      <c r="AU167" s="132"/>
      <c r="AV167" s="132"/>
      <c r="AW167" s="132"/>
      <c r="AX167" s="132"/>
      <c r="AY167" s="132"/>
      <c r="AZ167" s="132"/>
      <c r="BA167" s="132"/>
      <c r="BB167" s="73"/>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46"/>
        <v xml:space="preserve">D6.scenario.defInput["i934"] = {  cons:"consCRsum",  title:"Arrêter d'accélérer tôt",  unit:"",  text:"Arrêter d'accélérer tôt", inputType:"sel934", right:"", postfix:"", nodata:"", varType:"Number", min:"", max:"", defaultValue:"-1", d11t:"",d11p:"",d12t:"",d12p:"",d13t:"",d13p:"",d1w:"",d1d:"", d21t:"",d21p:"",d22t:"",d22p:"",d23t:"",d23p:"",d2w:"",d2d:"", d31t:"",d31p:"",d32t:"",d32p:"",d33t:"",d33p:"",d3w:"",d3d:""}; </v>
      </c>
      <c r="DO167" s="88"/>
      <c r="DP167" s="88"/>
      <c r="DQ167" s="89" t="str">
        <f t="shared" si="47"/>
        <v>D6.scenario.defSelectValue["sel934"]= [ "Veuillez sélectionner", " Toujours", " de temps en temps", " Je ne le fais pas", "" ];</v>
      </c>
      <c r="DR167" s="90"/>
      <c r="DS167" s="90"/>
      <c r="DT167" s="90" t="str">
        <f t="shared" si="48"/>
        <v>D6.scenario.defSelectData['sel934']= [ '-1', '1', '2', '3' ];</v>
      </c>
    </row>
    <row r="168" spans="1:124" s="85" customFormat="1" ht="43.5" customHeight="1">
      <c r="A168" s="73"/>
      <c r="B168" s="111" t="s">
        <v>3002</v>
      </c>
      <c r="C168" s="120" t="s">
        <v>5398</v>
      </c>
      <c r="D168" s="132" t="s">
        <v>2750</v>
      </c>
      <c r="E168" s="111" t="s">
        <v>2769</v>
      </c>
      <c r="F168" s="120"/>
      <c r="G168" s="132"/>
      <c r="H168" s="120" t="s">
        <v>5398</v>
      </c>
      <c r="I168" s="132" t="s">
        <v>2750</v>
      </c>
      <c r="J168" s="120" t="str">
        <f t="shared" si="45"/>
        <v>sel935</v>
      </c>
      <c r="K168" s="132" t="str">
        <f t="shared" si="51"/>
        <v>sel935</v>
      </c>
      <c r="L168" s="112"/>
      <c r="M168" s="112"/>
      <c r="N168" s="112"/>
      <c r="O168" s="111" t="s">
        <v>1883</v>
      </c>
      <c r="P168" s="112"/>
      <c r="Q168" s="112"/>
      <c r="R168" s="111">
        <v>-1</v>
      </c>
      <c r="S168" s="73"/>
      <c r="T168" s="92"/>
      <c r="U168" s="114" t="str">
        <f t="shared" si="52"/>
        <v>sel935</v>
      </c>
      <c r="V168" s="120" t="s">
        <v>3628</v>
      </c>
      <c r="W168" s="120" t="s">
        <v>5648</v>
      </c>
      <c r="X168" s="120" t="s">
        <v>3973</v>
      </c>
      <c r="Y168" s="120" t="s">
        <v>5651</v>
      </c>
      <c r="Z168" s="120"/>
      <c r="AA168" s="120"/>
      <c r="AB168" s="120"/>
      <c r="AC168" s="120"/>
      <c r="AD168" s="120"/>
      <c r="AE168" s="120"/>
      <c r="AF168" s="120"/>
      <c r="AG168" s="120"/>
      <c r="AH168" s="120"/>
      <c r="AI168" s="120"/>
      <c r="AJ168" s="120"/>
      <c r="AK168" s="120"/>
      <c r="AL168" s="132" t="s">
        <v>2267</v>
      </c>
      <c r="AM168" s="161" t="s">
        <v>2756</v>
      </c>
      <c r="AN168" s="161" t="s">
        <v>2757</v>
      </c>
      <c r="AO168" s="161" t="s">
        <v>1976</v>
      </c>
      <c r="AP168" s="132"/>
      <c r="AQ168" s="132"/>
      <c r="AR168" s="132"/>
      <c r="AS168" s="132"/>
      <c r="AT168" s="132"/>
      <c r="AU168" s="132"/>
      <c r="AV168" s="132"/>
      <c r="AW168" s="132"/>
      <c r="AX168" s="132"/>
      <c r="AY168" s="132"/>
      <c r="AZ168" s="132"/>
      <c r="BA168" s="132"/>
      <c r="BB168" s="73"/>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46"/>
        <v xml:space="preserve">D6.scenario.defInput["i935"] = {  cons:"consCRsum",  title:"Ecoute des infos routières",  unit:"",  text:"Ecoute des infos routières", inputType:"sel935", right:"", postfix:"", nodata:"", varType:"Number", min:"", max:"", defaultValue:"-1", d11t:"",d11p:"",d12t:"",d12p:"",d13t:"",d13p:"",d1w:"",d1d:"", d21t:"",d21p:"",d22t:"",d22p:"",d23t:"",d23p:"",d2w:"",d2d:"", d31t:"3",d31p:"0",d32t:"2",d32p:"1",d33t:"1",d33p:"2",d3w:"1",d3d:"0"}; </v>
      </c>
      <c r="DO168" s="88"/>
      <c r="DP168" s="88"/>
      <c r="DQ168" s="89" t="str">
        <f t="shared" si="47"/>
        <v>D6.scenario.defSelectValue["sel935"]= [ "Veuillez sélectionner", " Toujours", " de temps en temps", " Je ne le fais pas", "" ];</v>
      </c>
      <c r="DR168" s="90"/>
      <c r="DS168" s="90"/>
      <c r="DT168" s="90" t="str">
        <f t="shared" si="48"/>
        <v>D6.scenario.defSelectData['sel935']= [ '-1', '1', '2', '3' ];</v>
      </c>
    </row>
    <row r="169" spans="1:124" s="85" customFormat="1" ht="43.5" customHeight="1">
      <c r="A169" s="73"/>
      <c r="B169" s="111" t="s">
        <v>3003</v>
      </c>
      <c r="C169" s="120" t="s">
        <v>5399</v>
      </c>
      <c r="D169" s="132" t="s">
        <v>3558</v>
      </c>
      <c r="E169" s="111" t="s">
        <v>2769</v>
      </c>
      <c r="F169" s="120"/>
      <c r="G169" s="132"/>
      <c r="H169" s="120" t="s">
        <v>5512</v>
      </c>
      <c r="I169" s="132" t="s">
        <v>2751</v>
      </c>
      <c r="J169" s="120" t="str">
        <f t="shared" si="45"/>
        <v>sel936</v>
      </c>
      <c r="K169" s="132" t="str">
        <f t="shared" si="51"/>
        <v>sel936</v>
      </c>
      <c r="L169" s="112"/>
      <c r="M169" s="112"/>
      <c r="N169" s="112"/>
      <c r="O169" s="111" t="s">
        <v>1883</v>
      </c>
      <c r="P169" s="112"/>
      <c r="Q169" s="112"/>
      <c r="R169" s="111">
        <v>-1</v>
      </c>
      <c r="S169" s="73"/>
      <c r="T169" s="92"/>
      <c r="U169" s="114" t="str">
        <f t="shared" si="52"/>
        <v>sel936</v>
      </c>
      <c r="V169" s="120" t="s">
        <v>3628</v>
      </c>
      <c r="W169" s="120" t="s">
        <v>5648</v>
      </c>
      <c r="X169" s="120" t="s">
        <v>3973</v>
      </c>
      <c r="Y169" s="120" t="s">
        <v>5651</v>
      </c>
      <c r="Z169" s="120"/>
      <c r="AA169" s="120"/>
      <c r="AB169" s="120"/>
      <c r="AC169" s="120"/>
      <c r="AD169" s="120"/>
      <c r="AE169" s="120"/>
      <c r="AF169" s="120"/>
      <c r="AG169" s="120"/>
      <c r="AH169" s="120"/>
      <c r="AI169" s="120"/>
      <c r="AJ169" s="120"/>
      <c r="AK169" s="120"/>
      <c r="AL169" s="132" t="s">
        <v>2267</v>
      </c>
      <c r="AM169" s="161" t="s">
        <v>2756</v>
      </c>
      <c r="AN169" s="161" t="s">
        <v>2757</v>
      </c>
      <c r="AO169" s="161" t="s">
        <v>1976</v>
      </c>
      <c r="AP169" s="132"/>
      <c r="AQ169" s="132"/>
      <c r="AR169" s="132"/>
      <c r="AS169" s="132"/>
      <c r="AT169" s="132"/>
      <c r="AU169" s="132"/>
      <c r="AV169" s="132"/>
      <c r="AW169" s="132"/>
      <c r="AX169" s="132"/>
      <c r="AY169" s="132"/>
      <c r="AZ169" s="132"/>
      <c r="BA169" s="132"/>
      <c r="BB169" s="73"/>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46"/>
        <v xml:space="preserve">D6.scenario.defInput["i936"] = {  cons:"consCRsum",  title:"Ne pas charger le véhicule inutilement",  unit:"",  text:"Conduire sans charger inutilement le véhicule", inputType:"sel936", right:"", postfix:"", nodata:"", varType:"Number", min:"", max:"", defaultValue:"-1", d11t:"",d11p:"",d12t:"",d12p:"",d13t:"",d13p:"",d1w:"",d1d:"", d21t:"",d21p:"",d22t:"",d22p:"",d23t:"",d23p:"",d2w:"",d2d:"", d31t:"",d31p:"",d32t:"",d32p:"",d33t:"",d33p:"",d3w:"",d3d:""}; </v>
      </c>
      <c r="DO169" s="88"/>
      <c r="DP169" s="88"/>
      <c r="DQ169" s="89" t="str">
        <f t="shared" si="47"/>
        <v>D6.scenario.defSelectValue["sel936"]= [ "Veuillez sélectionner", " Toujours", " de temps en temps", " Je ne le fais pas", "" ];</v>
      </c>
      <c r="DR169" s="90"/>
      <c r="DS169" s="90"/>
      <c r="DT169" s="90" t="str">
        <f t="shared" si="48"/>
        <v>D6.scenario.defSelectData['sel936']= [ '-1', '1', '2', '3' ];</v>
      </c>
    </row>
    <row r="170" spans="1:124" s="85" customFormat="1" ht="50.25" customHeight="1">
      <c r="A170" s="73"/>
      <c r="B170" s="111" t="s">
        <v>3004</v>
      </c>
      <c r="C170" s="120" t="s">
        <v>5400</v>
      </c>
      <c r="D170" s="132" t="s">
        <v>3055</v>
      </c>
      <c r="E170" s="111" t="s">
        <v>2157</v>
      </c>
      <c r="F170" s="120"/>
      <c r="G170" s="132"/>
      <c r="H170" s="120" t="s">
        <v>5513</v>
      </c>
      <c r="I170" s="132" t="s">
        <v>2753</v>
      </c>
      <c r="J170" s="120" t="str">
        <f t="shared" si="45"/>
        <v>sel937</v>
      </c>
      <c r="K170" s="132" t="str">
        <f t="shared" si="51"/>
        <v>sel937</v>
      </c>
      <c r="L170" s="112"/>
      <c r="M170" s="112"/>
      <c r="N170" s="112"/>
      <c r="O170" s="111" t="s">
        <v>1883</v>
      </c>
      <c r="P170" s="112"/>
      <c r="Q170" s="112"/>
      <c r="R170" s="111">
        <v>-1</v>
      </c>
      <c r="S170" s="73"/>
      <c r="T170" s="92"/>
      <c r="U170" s="114" t="str">
        <f t="shared" si="52"/>
        <v>sel937</v>
      </c>
      <c r="V170" s="120" t="s">
        <v>3628</v>
      </c>
      <c r="W170" s="120" t="s">
        <v>5648</v>
      </c>
      <c r="X170" s="120" t="s">
        <v>3973</v>
      </c>
      <c r="Y170" s="120" t="s">
        <v>5651</v>
      </c>
      <c r="Z170" s="120"/>
      <c r="AA170" s="120"/>
      <c r="AB170" s="120"/>
      <c r="AC170" s="120"/>
      <c r="AD170" s="120"/>
      <c r="AE170" s="120"/>
      <c r="AF170" s="120"/>
      <c r="AG170" s="120"/>
      <c r="AH170" s="120"/>
      <c r="AI170" s="120"/>
      <c r="AJ170" s="120"/>
      <c r="AK170" s="120"/>
      <c r="AL170" s="132" t="s">
        <v>2267</v>
      </c>
      <c r="AM170" s="161" t="s">
        <v>2756</v>
      </c>
      <c r="AN170" s="161" t="s">
        <v>2757</v>
      </c>
      <c r="AO170" s="161" t="s">
        <v>1976</v>
      </c>
      <c r="AP170" s="132"/>
      <c r="AQ170" s="132"/>
      <c r="AR170" s="132"/>
      <c r="AS170" s="132"/>
      <c r="AT170" s="132"/>
      <c r="AU170" s="132"/>
      <c r="AV170" s="132"/>
      <c r="AW170" s="132"/>
      <c r="AX170" s="132"/>
      <c r="AY170" s="132"/>
      <c r="AZ170" s="132"/>
      <c r="BA170" s="132"/>
      <c r="BB170" s="73"/>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46"/>
        <v xml:space="preserve">D6.scenario.defInput["i937"] = {  cons:"consCRsum",  title:"Contrôle de la température du climatiseur de la voiture",  unit:"",  text:"Réglez-vous fréquemment la température et le volume d'air du climatiseur de la voiture ?", inputType:"sel937", right:"", postfix:"", nodata:"", varType:"Number", min:"", max:"", defaultValue:"-1", d11t:"",d11p:"",d12t:"",d12p:"",d13t:"",d13p:"",d1w:"",d1d:"", d21t:"",d21p:"",d22t:"",d22p:"",d23t:"",d23p:"",d2w:"",d2d:"", d31t:"3",d31p:"0",d32t:"2",d32p:"1",d33t:"1",d33p:"2",d3w:"1",d3d:"0"}; </v>
      </c>
      <c r="DO170" s="88"/>
      <c r="DP170" s="88"/>
      <c r="DQ170" s="89" t="str">
        <f t="shared" si="47"/>
        <v>D6.scenario.defSelectValue["sel937"]= [ "Veuillez sélectionner", " Toujours", " de temps en temps", " Je ne le fais pas", "" ];</v>
      </c>
      <c r="DR170" s="90"/>
      <c r="DS170" s="90"/>
      <c r="DT170" s="90" t="str">
        <f t="shared" si="48"/>
        <v>D6.scenario.defSelectData['sel937']= [ '-1', '1', '2', '3' ];</v>
      </c>
    </row>
    <row r="171" spans="1:124" s="85" customFormat="1" ht="50.25" customHeight="1">
      <c r="A171" s="73"/>
      <c r="B171" s="111" t="s">
        <v>3005</v>
      </c>
      <c r="C171" s="120" t="s">
        <v>5401</v>
      </c>
      <c r="D171" s="132" t="s">
        <v>3559</v>
      </c>
      <c r="E171" s="111" t="s">
        <v>2157</v>
      </c>
      <c r="F171" s="121"/>
      <c r="G171" s="133"/>
      <c r="H171" s="120" t="s">
        <v>5514</v>
      </c>
      <c r="I171" s="132" t="s">
        <v>2754</v>
      </c>
      <c r="J171" s="120" t="str">
        <f t="shared" si="45"/>
        <v>sel938</v>
      </c>
      <c r="K171" s="132" t="str">
        <f t="shared" si="51"/>
        <v>sel938</v>
      </c>
      <c r="L171" s="112"/>
      <c r="M171" s="112"/>
      <c r="N171" s="112"/>
      <c r="O171" s="111" t="s">
        <v>1883</v>
      </c>
      <c r="P171" s="112"/>
      <c r="Q171" s="112"/>
      <c r="R171" s="111">
        <v>-1</v>
      </c>
      <c r="S171" s="73"/>
      <c r="T171" s="92"/>
      <c r="U171" s="114" t="str">
        <f t="shared" si="52"/>
        <v>sel938</v>
      </c>
      <c r="V171" s="120" t="s">
        <v>3628</v>
      </c>
      <c r="W171" s="120" t="s">
        <v>5648</v>
      </c>
      <c r="X171" s="120" t="s">
        <v>3973</v>
      </c>
      <c r="Y171" s="120" t="s">
        <v>5651</v>
      </c>
      <c r="Z171" s="120"/>
      <c r="AA171" s="120"/>
      <c r="AB171" s="120"/>
      <c r="AC171" s="120"/>
      <c r="AD171" s="120"/>
      <c r="AE171" s="120"/>
      <c r="AF171" s="120"/>
      <c r="AG171" s="120"/>
      <c r="AH171" s="120"/>
      <c r="AI171" s="120"/>
      <c r="AJ171" s="120"/>
      <c r="AK171" s="120"/>
      <c r="AL171" s="132" t="s">
        <v>2267</v>
      </c>
      <c r="AM171" s="161" t="s">
        <v>2756</v>
      </c>
      <c r="AN171" s="161" t="s">
        <v>2757</v>
      </c>
      <c r="AO171" s="161" t="s">
        <v>1976</v>
      </c>
      <c r="AP171" s="132"/>
      <c r="AQ171" s="132"/>
      <c r="AR171" s="132"/>
      <c r="AS171" s="132"/>
      <c r="AT171" s="132"/>
      <c r="AU171" s="132"/>
      <c r="AV171" s="132"/>
      <c r="AW171" s="132"/>
      <c r="AX171" s="132"/>
      <c r="AY171" s="132"/>
      <c r="AZ171" s="132"/>
      <c r="BA171" s="132"/>
      <c r="BB171" s="73"/>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46"/>
        <v xml:space="preserve">D6.scenario.defInput["i938"] = {  cons:"consCRsum",  title:"Conduire sans chauffage",  unit:"",  text:"Utilisez-vous le chauffage lorsqu'il fait froid ?", inputType:"sel938", right:"", postfix:"", nodata:"", varType:"Number", min:"", max:"", defaultValue:"-1", d11t:"",d11p:"",d12t:"",d12p:"",d13t:"",d13p:"",d1w:"",d1d:"", d21t:"",d21p:"",d22t:"",d22p:"",d23t:"",d23p:"",d2w:"",d2d:"", d31t:"3",d31p:"0",d32t:"2",d32p:"1",d33t:"1",d33p:"2",d3w:"1",d3d:"0"}; </v>
      </c>
      <c r="DO171" s="88"/>
      <c r="DP171" s="88"/>
      <c r="DQ171" s="89" t="str">
        <f t="shared" si="47"/>
        <v>D6.scenario.defSelectValue["sel938"]= [ "Veuillez sélectionner", " Toujours", " de temps en temps", " Je ne le fais pas", "" ];</v>
      </c>
      <c r="DR171" s="90"/>
      <c r="DS171" s="90"/>
      <c r="DT171" s="90" t="str">
        <f t="shared" si="48"/>
        <v>D6.scenario.defSelectData['sel938']= [ '-1', '1', '2', '3' ];</v>
      </c>
    </row>
    <row r="172" spans="1:124" s="85" customFormat="1" ht="58.5" customHeight="1">
      <c r="A172" s="73"/>
      <c r="B172" s="111" t="s">
        <v>3006</v>
      </c>
      <c r="C172" s="120" t="s">
        <v>3590</v>
      </c>
      <c r="D172" s="132" t="s">
        <v>3560</v>
      </c>
      <c r="E172" s="111" t="s">
        <v>2157</v>
      </c>
      <c r="F172" s="121"/>
      <c r="G172" s="133"/>
      <c r="H172" s="120" t="s">
        <v>5515</v>
      </c>
      <c r="I172" s="132" t="s">
        <v>2755</v>
      </c>
      <c r="J172" s="120" t="str">
        <f t="shared" si="45"/>
        <v>sel939</v>
      </c>
      <c r="K172" s="132" t="str">
        <f t="shared" si="51"/>
        <v>sel939</v>
      </c>
      <c r="L172" s="112"/>
      <c r="M172" s="112"/>
      <c r="N172" s="112"/>
      <c r="O172" s="111" t="s">
        <v>1883</v>
      </c>
      <c r="P172" s="112"/>
      <c r="Q172" s="112"/>
      <c r="R172" s="111">
        <v>-1</v>
      </c>
      <c r="S172" s="73"/>
      <c r="T172" s="73"/>
      <c r="U172" s="114" t="str">
        <f t="shared" si="52"/>
        <v>sel939</v>
      </c>
      <c r="V172" s="120" t="s">
        <v>3628</v>
      </c>
      <c r="W172" s="120" t="s">
        <v>5648</v>
      </c>
      <c r="X172" s="120" t="s">
        <v>3973</v>
      </c>
      <c r="Y172" s="120" t="s">
        <v>5651</v>
      </c>
      <c r="Z172" s="120"/>
      <c r="AA172" s="120"/>
      <c r="AB172" s="120"/>
      <c r="AC172" s="120"/>
      <c r="AD172" s="120"/>
      <c r="AE172" s="120"/>
      <c r="AF172" s="120"/>
      <c r="AG172" s="120"/>
      <c r="AH172" s="120"/>
      <c r="AI172" s="120"/>
      <c r="AJ172" s="120"/>
      <c r="AK172" s="120"/>
      <c r="AL172" s="132" t="s">
        <v>2267</v>
      </c>
      <c r="AM172" s="132" t="s">
        <v>2756</v>
      </c>
      <c r="AN172" s="161" t="s">
        <v>2757</v>
      </c>
      <c r="AO172" s="161" t="s">
        <v>1976</v>
      </c>
      <c r="AP172" s="132"/>
      <c r="AQ172" s="132"/>
      <c r="AR172" s="132"/>
      <c r="AS172" s="132"/>
      <c r="AT172" s="132"/>
      <c r="AU172" s="132"/>
      <c r="AV172" s="132"/>
      <c r="AW172" s="132"/>
      <c r="AX172" s="132"/>
      <c r="AY172" s="132"/>
      <c r="AZ172" s="132"/>
      <c r="BA172" s="132"/>
      <c r="BB172" s="73"/>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3"/>
      <c r="DM172" s="73"/>
      <c r="DN172" s="87" t="str">
        <f t="shared" si="46"/>
        <v xml:space="preserve">D6.scenario.defInput["i939"] = {  cons:"consCRsum",  title:"Vérification de la pression des pneus",  unit:"",  text:"Essayez-vous de maintenir les pneus à un niveau de pression adéquat ?", inputType:"sel939", right:"", postfix:"", nodata:"", varType:"Number", min:"", max:"", defaultValue:"-1", d11t:"",d11p:"",d12t:"",d12p:"",d13t:"",d13p:"",d1w:"",d1d:"", d21t:"",d21p:"",d22t:"",d22p:"",d23t:"",d23p:"",d2w:"",d2d:"", d31t:"",d31p:"",d32t:"",d32p:"",d33t:"",d33p:"",d3w:"",d3d:""}; </v>
      </c>
      <c r="DO172" s="88"/>
      <c r="DP172" s="88"/>
      <c r="DQ172" s="89" t="str">
        <f t="shared" si="47"/>
        <v>D6.scenario.defSelectValue["sel939"]= [ "Veuillez sélectionner", " Toujours", " de temps en temps", " Je ne le fais pas", "" ];</v>
      </c>
      <c r="DR172" s="90"/>
      <c r="DS172" s="90"/>
      <c r="DT172" s="90" t="str">
        <f t="shared" si="48"/>
        <v>D6.scenario.defSelectData['sel939']= [ '-1', '1', '2', '3' ];</v>
      </c>
    </row>
    <row r="173" spans="1:124" s="85" customFormat="1" ht="58.5" customHeight="1">
      <c r="A173" s="73"/>
      <c r="B173" s="111" t="s">
        <v>4638</v>
      </c>
      <c r="C173" s="120" t="s">
        <v>4890</v>
      </c>
      <c r="D173" s="132" t="s">
        <v>4639</v>
      </c>
      <c r="E173" s="111" t="s">
        <v>4640</v>
      </c>
      <c r="F173" s="121"/>
      <c r="G173" s="133"/>
      <c r="H173" s="120" t="s">
        <v>4895</v>
      </c>
      <c r="I173" s="132" t="s">
        <v>4641</v>
      </c>
      <c r="J173" s="120" t="str">
        <f t="shared" si="45"/>
        <v>sel221</v>
      </c>
      <c r="K173" s="132" t="str">
        <f t="shared" si="51"/>
        <v>sel221</v>
      </c>
      <c r="L173" s="112"/>
      <c r="M173" s="112"/>
      <c r="N173" s="112"/>
      <c r="O173" s="111" t="s">
        <v>1883</v>
      </c>
      <c r="P173" s="112"/>
      <c r="Q173" s="112"/>
      <c r="R173" s="111">
        <v>-1</v>
      </c>
      <c r="S173" s="73"/>
      <c r="T173" s="73"/>
      <c r="U173" s="114" t="str">
        <f t="shared" si="52"/>
        <v>sel221</v>
      </c>
      <c r="V173" s="120" t="s">
        <v>3659</v>
      </c>
      <c r="W173" s="120" t="s">
        <v>3643</v>
      </c>
      <c r="X173" s="120" t="s">
        <v>4970</v>
      </c>
      <c r="Y173" s="120" t="s">
        <v>4971</v>
      </c>
      <c r="Z173" s="120" t="s">
        <v>4972</v>
      </c>
      <c r="AA173" s="120"/>
      <c r="AB173" s="120"/>
      <c r="AC173" s="120"/>
      <c r="AD173" s="120"/>
      <c r="AE173" s="120"/>
      <c r="AF173" s="120"/>
      <c r="AG173" s="120"/>
      <c r="AH173" s="120"/>
      <c r="AI173" s="120"/>
      <c r="AJ173" s="120"/>
      <c r="AK173" s="120"/>
      <c r="AL173" s="132" t="s">
        <v>4643</v>
      </c>
      <c r="AM173" s="132" t="s">
        <v>4644</v>
      </c>
      <c r="AN173" s="161" t="s">
        <v>2744</v>
      </c>
      <c r="AO173" s="161" t="s">
        <v>4645</v>
      </c>
      <c r="AP173" s="132" t="s">
        <v>2434</v>
      </c>
      <c r="AQ173" s="132"/>
      <c r="AR173" s="132"/>
      <c r="AS173" s="132"/>
      <c r="AT173" s="132"/>
      <c r="AU173" s="132"/>
      <c r="AV173" s="132"/>
      <c r="AW173" s="132"/>
      <c r="AX173" s="132"/>
      <c r="AY173" s="132"/>
      <c r="AZ173" s="132"/>
      <c r="BA173" s="132"/>
      <c r="BB173" s="73"/>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3"/>
      <c r="DM173" s="73"/>
      <c r="DN173" s="87" t="str">
        <f t="shared" si="46"/>
        <v xml:space="preserve">D6.scenario.defInput["i221"] = {  cons:"consCOsum",  title:"Performance du climatiseur",  unit:"",  text:"Les performances d'économie d'énergie du climatiseur sont-elles bonnes (premier niveau?)", inputType:"sel221", right:"", postfix:"", nodata:"", varType:"Number", min:"", max:"", defaultValue:"-1", d11t:"3",d11p:"0",d12t:"2",d12p:"1",d13t:"1",d13p:"2",d1w:"1",d1d:"0", d21t:"3",d21p:"0",d22t:"2",d22p:"1",d23t:"1",d23p:"2",d2w:"1",d2d:"0", d31t:"",d31p:"",d32t:"",d32p:"",d33t:"",d33p:"",d3w:"",d3d:""}; </v>
      </c>
      <c r="DO173" s="88"/>
      <c r="DP173" s="88"/>
      <c r="DQ173" s="89" t="str">
        <f t="shared" si="47"/>
        <v>D6.scenario.defSelectValue["sel221"]= [ "Veuillez choisir", "Très bien", "Normal", "Pas très bon", "Je ne sais pas", "" ];</v>
      </c>
      <c r="DR173" s="90"/>
      <c r="DS173" s="90"/>
      <c r="DT173" s="90" t="str">
        <f t="shared" si="48"/>
        <v>D6.scenario.defSelectData['sel221']= [ '-1', '1', '2', '3', '4' ];</v>
      </c>
    </row>
    <row r="174" spans="1:124" s="85" customFormat="1" ht="58.5" customHeight="1">
      <c r="A174" s="73"/>
      <c r="B174" s="111" t="s">
        <v>4646</v>
      </c>
      <c r="C174" s="120" t="s">
        <v>4891</v>
      </c>
      <c r="D174" s="132" t="s">
        <v>4647</v>
      </c>
      <c r="E174" s="111" t="s">
        <v>4648</v>
      </c>
      <c r="F174" s="121"/>
      <c r="G174" s="133"/>
      <c r="H174" s="120" t="s">
        <v>4896</v>
      </c>
      <c r="I174" s="132" t="s">
        <v>4649</v>
      </c>
      <c r="J174" s="120" t="str">
        <f t="shared" si="45"/>
        <v>sel121</v>
      </c>
      <c r="K174" s="132" t="str">
        <f t="shared" si="51"/>
        <v>sel121</v>
      </c>
      <c r="L174" s="112"/>
      <c r="M174" s="112"/>
      <c r="N174" s="112"/>
      <c r="O174" s="111" t="s">
        <v>1883</v>
      </c>
      <c r="P174" s="112"/>
      <c r="Q174" s="112"/>
      <c r="R174" s="111">
        <v>-1</v>
      </c>
      <c r="S174" s="73"/>
      <c r="T174" s="73"/>
      <c r="U174" s="114" t="str">
        <f t="shared" si="52"/>
        <v>sel121</v>
      </c>
      <c r="V174" s="120" t="s">
        <v>3659</v>
      </c>
      <c r="W174" s="120" t="s">
        <v>3643</v>
      </c>
      <c r="X174" s="120" t="s">
        <v>4970</v>
      </c>
      <c r="Y174" s="120" t="s">
        <v>4971</v>
      </c>
      <c r="Z174" s="120" t="s">
        <v>4972</v>
      </c>
      <c r="AA174" s="120"/>
      <c r="AB174" s="120"/>
      <c r="AC174" s="120"/>
      <c r="AD174" s="120"/>
      <c r="AE174" s="120"/>
      <c r="AF174" s="120"/>
      <c r="AG174" s="120"/>
      <c r="AH174" s="120"/>
      <c r="AI174" s="120"/>
      <c r="AJ174" s="120"/>
      <c r="AK174" s="120"/>
      <c r="AL174" s="132" t="s">
        <v>4642</v>
      </c>
      <c r="AM174" s="132" t="s">
        <v>4644</v>
      </c>
      <c r="AN174" s="161" t="s">
        <v>2744</v>
      </c>
      <c r="AO174" s="161" t="s">
        <v>4645</v>
      </c>
      <c r="AP174" s="132" t="s">
        <v>2434</v>
      </c>
      <c r="AQ174" s="132"/>
      <c r="AR174" s="132"/>
      <c r="AS174" s="132"/>
      <c r="AT174" s="132"/>
      <c r="AU174" s="132"/>
      <c r="AV174" s="132"/>
      <c r="AW174" s="132"/>
      <c r="AX174" s="132"/>
      <c r="AY174" s="132"/>
      <c r="AZ174" s="132"/>
      <c r="BA174" s="132"/>
      <c r="BB174" s="73"/>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3"/>
      <c r="DM174" s="73"/>
      <c r="DN174" s="87" t="str">
        <f t="shared" si="46"/>
        <v xml:space="preserve">D6.scenario.defInput["i121"] = {  cons:"consHWsum",  title:"Performance du chauffe-eau",  unit:"",  text:"Les performances d'économie d'énergie du chauffe-eau sont-elles bonnes? (Première année)", inputType:"sel121", right:"", postfix:"", nodata:"", varType:"Number", min:"", max:"", defaultValue:"-1", d11t:"3",d11p:"0",d12t:"2",d12p:"1",d13t:"1",d13p:"2",d1w:"1",d1d:"0", d21t:"3",d21p:"0",d22t:"2",d22p:"1",d23t:"1",d23p:"2",d2w:"1",d2d:"0", d31t:"",d31p:"",d32t:"",d32p:"",d33t:"",d33p:"",d3w:"",d3d:""}; </v>
      </c>
      <c r="DO174" s="88"/>
      <c r="DP174" s="88"/>
      <c r="DQ174" s="89" t="str">
        <f t="shared" si="47"/>
        <v>D6.scenario.defSelectValue["sel121"]= [ "Veuillez choisir", "Très bien", "Normal", "Pas très bon", "Je ne sais pas", "" ];</v>
      </c>
      <c r="DR174" s="90"/>
      <c r="DS174" s="90"/>
      <c r="DT174" s="90" t="str">
        <f t="shared" si="48"/>
        <v>D6.scenario.defSelectData['sel121']= [ '-1', '1', '2', '3', '4' ];</v>
      </c>
    </row>
    <row r="175" spans="1:124" s="85" customFormat="1" ht="58.5" customHeight="1">
      <c r="A175" s="73"/>
      <c r="B175" s="111" t="s">
        <v>4650</v>
      </c>
      <c r="C175" s="120" t="s">
        <v>4892</v>
      </c>
      <c r="D175" s="132" t="s">
        <v>4651</v>
      </c>
      <c r="E175" s="111" t="s">
        <v>3383</v>
      </c>
      <c r="F175" s="121"/>
      <c r="G175" s="133"/>
      <c r="H175" s="120" t="s">
        <v>4897</v>
      </c>
      <c r="I175" s="132" t="s">
        <v>4652</v>
      </c>
      <c r="J175" s="120" t="str">
        <f t="shared" si="45"/>
        <v>sel621</v>
      </c>
      <c r="K175" s="132" t="str">
        <f t="shared" si="51"/>
        <v>sel621</v>
      </c>
      <c r="L175" s="112"/>
      <c r="M175" s="112"/>
      <c r="N175" s="112"/>
      <c r="O175" s="111" t="s">
        <v>1883</v>
      </c>
      <c r="P175" s="112"/>
      <c r="Q175" s="112"/>
      <c r="R175" s="111">
        <v>-1</v>
      </c>
      <c r="S175" s="73"/>
      <c r="T175" s="73"/>
      <c r="U175" s="114" t="str">
        <f t="shared" si="52"/>
        <v>sel621</v>
      </c>
      <c r="V175" s="120" t="s">
        <v>3659</v>
      </c>
      <c r="W175" s="120" t="s">
        <v>3643</v>
      </c>
      <c r="X175" s="120" t="s">
        <v>4970</v>
      </c>
      <c r="Y175" s="120" t="s">
        <v>4971</v>
      </c>
      <c r="Z175" s="120" t="s">
        <v>4972</v>
      </c>
      <c r="AA175" s="120"/>
      <c r="AB175" s="120"/>
      <c r="AC175" s="120"/>
      <c r="AD175" s="120"/>
      <c r="AE175" s="120"/>
      <c r="AF175" s="120"/>
      <c r="AG175" s="120"/>
      <c r="AH175" s="120"/>
      <c r="AI175" s="120"/>
      <c r="AJ175" s="120"/>
      <c r="AK175" s="120"/>
      <c r="AL175" s="132" t="s">
        <v>4653</v>
      </c>
      <c r="AM175" s="132" t="s">
        <v>4644</v>
      </c>
      <c r="AN175" s="161" t="s">
        <v>2744</v>
      </c>
      <c r="AO175" s="161" t="s">
        <v>4645</v>
      </c>
      <c r="AP175" s="132" t="s">
        <v>2434</v>
      </c>
      <c r="AQ175" s="132"/>
      <c r="AR175" s="132"/>
      <c r="AS175" s="132"/>
      <c r="AT175" s="132"/>
      <c r="AU175" s="132"/>
      <c r="AV175" s="132"/>
      <c r="AW175" s="132"/>
      <c r="AX175" s="132"/>
      <c r="AY175" s="132"/>
      <c r="AZ175" s="132"/>
      <c r="BA175" s="132"/>
      <c r="BB175" s="73"/>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3"/>
      <c r="DM175" s="73"/>
      <c r="DN175" s="87" t="str">
        <f t="shared" si="46"/>
        <v xml:space="preserve">D6.scenario.defInput["i621"] = {  cons:"consTVsum",  title:"Performances TV",  unit:"",  text:"Les performances d'économie d'énergie de la télévision sont-elles bonnes? (Première année)", inputType:"sel621", right:"", postfix:"", nodata:"", varType:"Number", min:"", max:"", defaultValue:"-1", d11t:"3",d11p:"0",d12t:"2",d12p:"1",d13t:"1",d13p:"2",d1w:"1",d1d:"0", d21t:"3",d21p:"0",d22t:"2",d22p:"1",d23t:"1",d23p:"2",d2w:"1",d2d:"0", d31t:"",d31p:"",d32t:"",d32p:"",d33t:"",d33p:"",d3w:"",d3d:""}; </v>
      </c>
      <c r="DO175" s="88"/>
      <c r="DP175" s="88"/>
      <c r="DQ175" s="89" t="str">
        <f t="shared" si="47"/>
        <v>D6.scenario.defSelectValue["sel621"]= [ "Veuillez choisir", "Très bien", "Normal", "Pas très bon", "Je ne sais pas", "" ];</v>
      </c>
      <c r="DR175" s="90"/>
      <c r="DS175" s="90"/>
      <c r="DT175" s="90" t="str">
        <f t="shared" si="48"/>
        <v>D6.scenario.defSelectData['sel621']= [ '-1', '1', '2', '3', '4' ];</v>
      </c>
    </row>
    <row r="176" spans="1:124" s="85" customFormat="1" ht="58.5" customHeight="1">
      <c r="A176" s="73"/>
      <c r="B176" s="111" t="s">
        <v>4654</v>
      </c>
      <c r="C176" s="120" t="s">
        <v>4893</v>
      </c>
      <c r="D176" s="132" t="s">
        <v>4655</v>
      </c>
      <c r="E176" s="111" t="s">
        <v>4656</v>
      </c>
      <c r="F176" s="121"/>
      <c r="G176" s="133"/>
      <c r="H176" s="120" t="s">
        <v>4898</v>
      </c>
      <c r="I176" s="132" t="s">
        <v>4657</v>
      </c>
      <c r="J176" s="120" t="str">
        <f t="shared" si="45"/>
        <v>sel421</v>
      </c>
      <c r="K176" s="132" t="str">
        <f t="shared" si="51"/>
        <v>sel421</v>
      </c>
      <c r="L176" s="112"/>
      <c r="M176" s="112"/>
      <c r="N176" s="112"/>
      <c r="O176" s="111" t="s">
        <v>1883</v>
      </c>
      <c r="P176" s="112"/>
      <c r="Q176" s="112"/>
      <c r="R176" s="111">
        <v>-1</v>
      </c>
      <c r="S176" s="73"/>
      <c r="T176" s="73"/>
      <c r="U176" s="114" t="str">
        <f t="shared" si="52"/>
        <v>sel421</v>
      </c>
      <c r="V176" s="120" t="s">
        <v>3659</v>
      </c>
      <c r="W176" s="120" t="s">
        <v>3643</v>
      </c>
      <c r="X176" s="120" t="s">
        <v>4970</v>
      </c>
      <c r="Y176" s="120" t="s">
        <v>4971</v>
      </c>
      <c r="Z176" s="120" t="s">
        <v>4972</v>
      </c>
      <c r="AA176" s="120"/>
      <c r="AB176" s="120"/>
      <c r="AC176" s="120"/>
      <c r="AD176" s="120"/>
      <c r="AE176" s="120"/>
      <c r="AF176" s="120"/>
      <c r="AG176" s="120"/>
      <c r="AH176" s="120"/>
      <c r="AI176" s="120"/>
      <c r="AJ176" s="120"/>
      <c r="AK176" s="120"/>
      <c r="AL176" s="132" t="s">
        <v>4642</v>
      </c>
      <c r="AM176" s="132" t="s">
        <v>4644</v>
      </c>
      <c r="AN176" s="161" t="s">
        <v>2744</v>
      </c>
      <c r="AO176" s="161" t="s">
        <v>4645</v>
      </c>
      <c r="AP176" s="132" t="s">
        <v>2434</v>
      </c>
      <c r="AQ176" s="132"/>
      <c r="AR176" s="132"/>
      <c r="AS176" s="132"/>
      <c r="AT176" s="132"/>
      <c r="AU176" s="132"/>
      <c r="AV176" s="132"/>
      <c r="AW176" s="132"/>
      <c r="AX176" s="132"/>
      <c r="AY176" s="132"/>
      <c r="AZ176" s="132"/>
      <c r="BA176" s="132"/>
      <c r="BB176" s="73"/>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3"/>
      <c r="DM176" s="73"/>
      <c r="DN176" s="87" t="str">
        <f t="shared" si="46"/>
        <v xml:space="preserve">D6.scenario.defInput["i421"] = {  cons:"consDRsum",  title:"Performance de la machine à laver",  unit:"",  text:"Est-ce que les performances d'économie d'énergie de la machine à laver sont bonnes? (Première année)", inputType:"sel421", right:"", postfix:"", nodata:"", varType:"Number", min:"", max:"", defaultValue:"-1", d11t:"3",d11p:"0",d12t:"2",d12p:"1",d13t:"1",d13p:"2",d1w:"1",d1d:"0", d21t:"3",d21p:"0",d22t:"2",d22p:"1",d23t:"1",d23p:"2",d2w:"1",d2d:"0", d31t:"",d31p:"",d32t:"",d32p:"",d33t:"",d33p:"",d3w:"",d3d:""}; </v>
      </c>
      <c r="DO176" s="88"/>
      <c r="DP176" s="88"/>
      <c r="DQ176" s="89" t="str">
        <f t="shared" si="47"/>
        <v>D6.scenario.defSelectValue["sel421"]= [ "Veuillez choisir", "Très bien", "Normal", "Pas très bon", "Je ne sais pas", "" ];</v>
      </c>
      <c r="DR176" s="90"/>
      <c r="DS176" s="90"/>
      <c r="DT176" s="90" t="str">
        <f t="shared" si="48"/>
        <v>D6.scenario.defSelectData['sel421']= [ '-1', '1', '2', '3', '4' ];</v>
      </c>
    </row>
    <row r="177" spans="1:124" s="85" customFormat="1" ht="58.5" customHeight="1">
      <c r="A177" s="73"/>
      <c r="B177" s="111" t="s">
        <v>4658</v>
      </c>
      <c r="C177" s="120" t="s">
        <v>4894</v>
      </c>
      <c r="D177" s="132" t="s">
        <v>4659</v>
      </c>
      <c r="E177" s="111" t="s">
        <v>4660</v>
      </c>
      <c r="F177" s="121"/>
      <c r="G177" s="133"/>
      <c r="H177" s="120" t="s">
        <v>4899</v>
      </c>
      <c r="I177" s="132" t="s">
        <v>4661</v>
      </c>
      <c r="J177" s="120" t="str">
        <f t="shared" si="45"/>
        <v>sel721</v>
      </c>
      <c r="K177" s="132" t="str">
        <f t="shared" si="51"/>
        <v>sel721</v>
      </c>
      <c r="L177" s="112"/>
      <c r="M177" s="112"/>
      <c r="N177" s="112"/>
      <c r="O177" s="111" t="s">
        <v>1883</v>
      </c>
      <c r="P177" s="112"/>
      <c r="Q177" s="112"/>
      <c r="R177" s="111">
        <v>-1</v>
      </c>
      <c r="S177" s="73"/>
      <c r="T177" s="73"/>
      <c r="U177" s="114" t="str">
        <f t="shared" si="52"/>
        <v>sel721</v>
      </c>
      <c r="V177" s="120" t="s">
        <v>3659</v>
      </c>
      <c r="W177" s="120" t="s">
        <v>3643</v>
      </c>
      <c r="X177" s="120" t="s">
        <v>4970</v>
      </c>
      <c r="Y177" s="120" t="s">
        <v>4971</v>
      </c>
      <c r="Z177" s="120" t="s">
        <v>4972</v>
      </c>
      <c r="AA177" s="120"/>
      <c r="AB177" s="120"/>
      <c r="AC177" s="120"/>
      <c r="AD177" s="120"/>
      <c r="AE177" s="120"/>
      <c r="AF177" s="120"/>
      <c r="AG177" s="120"/>
      <c r="AH177" s="120"/>
      <c r="AI177" s="120"/>
      <c r="AJ177" s="120"/>
      <c r="AK177" s="120"/>
      <c r="AL177" s="132" t="s">
        <v>4643</v>
      </c>
      <c r="AM177" s="132" t="s">
        <v>4644</v>
      </c>
      <c r="AN177" s="161" t="s">
        <v>2744</v>
      </c>
      <c r="AO177" s="161" t="s">
        <v>4645</v>
      </c>
      <c r="AP177" s="132" t="s">
        <v>2434</v>
      </c>
      <c r="AQ177" s="132"/>
      <c r="AR177" s="132"/>
      <c r="AS177" s="132"/>
      <c r="AT177" s="132"/>
      <c r="AU177" s="132"/>
      <c r="AV177" s="132"/>
      <c r="AW177" s="132"/>
      <c r="AX177" s="132"/>
      <c r="AY177" s="132"/>
      <c r="AZ177" s="132"/>
      <c r="BA177" s="132"/>
      <c r="BB177" s="73"/>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3"/>
      <c r="DM177" s="73"/>
      <c r="DN177" s="87" t="str">
        <f t="shared" si="46"/>
        <v xml:space="preserve">D6.scenario.defInput["i721"] = {  cons:"consRFsum",  title:"La performance du réfrigérateur",  unit:"",  text:"La performance du réfrigérateur en matière d'économie d'énergie est-elle bonne? (Première année)", inputType:"sel721", right:"", postfix:"", nodata:"", varType:"Number", min:"", max:"", defaultValue:"-1", d11t:"3",d11p:"0",d12t:"2",d12p:"1",d13t:"1",d13p:"2",d1w:"1",d1d:"0", d21t:"3",d21p:"0",d22t:"2",d22p:"1",d23t:"1",d23p:"2",d2w:"1",d2d:"0", d31t:"",d31p:"",d32t:"",d32p:"",d33t:"",d33p:"",d3w:"",d3d:""}; </v>
      </c>
      <c r="DO177" s="88"/>
      <c r="DP177" s="88"/>
      <c r="DQ177" s="89" t="str">
        <f t="shared" si="47"/>
        <v>D6.scenario.defSelectValue["sel721"]= [ "Veuillez choisir", "Très bien", "Normal", "Pas très bon", "Je ne sais pas", "" ];</v>
      </c>
      <c r="DR177" s="90"/>
      <c r="DS177" s="90"/>
      <c r="DT177" s="90" t="str">
        <f t="shared" si="48"/>
        <v>D6.scenario.defSelectData['sel721']= [ '-1', '1', '2', '3', '4' ];</v>
      </c>
    </row>
    <row r="180" spans="1:124" ht="15">
      <c r="V180" s="197"/>
    </row>
    <row r="181" spans="1:124" ht="15">
      <c r="V181" s="197"/>
    </row>
    <row r="182" spans="1:124" ht="15">
      <c r="V182" s="197"/>
    </row>
    <row r="183" spans="1:124" ht="15">
      <c r="V183" s="197"/>
    </row>
    <row r="184" spans="1:124" ht="15">
      <c r="V184" s="198"/>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9"/>
  <sheetViews>
    <sheetView topLeftCell="A132" workbookViewId="0">
      <selection sqref="A1:N169"/>
    </sheetView>
  </sheetViews>
  <sheetFormatPr defaultRowHeight="13.5"/>
  <sheetData>
    <row r="1" spans="1:9">
      <c r="A1" t="s">
        <v>3615</v>
      </c>
      <c r="B1" t="s">
        <v>3616</v>
      </c>
      <c r="C1" t="s">
        <v>3617</v>
      </c>
      <c r="D1" t="s">
        <v>3618</v>
      </c>
    </row>
    <row r="2" spans="1:9">
      <c r="A2" t="s">
        <v>3619</v>
      </c>
      <c r="B2" t="s">
        <v>3620</v>
      </c>
      <c r="C2" t="s">
        <v>3621</v>
      </c>
      <c r="D2" t="s">
        <v>3622</v>
      </c>
      <c r="E2" t="s">
        <v>3623</v>
      </c>
      <c r="F2" t="s">
        <v>3624</v>
      </c>
      <c r="G2" t="s">
        <v>3625</v>
      </c>
      <c r="H2" t="s">
        <v>3626</v>
      </c>
      <c r="I2" t="s">
        <v>3627</v>
      </c>
    </row>
    <row r="3" spans="1:9">
      <c r="A3" t="s">
        <v>3628</v>
      </c>
      <c r="B3" t="s">
        <v>3629</v>
      </c>
      <c r="C3" t="s">
        <v>3630</v>
      </c>
    </row>
    <row r="4" spans="1:9">
      <c r="A4" t="s">
        <v>3680</v>
      </c>
      <c r="B4" t="s">
        <v>4049</v>
      </c>
      <c r="C4" t="s">
        <v>3631</v>
      </c>
      <c r="D4" t="s">
        <v>3632</v>
      </c>
      <c r="E4" t="s">
        <v>3633</v>
      </c>
      <c r="F4" t="s">
        <v>3634</v>
      </c>
      <c r="G4" t="s">
        <v>3635</v>
      </c>
      <c r="H4" t="s">
        <v>3636</v>
      </c>
      <c r="I4" t="s">
        <v>3637</v>
      </c>
    </row>
    <row r="5" spans="1:9">
      <c r="A5" t="s">
        <v>3638</v>
      </c>
      <c r="B5" t="s">
        <v>3639</v>
      </c>
    </row>
    <row r="6" spans="1:9">
      <c r="A6" t="s">
        <v>3659</v>
      </c>
      <c r="B6" t="s">
        <v>4050</v>
      </c>
      <c r="C6" t="s">
        <v>3640</v>
      </c>
      <c r="D6" t="s">
        <v>3641</v>
      </c>
    </row>
    <row r="7" spans="1:9">
      <c r="A7" t="s">
        <v>4051</v>
      </c>
      <c r="B7" t="s">
        <v>4052</v>
      </c>
      <c r="C7" t="s">
        <v>3642</v>
      </c>
    </row>
    <row r="8" spans="1:9">
      <c r="A8" t="s">
        <v>3643</v>
      </c>
      <c r="B8" t="s">
        <v>3644</v>
      </c>
      <c r="C8" t="s">
        <v>3645</v>
      </c>
      <c r="D8" t="s">
        <v>3646</v>
      </c>
    </row>
    <row r="9" spans="1:9">
      <c r="A9" t="s">
        <v>3628</v>
      </c>
      <c r="B9" t="s">
        <v>4053</v>
      </c>
      <c r="C9" t="s">
        <v>3647</v>
      </c>
      <c r="D9" t="s">
        <v>3648</v>
      </c>
      <c r="E9" t="s">
        <v>3649</v>
      </c>
      <c r="F9" t="s">
        <v>3650</v>
      </c>
      <c r="G9" t="s">
        <v>3651</v>
      </c>
      <c r="H9" t="s">
        <v>3652</v>
      </c>
      <c r="I9" t="s">
        <v>3653</v>
      </c>
    </row>
    <row r="10" spans="1:9">
      <c r="A10" t="s">
        <v>3628</v>
      </c>
      <c r="B10" t="s">
        <v>3654</v>
      </c>
      <c r="C10" t="s">
        <v>3655</v>
      </c>
      <c r="D10" t="s">
        <v>3656</v>
      </c>
      <c r="E10" t="s">
        <v>3657</v>
      </c>
      <c r="F10" t="s">
        <v>3658</v>
      </c>
    </row>
    <row r="13" spans="1:9">
      <c r="A13" t="s">
        <v>3659</v>
      </c>
      <c r="B13" t="s">
        <v>3660</v>
      </c>
      <c r="C13" t="s">
        <v>3661</v>
      </c>
      <c r="D13" t="s">
        <v>3662</v>
      </c>
      <c r="E13" t="s">
        <v>3663</v>
      </c>
    </row>
    <row r="14" spans="1:9">
      <c r="A14" t="s">
        <v>3628</v>
      </c>
      <c r="B14" t="s">
        <v>3664</v>
      </c>
      <c r="C14" t="s">
        <v>3665</v>
      </c>
      <c r="D14" t="s">
        <v>4054</v>
      </c>
      <c r="E14" t="s">
        <v>4055</v>
      </c>
      <c r="F14" t="s">
        <v>3666</v>
      </c>
      <c r="G14" t="s">
        <v>3667</v>
      </c>
      <c r="H14" t="s">
        <v>3668</v>
      </c>
    </row>
    <row r="15" spans="1:9">
      <c r="A15" t="s">
        <v>3669</v>
      </c>
      <c r="B15" t="s">
        <v>3670</v>
      </c>
      <c r="C15" t="s">
        <v>3671</v>
      </c>
      <c r="D15" t="s">
        <v>3672</v>
      </c>
      <c r="E15" t="s">
        <v>3673</v>
      </c>
      <c r="F15" t="s">
        <v>3674</v>
      </c>
      <c r="G15" t="s">
        <v>3675</v>
      </c>
      <c r="H15" t="s">
        <v>3676</v>
      </c>
    </row>
    <row r="16" spans="1:9">
      <c r="A16" t="s">
        <v>3628</v>
      </c>
      <c r="B16" t="s">
        <v>3677</v>
      </c>
      <c r="C16" t="s">
        <v>3678</v>
      </c>
      <c r="D16" t="s">
        <v>3679</v>
      </c>
    </row>
    <row r="17" spans="1:13">
      <c r="A17" t="s">
        <v>3628</v>
      </c>
      <c r="B17" t="s">
        <v>3677</v>
      </c>
      <c r="C17" t="s">
        <v>3678</v>
      </c>
      <c r="D17" t="s">
        <v>3679</v>
      </c>
    </row>
    <row r="18" spans="1:13">
      <c r="A18" t="s">
        <v>3680</v>
      </c>
      <c r="B18" t="s">
        <v>3681</v>
      </c>
      <c r="C18" t="s">
        <v>3682</v>
      </c>
    </row>
    <row r="19" spans="1:13">
      <c r="A19" t="s">
        <v>3683</v>
      </c>
      <c r="B19" t="s">
        <v>3684</v>
      </c>
      <c r="C19" t="s">
        <v>3685</v>
      </c>
      <c r="D19" t="s">
        <v>3686</v>
      </c>
      <c r="E19" t="s">
        <v>3687</v>
      </c>
      <c r="F19" t="s">
        <v>3688</v>
      </c>
      <c r="G19" t="s">
        <v>3689</v>
      </c>
      <c r="H19" t="s">
        <v>3690</v>
      </c>
      <c r="L19" t="s">
        <v>3691</v>
      </c>
    </row>
    <row r="20" spans="1:13">
      <c r="A20" t="s">
        <v>3628</v>
      </c>
      <c r="B20" t="s">
        <v>3692</v>
      </c>
      <c r="C20" t="s">
        <v>3693</v>
      </c>
      <c r="D20">
        <v>2013</v>
      </c>
      <c r="E20">
        <v>2014</v>
      </c>
      <c r="F20">
        <v>2015</v>
      </c>
      <c r="G20">
        <v>2016</v>
      </c>
      <c r="H20" t="s">
        <v>3694</v>
      </c>
      <c r="I20" t="s">
        <v>3695</v>
      </c>
    </row>
    <row r="21" spans="1:13">
      <c r="A21" t="s">
        <v>3680</v>
      </c>
      <c r="B21" t="s">
        <v>3696</v>
      </c>
      <c r="C21" t="s">
        <v>3697</v>
      </c>
    </row>
    <row r="22" spans="1:13">
      <c r="A22" t="s">
        <v>3680</v>
      </c>
      <c r="B22" t="s">
        <v>4056</v>
      </c>
      <c r="C22" t="s">
        <v>4057</v>
      </c>
      <c r="D22" t="s">
        <v>4058</v>
      </c>
      <c r="E22" t="s">
        <v>4059</v>
      </c>
      <c r="F22" t="s">
        <v>4060</v>
      </c>
      <c r="G22" t="s">
        <v>4061</v>
      </c>
      <c r="H22" t="s">
        <v>4062</v>
      </c>
      <c r="I22" t="s">
        <v>4063</v>
      </c>
      <c r="J22" t="s">
        <v>4064</v>
      </c>
      <c r="K22" t="s">
        <v>4065</v>
      </c>
      <c r="L22" t="s">
        <v>3698</v>
      </c>
    </row>
    <row r="23" spans="1:13">
      <c r="A23" t="s">
        <v>3680</v>
      </c>
      <c r="B23" t="s">
        <v>4056</v>
      </c>
      <c r="C23" t="s">
        <v>4057</v>
      </c>
      <c r="D23" t="s">
        <v>4058</v>
      </c>
      <c r="E23" t="s">
        <v>4059</v>
      </c>
      <c r="F23" t="s">
        <v>4060</v>
      </c>
      <c r="G23" t="s">
        <v>4061</v>
      </c>
      <c r="H23" t="s">
        <v>4062</v>
      </c>
      <c r="I23" t="s">
        <v>4063</v>
      </c>
      <c r="J23" t="s">
        <v>4064</v>
      </c>
      <c r="K23" t="s">
        <v>4065</v>
      </c>
      <c r="L23" t="s">
        <v>3698</v>
      </c>
    </row>
    <row r="24" spans="1:13">
      <c r="A24" t="s">
        <v>3669</v>
      </c>
      <c r="B24" t="s">
        <v>3700</v>
      </c>
      <c r="C24" t="s">
        <v>4056</v>
      </c>
      <c r="D24" t="s">
        <v>4057</v>
      </c>
      <c r="E24" t="s">
        <v>4058</v>
      </c>
      <c r="F24" t="s">
        <v>4059</v>
      </c>
      <c r="G24" t="s">
        <v>4060</v>
      </c>
      <c r="H24" t="s">
        <v>4066</v>
      </c>
      <c r="I24" t="s">
        <v>4062</v>
      </c>
      <c r="J24" t="s">
        <v>4063</v>
      </c>
      <c r="K24" t="s">
        <v>4064</v>
      </c>
      <c r="L24" t="s">
        <v>4067</v>
      </c>
      <c r="M24" t="s">
        <v>3699</v>
      </c>
    </row>
    <row r="25" spans="1:13">
      <c r="A25" t="s">
        <v>3701</v>
      </c>
      <c r="B25" t="s">
        <v>3702</v>
      </c>
      <c r="C25" t="s">
        <v>3703</v>
      </c>
      <c r="D25" t="s">
        <v>3704</v>
      </c>
      <c r="E25" t="s">
        <v>3705</v>
      </c>
      <c r="F25" t="s">
        <v>3706</v>
      </c>
      <c r="G25" t="s">
        <v>3707</v>
      </c>
    </row>
    <row r="26" spans="1:13">
      <c r="A26" t="s">
        <v>4068</v>
      </c>
      <c r="B26" t="s">
        <v>4057</v>
      </c>
      <c r="C26" t="s">
        <v>4058</v>
      </c>
      <c r="D26" t="s">
        <v>4059</v>
      </c>
      <c r="E26" t="s">
        <v>4060</v>
      </c>
      <c r="F26" t="s">
        <v>4061</v>
      </c>
      <c r="G26" t="s">
        <v>4062</v>
      </c>
      <c r="H26" t="s">
        <v>4063</v>
      </c>
      <c r="I26" t="s">
        <v>4064</v>
      </c>
      <c r="J26" t="s">
        <v>4065</v>
      </c>
      <c r="K26" t="s">
        <v>3708</v>
      </c>
    </row>
    <row r="27" spans="1:13">
      <c r="A27" t="s">
        <v>3628</v>
      </c>
      <c r="B27" t="s">
        <v>3709</v>
      </c>
      <c r="C27" t="s">
        <v>3710</v>
      </c>
    </row>
    <row r="28" spans="1:13">
      <c r="A28" t="s">
        <v>3628</v>
      </c>
      <c r="B28" t="s">
        <v>4069</v>
      </c>
      <c r="C28" t="s">
        <v>3711</v>
      </c>
      <c r="D28" t="s">
        <v>3712</v>
      </c>
      <c r="E28" t="s">
        <v>3713</v>
      </c>
    </row>
    <row r="29" spans="1:13">
      <c r="A29" t="s">
        <v>3714</v>
      </c>
      <c r="B29" t="s">
        <v>3715</v>
      </c>
      <c r="C29" t="s">
        <v>3716</v>
      </c>
      <c r="D29" t="s">
        <v>3717</v>
      </c>
      <c r="E29" t="s">
        <v>3718</v>
      </c>
      <c r="F29" t="s">
        <v>3719</v>
      </c>
    </row>
    <row r="30" spans="1:13">
      <c r="A30" t="s">
        <v>4070</v>
      </c>
      <c r="B30" t="s">
        <v>4056</v>
      </c>
      <c r="C30" t="s">
        <v>4071</v>
      </c>
      <c r="D30" t="s">
        <v>4057</v>
      </c>
      <c r="E30" t="s">
        <v>4058</v>
      </c>
      <c r="F30" t="s">
        <v>4072</v>
      </c>
      <c r="G30" t="s">
        <v>4059</v>
      </c>
      <c r="H30" t="s">
        <v>4060</v>
      </c>
      <c r="I30" t="s">
        <v>4061</v>
      </c>
      <c r="J30" t="s">
        <v>4063</v>
      </c>
      <c r="K30" t="s">
        <v>3698</v>
      </c>
    </row>
    <row r="31" spans="1:13">
      <c r="A31" t="s">
        <v>4068</v>
      </c>
      <c r="B31" t="s">
        <v>4057</v>
      </c>
      <c r="C31" t="s">
        <v>4058</v>
      </c>
      <c r="D31" t="s">
        <v>4059</v>
      </c>
      <c r="E31" t="s">
        <v>4060</v>
      </c>
      <c r="F31" t="s">
        <v>4061</v>
      </c>
      <c r="G31" t="s">
        <v>4062</v>
      </c>
      <c r="H31" t="s">
        <v>4063</v>
      </c>
      <c r="I31" t="s">
        <v>4064</v>
      </c>
      <c r="J31" t="s">
        <v>4065</v>
      </c>
      <c r="K31" t="s">
        <v>3708</v>
      </c>
    </row>
    <row r="33" spans="1:13">
      <c r="A33" t="s">
        <v>3628</v>
      </c>
      <c r="B33" t="s">
        <v>4073</v>
      </c>
      <c r="C33" t="s">
        <v>3720</v>
      </c>
    </row>
    <row r="34" spans="1:13">
      <c r="A34" t="s">
        <v>3628</v>
      </c>
      <c r="B34" t="s">
        <v>4074</v>
      </c>
      <c r="C34" t="s">
        <v>3721</v>
      </c>
      <c r="D34" t="s">
        <v>3722</v>
      </c>
    </row>
    <row r="35" spans="1:13">
      <c r="A35" t="s">
        <v>3680</v>
      </c>
      <c r="B35" t="s">
        <v>4056</v>
      </c>
      <c r="C35" t="s">
        <v>4057</v>
      </c>
      <c r="D35" t="s">
        <v>4058</v>
      </c>
      <c r="E35" t="s">
        <v>4059</v>
      </c>
      <c r="F35" t="s">
        <v>4060</v>
      </c>
      <c r="G35" t="s">
        <v>4061</v>
      </c>
      <c r="H35" t="s">
        <v>4062</v>
      </c>
      <c r="I35" t="s">
        <v>4063</v>
      </c>
      <c r="J35" t="s">
        <v>4064</v>
      </c>
      <c r="K35" t="s">
        <v>4065</v>
      </c>
      <c r="L35" t="s">
        <v>3698</v>
      </c>
    </row>
    <row r="36" spans="1:13">
      <c r="A36" t="s">
        <v>3680</v>
      </c>
      <c r="B36" t="s">
        <v>4056</v>
      </c>
      <c r="C36" t="s">
        <v>4057</v>
      </c>
      <c r="D36" t="s">
        <v>4058</v>
      </c>
      <c r="E36" t="s">
        <v>4059</v>
      </c>
      <c r="F36" t="s">
        <v>4060</v>
      </c>
      <c r="G36" t="s">
        <v>4061</v>
      </c>
      <c r="H36" t="s">
        <v>4062</v>
      </c>
      <c r="I36" t="s">
        <v>4063</v>
      </c>
      <c r="J36" t="s">
        <v>4064</v>
      </c>
      <c r="K36" t="s">
        <v>4065</v>
      </c>
      <c r="L36" t="s">
        <v>3698</v>
      </c>
    </row>
    <row r="37" spans="1:13">
      <c r="A37" t="s">
        <v>3669</v>
      </c>
      <c r="B37" t="s">
        <v>3700</v>
      </c>
      <c r="C37" t="s">
        <v>4056</v>
      </c>
      <c r="D37" t="s">
        <v>4057</v>
      </c>
      <c r="E37" t="s">
        <v>4058</v>
      </c>
      <c r="F37" t="s">
        <v>4059</v>
      </c>
      <c r="G37" t="s">
        <v>4060</v>
      </c>
      <c r="H37" t="s">
        <v>4061</v>
      </c>
      <c r="I37" t="s">
        <v>4062</v>
      </c>
      <c r="J37" t="s">
        <v>4063</v>
      </c>
      <c r="K37" t="s">
        <v>4064</v>
      </c>
      <c r="L37" t="s">
        <v>4067</v>
      </c>
      <c r="M37" t="s">
        <v>3699</v>
      </c>
    </row>
    <row r="38" spans="1:13">
      <c r="A38" t="s">
        <v>3701</v>
      </c>
      <c r="B38" t="s">
        <v>3702</v>
      </c>
      <c r="C38" t="s">
        <v>3703</v>
      </c>
      <c r="D38" t="s">
        <v>3704</v>
      </c>
      <c r="E38" t="s">
        <v>3705</v>
      </c>
      <c r="F38" t="s">
        <v>3706</v>
      </c>
      <c r="G38" t="s">
        <v>3707</v>
      </c>
    </row>
    <row r="39" spans="1:13">
      <c r="A39" t="s">
        <v>3974</v>
      </c>
      <c r="B39" t="s">
        <v>3975</v>
      </c>
      <c r="C39" t="s">
        <v>3976</v>
      </c>
      <c r="D39" t="s">
        <v>3977</v>
      </c>
      <c r="E39" t="s">
        <v>3978</v>
      </c>
    </row>
    <row r="40" spans="1:13">
      <c r="A40" t="s">
        <v>3680</v>
      </c>
      <c r="B40" t="s">
        <v>3979</v>
      </c>
      <c r="C40" t="s">
        <v>3980</v>
      </c>
      <c r="D40" t="s">
        <v>3808</v>
      </c>
    </row>
    <row r="41" spans="1:13">
      <c r="A41" t="s">
        <v>3628</v>
      </c>
      <c r="B41" t="s">
        <v>3981</v>
      </c>
      <c r="C41" t="s">
        <v>3982</v>
      </c>
      <c r="D41" t="s">
        <v>3983</v>
      </c>
      <c r="E41" t="s">
        <v>3984</v>
      </c>
      <c r="F41" t="s">
        <v>3985</v>
      </c>
      <c r="G41" t="s">
        <v>3852</v>
      </c>
    </row>
    <row r="42" spans="1:13">
      <c r="A42" t="s">
        <v>3628</v>
      </c>
      <c r="B42" t="s">
        <v>3981</v>
      </c>
      <c r="C42" t="s">
        <v>3982</v>
      </c>
      <c r="D42" t="s">
        <v>3983</v>
      </c>
      <c r="E42" t="s">
        <v>3984</v>
      </c>
      <c r="F42" t="s">
        <v>3985</v>
      </c>
      <c r="G42" t="s">
        <v>3852</v>
      </c>
    </row>
    <row r="43" spans="1:13">
      <c r="A43" t="s">
        <v>3986</v>
      </c>
      <c r="B43" t="s">
        <v>3865</v>
      </c>
      <c r="C43" t="s">
        <v>3866</v>
      </c>
      <c r="D43" t="s">
        <v>3987</v>
      </c>
      <c r="E43" t="s">
        <v>3867</v>
      </c>
      <c r="F43" t="s">
        <v>3988</v>
      </c>
      <c r="G43" t="s">
        <v>3989</v>
      </c>
      <c r="H43" t="s">
        <v>3990</v>
      </c>
      <c r="I43" t="s">
        <v>3991</v>
      </c>
    </row>
    <row r="44" spans="1:13">
      <c r="A44" t="s">
        <v>3986</v>
      </c>
      <c r="B44" t="s">
        <v>3865</v>
      </c>
      <c r="C44" t="s">
        <v>3866</v>
      </c>
      <c r="D44" t="s">
        <v>3987</v>
      </c>
      <c r="E44" t="s">
        <v>3867</v>
      </c>
      <c r="F44" t="s">
        <v>3988</v>
      </c>
      <c r="G44" t="s">
        <v>3989</v>
      </c>
      <c r="H44" t="s">
        <v>3990</v>
      </c>
      <c r="I44" t="s">
        <v>3991</v>
      </c>
    </row>
    <row r="45" spans="1:13">
      <c r="A45" t="s">
        <v>3659</v>
      </c>
      <c r="B45" t="s">
        <v>4075</v>
      </c>
      <c r="C45" t="s">
        <v>3992</v>
      </c>
      <c r="D45" t="s">
        <v>3993</v>
      </c>
    </row>
    <row r="46" spans="1:13">
      <c r="A46" t="s">
        <v>3628</v>
      </c>
      <c r="B46" t="s">
        <v>3681</v>
      </c>
      <c r="C46" t="s">
        <v>3757</v>
      </c>
      <c r="D46" t="s">
        <v>3759</v>
      </c>
      <c r="E46" t="s">
        <v>3994</v>
      </c>
      <c r="F46" t="s">
        <v>3762</v>
      </c>
      <c r="G46" t="s">
        <v>3912</v>
      </c>
    </row>
    <row r="47" spans="1:13">
      <c r="A47" t="s">
        <v>3628</v>
      </c>
      <c r="B47" t="s">
        <v>3995</v>
      </c>
      <c r="C47" t="s">
        <v>3996</v>
      </c>
      <c r="D47" t="s">
        <v>3997</v>
      </c>
      <c r="E47" t="s">
        <v>3773</v>
      </c>
    </row>
    <row r="48" spans="1:13">
      <c r="A48" t="s">
        <v>3998</v>
      </c>
      <c r="B48" t="s">
        <v>3999</v>
      </c>
      <c r="C48" t="s">
        <v>4000</v>
      </c>
      <c r="D48" t="s">
        <v>4001</v>
      </c>
      <c r="E48" t="s">
        <v>3773</v>
      </c>
    </row>
    <row r="49" spans="1:11">
      <c r="A49" t="s">
        <v>3628</v>
      </c>
      <c r="B49" t="s">
        <v>4002</v>
      </c>
      <c r="C49" t="s">
        <v>4001</v>
      </c>
      <c r="D49" t="s">
        <v>4003</v>
      </c>
      <c r="E49" t="s">
        <v>4004</v>
      </c>
      <c r="F49" t="s">
        <v>3773</v>
      </c>
    </row>
    <row r="50" spans="1:11">
      <c r="A50" t="s">
        <v>4005</v>
      </c>
      <c r="B50" t="s">
        <v>4006</v>
      </c>
      <c r="C50" t="s">
        <v>4007</v>
      </c>
      <c r="D50" t="s">
        <v>4008</v>
      </c>
      <c r="E50" t="s">
        <v>3658</v>
      </c>
    </row>
    <row r="51" spans="1:11">
      <c r="A51" t="s">
        <v>3628</v>
      </c>
      <c r="B51" t="s">
        <v>3793</v>
      </c>
      <c r="C51" t="s">
        <v>3794</v>
      </c>
      <c r="D51" t="s">
        <v>3795</v>
      </c>
      <c r="E51" t="s">
        <v>3679</v>
      </c>
    </row>
    <row r="52" spans="1:11">
      <c r="A52" t="s">
        <v>3628</v>
      </c>
      <c r="B52" t="s">
        <v>4009</v>
      </c>
      <c r="C52" t="s">
        <v>3735</v>
      </c>
      <c r="D52" t="s">
        <v>3737</v>
      </c>
      <c r="E52" t="s">
        <v>3739</v>
      </c>
      <c r="F52" t="s">
        <v>3740</v>
      </c>
      <c r="G52" t="s">
        <v>3741</v>
      </c>
      <c r="H52" t="s">
        <v>4010</v>
      </c>
    </row>
    <row r="53" spans="1:11">
      <c r="A53" t="s">
        <v>4011</v>
      </c>
      <c r="B53" t="s">
        <v>3737</v>
      </c>
      <c r="C53" t="s">
        <v>3739</v>
      </c>
      <c r="D53" t="s">
        <v>3740</v>
      </c>
      <c r="E53" t="s">
        <v>3741</v>
      </c>
      <c r="F53" t="s">
        <v>4010</v>
      </c>
    </row>
    <row r="54" spans="1:11">
      <c r="A54" t="s">
        <v>3628</v>
      </c>
      <c r="B54" t="s">
        <v>4012</v>
      </c>
      <c r="C54" t="s">
        <v>3796</v>
      </c>
      <c r="D54" t="s">
        <v>3773</v>
      </c>
    </row>
    <row r="55" spans="1:11">
      <c r="A55" t="s">
        <v>3628</v>
      </c>
      <c r="B55" t="s">
        <v>4013</v>
      </c>
      <c r="C55" t="s">
        <v>4014</v>
      </c>
      <c r="D55" t="s">
        <v>4015</v>
      </c>
    </row>
    <row r="56" spans="1:11">
      <c r="A56" t="s">
        <v>3628</v>
      </c>
      <c r="B56" t="s">
        <v>4076</v>
      </c>
      <c r="C56" t="s">
        <v>4016</v>
      </c>
      <c r="D56" t="s">
        <v>4017</v>
      </c>
      <c r="E56" t="s">
        <v>4018</v>
      </c>
    </row>
    <row r="57" spans="1:11">
      <c r="A57" t="s">
        <v>4077</v>
      </c>
      <c r="B57" t="s">
        <v>4078</v>
      </c>
      <c r="C57" t="s">
        <v>4019</v>
      </c>
      <c r="D57" t="s">
        <v>4020</v>
      </c>
      <c r="E57" t="s">
        <v>4020</v>
      </c>
      <c r="F57" t="s">
        <v>3668</v>
      </c>
    </row>
    <row r="58" spans="1:11">
      <c r="A58" t="s">
        <v>3680</v>
      </c>
      <c r="B58" t="s">
        <v>3696</v>
      </c>
      <c r="C58" t="s">
        <v>3697</v>
      </c>
    </row>
    <row r="59" spans="1:11">
      <c r="A59" t="s">
        <v>3680</v>
      </c>
      <c r="B59" t="s">
        <v>3696</v>
      </c>
      <c r="C59" t="s">
        <v>3697</v>
      </c>
    </row>
    <row r="60" spans="1:11">
      <c r="A60" t="s">
        <v>3628</v>
      </c>
      <c r="B60" t="s">
        <v>4079</v>
      </c>
      <c r="C60" t="s">
        <v>4021</v>
      </c>
      <c r="D60" t="s">
        <v>4022</v>
      </c>
      <c r="E60" t="s">
        <v>4023</v>
      </c>
      <c r="F60" t="s">
        <v>4024</v>
      </c>
    </row>
    <row r="61" spans="1:11">
      <c r="A61" t="s">
        <v>4025</v>
      </c>
      <c r="B61" t="s">
        <v>4080</v>
      </c>
      <c r="C61" t="s">
        <v>4081</v>
      </c>
      <c r="D61" t="s">
        <v>3822</v>
      </c>
      <c r="E61" t="s">
        <v>3819</v>
      </c>
      <c r="F61" t="s">
        <v>4082</v>
      </c>
      <c r="G61" t="s">
        <v>4083</v>
      </c>
      <c r="H61" t="s">
        <v>4026</v>
      </c>
    </row>
    <row r="62" spans="1:11">
      <c r="A62" t="s">
        <v>4025</v>
      </c>
      <c r="B62" t="s">
        <v>4080</v>
      </c>
      <c r="C62" t="s">
        <v>4081</v>
      </c>
      <c r="D62" t="s">
        <v>3822</v>
      </c>
      <c r="E62" t="s">
        <v>3819</v>
      </c>
      <c r="F62" t="s">
        <v>4082</v>
      </c>
      <c r="G62" t="s">
        <v>4083</v>
      </c>
      <c r="H62" t="s">
        <v>4026</v>
      </c>
    </row>
    <row r="63" spans="1:11">
      <c r="A63" t="s">
        <v>3628</v>
      </c>
      <c r="B63" t="s">
        <v>3754</v>
      </c>
      <c r="C63" t="s">
        <v>3755</v>
      </c>
      <c r="D63" t="s">
        <v>3756</v>
      </c>
      <c r="E63" t="s">
        <v>3757</v>
      </c>
      <c r="F63" t="s">
        <v>3758</v>
      </c>
      <c r="G63" t="s">
        <v>3759</v>
      </c>
      <c r="H63" t="s">
        <v>3760</v>
      </c>
      <c r="I63" t="s">
        <v>3761</v>
      </c>
      <c r="J63" t="s">
        <v>3762</v>
      </c>
      <c r="K63" t="s">
        <v>3763</v>
      </c>
    </row>
    <row r="64" spans="1:11">
      <c r="A64" t="s">
        <v>3723</v>
      </c>
      <c r="B64" t="s">
        <v>3724</v>
      </c>
      <c r="C64" t="s">
        <v>3725</v>
      </c>
      <c r="D64" t="s">
        <v>3726</v>
      </c>
      <c r="E64" t="s">
        <v>3727</v>
      </c>
      <c r="F64" t="s">
        <v>3728</v>
      </c>
      <c r="G64" t="s">
        <v>3729</v>
      </c>
      <c r="H64" t="s">
        <v>3730</v>
      </c>
      <c r="I64" t="s">
        <v>3731</v>
      </c>
    </row>
    <row r="65" spans="1:11">
      <c r="A65" t="s">
        <v>3732</v>
      </c>
      <c r="B65" t="s">
        <v>3733</v>
      </c>
      <c r="C65" t="s">
        <v>3734</v>
      </c>
      <c r="D65" t="s">
        <v>3735</v>
      </c>
      <c r="E65" t="s">
        <v>3736</v>
      </c>
      <c r="F65" t="s">
        <v>3737</v>
      </c>
      <c r="G65" t="s">
        <v>3738</v>
      </c>
      <c r="H65" t="s">
        <v>3739</v>
      </c>
      <c r="I65" t="s">
        <v>3740</v>
      </c>
      <c r="J65" t="s">
        <v>3741</v>
      </c>
    </row>
    <row r="67" spans="1:11">
      <c r="A67" t="s">
        <v>4027</v>
      </c>
      <c r="B67" t="s">
        <v>4028</v>
      </c>
      <c r="C67" t="s">
        <v>4029</v>
      </c>
      <c r="D67" t="s">
        <v>4030</v>
      </c>
      <c r="E67" t="s">
        <v>4031</v>
      </c>
      <c r="F67" t="s">
        <v>4032</v>
      </c>
      <c r="G67" t="s">
        <v>4033</v>
      </c>
      <c r="H67" t="s">
        <v>4034</v>
      </c>
      <c r="I67" t="s">
        <v>4035</v>
      </c>
      <c r="J67" t="s">
        <v>4036</v>
      </c>
      <c r="K67" t="s">
        <v>4037</v>
      </c>
    </row>
    <row r="68" spans="1:11">
      <c r="A68" t="s">
        <v>3669</v>
      </c>
      <c r="B68" t="s">
        <v>4084</v>
      </c>
      <c r="C68" t="s">
        <v>4038</v>
      </c>
      <c r="D68" t="s">
        <v>4039</v>
      </c>
      <c r="E68" t="s">
        <v>4040</v>
      </c>
      <c r="F68" t="s">
        <v>4041</v>
      </c>
      <c r="G68" t="s">
        <v>4042</v>
      </c>
    </row>
    <row r="69" spans="1:11">
      <c r="A69" t="s">
        <v>3669</v>
      </c>
      <c r="B69" t="s">
        <v>4043</v>
      </c>
      <c r="C69" t="s">
        <v>4044</v>
      </c>
      <c r="D69" t="s">
        <v>4045</v>
      </c>
      <c r="E69" t="s">
        <v>4046</v>
      </c>
      <c r="F69" t="s">
        <v>4047</v>
      </c>
    </row>
    <row r="70" spans="1:11">
      <c r="A70" t="s">
        <v>3905</v>
      </c>
      <c r="B70" t="s">
        <v>3906</v>
      </c>
      <c r="C70" t="s">
        <v>3654</v>
      </c>
      <c r="D70" t="s">
        <v>3907</v>
      </c>
      <c r="E70" t="s">
        <v>3908</v>
      </c>
      <c r="F70" t="s">
        <v>3909</v>
      </c>
      <c r="G70" t="s">
        <v>3910</v>
      </c>
      <c r="H70" t="s">
        <v>3911</v>
      </c>
    </row>
    <row r="71" spans="1:11">
      <c r="A71" t="s">
        <v>3628</v>
      </c>
      <c r="B71" t="s">
        <v>3696</v>
      </c>
      <c r="C71" t="s">
        <v>3840</v>
      </c>
      <c r="D71" t="s">
        <v>3668</v>
      </c>
    </row>
    <row r="72" spans="1:11">
      <c r="A72" t="s">
        <v>3628</v>
      </c>
      <c r="B72" t="s">
        <v>3744</v>
      </c>
      <c r="C72" t="s">
        <v>4048</v>
      </c>
      <c r="D72" t="s">
        <v>3676</v>
      </c>
    </row>
    <row r="73" spans="1:11">
      <c r="A73" t="s">
        <v>4025</v>
      </c>
      <c r="B73" t="s">
        <v>4080</v>
      </c>
      <c r="C73" t="s">
        <v>4081</v>
      </c>
      <c r="D73" t="s">
        <v>3822</v>
      </c>
      <c r="E73" t="s">
        <v>3819</v>
      </c>
      <c r="F73" t="s">
        <v>4082</v>
      </c>
      <c r="G73" t="s">
        <v>4083</v>
      </c>
      <c r="H73" t="s">
        <v>4026</v>
      </c>
    </row>
    <row r="74" spans="1:11">
      <c r="A74" t="s">
        <v>4025</v>
      </c>
      <c r="B74" t="s">
        <v>4080</v>
      </c>
      <c r="C74" t="s">
        <v>4081</v>
      </c>
      <c r="D74" t="s">
        <v>3822</v>
      </c>
      <c r="E74" t="s">
        <v>3819</v>
      </c>
      <c r="F74" t="s">
        <v>4082</v>
      </c>
      <c r="G74" t="s">
        <v>4083</v>
      </c>
      <c r="H74" t="s">
        <v>4026</v>
      </c>
    </row>
    <row r="75" spans="1:11">
      <c r="A75" t="s">
        <v>3628</v>
      </c>
      <c r="B75" t="s">
        <v>3754</v>
      </c>
      <c r="C75" t="s">
        <v>3755</v>
      </c>
      <c r="D75" t="s">
        <v>3756</v>
      </c>
      <c r="E75" t="s">
        <v>3757</v>
      </c>
      <c r="F75" t="s">
        <v>3758</v>
      </c>
      <c r="G75" t="s">
        <v>3759</v>
      </c>
      <c r="H75" t="s">
        <v>3760</v>
      </c>
      <c r="I75" t="s">
        <v>3761</v>
      </c>
      <c r="J75" t="s">
        <v>3762</v>
      </c>
      <c r="K75" t="s">
        <v>3763</v>
      </c>
    </row>
    <row r="76" spans="1:11">
      <c r="A76" t="s">
        <v>3723</v>
      </c>
      <c r="B76" t="s">
        <v>3724</v>
      </c>
      <c r="C76" t="s">
        <v>3725</v>
      </c>
      <c r="D76" t="s">
        <v>3726</v>
      </c>
      <c r="E76" t="s">
        <v>3727</v>
      </c>
      <c r="F76" t="s">
        <v>3728</v>
      </c>
      <c r="G76" t="s">
        <v>3729</v>
      </c>
      <c r="H76" t="s">
        <v>3730</v>
      </c>
      <c r="I76" t="s">
        <v>3731</v>
      </c>
    </row>
    <row r="77" spans="1:11">
      <c r="A77" t="s">
        <v>3732</v>
      </c>
      <c r="B77" t="s">
        <v>3733</v>
      </c>
      <c r="C77" t="s">
        <v>3734</v>
      </c>
      <c r="D77" t="s">
        <v>3735</v>
      </c>
      <c r="E77" t="s">
        <v>3736</v>
      </c>
      <c r="F77" t="s">
        <v>3737</v>
      </c>
      <c r="G77" t="s">
        <v>3738</v>
      </c>
      <c r="H77" t="s">
        <v>3739</v>
      </c>
      <c r="I77" t="s">
        <v>3740</v>
      </c>
      <c r="J77" t="s">
        <v>3741</v>
      </c>
    </row>
    <row r="78" spans="1:11">
      <c r="A78" t="s">
        <v>3628</v>
      </c>
      <c r="B78" t="s">
        <v>3742</v>
      </c>
      <c r="C78" t="s">
        <v>3734</v>
      </c>
      <c r="D78" t="s">
        <v>3735</v>
      </c>
      <c r="E78" t="s">
        <v>3736</v>
      </c>
      <c r="F78" t="s">
        <v>3737</v>
      </c>
      <c r="G78" t="s">
        <v>3738</v>
      </c>
      <c r="H78" t="s">
        <v>3743</v>
      </c>
    </row>
    <row r="79" spans="1:11">
      <c r="A79" t="s">
        <v>3628</v>
      </c>
      <c r="B79" t="s">
        <v>3744</v>
      </c>
      <c r="C79" t="s">
        <v>3745</v>
      </c>
    </row>
    <row r="80" spans="1:11">
      <c r="A80" t="s">
        <v>3628</v>
      </c>
      <c r="B80" t="s">
        <v>4085</v>
      </c>
      <c r="C80" t="s">
        <v>3746</v>
      </c>
      <c r="D80" t="s">
        <v>3747</v>
      </c>
    </row>
    <row r="81" spans="1:13">
      <c r="A81" t="s">
        <v>3628</v>
      </c>
      <c r="B81" t="s">
        <v>3748</v>
      </c>
    </row>
    <row r="82" spans="1:13">
      <c r="A82" t="s">
        <v>3628</v>
      </c>
      <c r="B82" t="s">
        <v>3749</v>
      </c>
      <c r="C82" t="s">
        <v>3750</v>
      </c>
      <c r="D82" t="s">
        <v>3751</v>
      </c>
      <c r="E82" t="s">
        <v>3752</v>
      </c>
      <c r="F82" t="s">
        <v>3753</v>
      </c>
    </row>
    <row r="83" spans="1:13">
      <c r="A83" t="s">
        <v>3628</v>
      </c>
      <c r="B83" t="s">
        <v>3754</v>
      </c>
      <c r="C83" t="s">
        <v>3755</v>
      </c>
      <c r="D83" t="s">
        <v>3756</v>
      </c>
      <c r="E83" t="s">
        <v>3757</v>
      </c>
      <c r="F83" t="s">
        <v>3758</v>
      </c>
      <c r="G83" t="s">
        <v>3759</v>
      </c>
      <c r="H83" t="s">
        <v>3760</v>
      </c>
      <c r="I83" t="s">
        <v>3761</v>
      </c>
      <c r="J83" t="s">
        <v>3762</v>
      </c>
      <c r="K83" t="s">
        <v>3763</v>
      </c>
    </row>
    <row r="84" spans="1:13">
      <c r="A84" t="s">
        <v>3764</v>
      </c>
      <c r="B84" t="s">
        <v>3765</v>
      </c>
      <c r="C84" t="s">
        <v>3766</v>
      </c>
      <c r="D84" t="s">
        <v>3767</v>
      </c>
      <c r="E84" t="s">
        <v>3768</v>
      </c>
      <c r="F84" t="s">
        <v>3769</v>
      </c>
    </row>
    <row r="85" spans="1:13">
      <c r="A85" t="s">
        <v>3628</v>
      </c>
      <c r="B85" t="s">
        <v>4086</v>
      </c>
      <c r="C85" t="s">
        <v>3770</v>
      </c>
      <c r="D85" t="s">
        <v>3771</v>
      </c>
      <c r="E85" t="s">
        <v>3772</v>
      </c>
      <c r="F85" t="s">
        <v>3773</v>
      </c>
    </row>
    <row r="86" spans="1:13">
      <c r="A86" t="s">
        <v>3628</v>
      </c>
      <c r="B86" t="s">
        <v>4086</v>
      </c>
      <c r="C86" t="s">
        <v>3770</v>
      </c>
      <c r="D86" t="s">
        <v>3771</v>
      </c>
      <c r="E86" t="s">
        <v>3772</v>
      </c>
      <c r="F86" t="s">
        <v>3773</v>
      </c>
    </row>
    <row r="87" spans="1:13">
      <c r="A87" t="s">
        <v>3669</v>
      </c>
      <c r="B87" t="s">
        <v>3774</v>
      </c>
      <c r="C87" t="s">
        <v>3775</v>
      </c>
      <c r="D87" t="s">
        <v>3776</v>
      </c>
      <c r="E87" t="s">
        <v>3777</v>
      </c>
      <c r="M87" t="s">
        <v>3778</v>
      </c>
    </row>
    <row r="88" spans="1:13">
      <c r="A88" t="s">
        <v>3628</v>
      </c>
      <c r="B88" t="s">
        <v>4087</v>
      </c>
      <c r="C88" t="s">
        <v>3779</v>
      </c>
      <c r="D88" t="s">
        <v>3780</v>
      </c>
      <c r="E88" t="s">
        <v>3781</v>
      </c>
      <c r="F88" t="s">
        <v>3782</v>
      </c>
      <c r="G88" t="s">
        <v>3783</v>
      </c>
      <c r="H88" t="s">
        <v>3784</v>
      </c>
      <c r="I88" t="s">
        <v>3785</v>
      </c>
    </row>
    <row r="89" spans="1:13">
      <c r="A89" t="s">
        <v>3628</v>
      </c>
      <c r="B89" t="s">
        <v>4088</v>
      </c>
      <c r="C89" t="s">
        <v>3786</v>
      </c>
      <c r="D89" t="s">
        <v>3787</v>
      </c>
      <c r="E89" t="s">
        <v>3788</v>
      </c>
      <c r="F89" t="s">
        <v>3789</v>
      </c>
      <c r="G89" t="s">
        <v>3790</v>
      </c>
      <c r="H89" t="s">
        <v>3791</v>
      </c>
      <c r="I89" t="s">
        <v>3792</v>
      </c>
    </row>
    <row r="90" spans="1:13">
      <c r="A90" t="s">
        <v>3628</v>
      </c>
      <c r="B90" t="s">
        <v>3793</v>
      </c>
      <c r="C90" t="s">
        <v>3794</v>
      </c>
      <c r="D90" t="s">
        <v>3795</v>
      </c>
      <c r="E90" t="s">
        <v>3679</v>
      </c>
    </row>
    <row r="91" spans="1:13">
      <c r="A91" t="s">
        <v>3628</v>
      </c>
      <c r="B91" t="s">
        <v>3793</v>
      </c>
      <c r="C91" t="s">
        <v>3794</v>
      </c>
      <c r="D91" t="s">
        <v>3795</v>
      </c>
      <c r="E91" t="s">
        <v>3679</v>
      </c>
    </row>
    <row r="92" spans="1:13">
      <c r="A92" t="s">
        <v>3628</v>
      </c>
      <c r="B92" t="s">
        <v>3754</v>
      </c>
      <c r="C92" t="s">
        <v>3755</v>
      </c>
      <c r="D92" t="s">
        <v>3756</v>
      </c>
      <c r="E92" t="s">
        <v>3757</v>
      </c>
      <c r="F92" t="s">
        <v>3758</v>
      </c>
      <c r="G92" t="s">
        <v>3759</v>
      </c>
      <c r="H92" t="s">
        <v>3760</v>
      </c>
      <c r="I92" t="s">
        <v>3761</v>
      </c>
      <c r="J92" t="s">
        <v>3762</v>
      </c>
      <c r="K92" t="s">
        <v>3763</v>
      </c>
    </row>
    <row r="93" spans="1:13">
      <c r="A93" t="s">
        <v>3628</v>
      </c>
      <c r="B93" t="s">
        <v>3796</v>
      </c>
      <c r="C93" t="s">
        <v>3797</v>
      </c>
      <c r="D93" t="s">
        <v>3798</v>
      </c>
      <c r="E93" t="s">
        <v>3799</v>
      </c>
      <c r="F93" t="s">
        <v>3799</v>
      </c>
      <c r="G93" t="s">
        <v>3800</v>
      </c>
    </row>
    <row r="94" spans="1:13">
      <c r="A94" t="s">
        <v>3801</v>
      </c>
      <c r="B94" t="s">
        <v>3802</v>
      </c>
      <c r="C94" t="s">
        <v>3803</v>
      </c>
      <c r="D94" t="s">
        <v>3804</v>
      </c>
      <c r="E94" t="s">
        <v>3805</v>
      </c>
      <c r="F94" t="s">
        <v>3806</v>
      </c>
      <c r="G94" t="s">
        <v>3807</v>
      </c>
      <c r="H94" t="s">
        <v>3808</v>
      </c>
    </row>
    <row r="95" spans="1:13">
      <c r="A95" t="s">
        <v>3628</v>
      </c>
      <c r="B95" t="s">
        <v>3809</v>
      </c>
      <c r="C95" t="s">
        <v>3734</v>
      </c>
      <c r="D95" t="s">
        <v>3735</v>
      </c>
      <c r="E95" t="s">
        <v>3736</v>
      </c>
      <c r="F95" t="s">
        <v>3737</v>
      </c>
      <c r="G95" t="s">
        <v>3738</v>
      </c>
      <c r="H95" t="s">
        <v>3743</v>
      </c>
    </row>
    <row r="96" spans="1:13">
      <c r="A96" t="s">
        <v>3669</v>
      </c>
      <c r="B96" t="s">
        <v>3813</v>
      </c>
      <c r="C96" t="s">
        <v>3814</v>
      </c>
      <c r="D96" t="s">
        <v>3815</v>
      </c>
      <c r="E96" t="s">
        <v>3816</v>
      </c>
      <c r="F96" t="s">
        <v>3817</v>
      </c>
    </row>
    <row r="97" spans="1:11">
      <c r="A97" t="s">
        <v>3628</v>
      </c>
      <c r="B97" t="s">
        <v>3810</v>
      </c>
      <c r="C97" t="s">
        <v>3811</v>
      </c>
      <c r="D97" t="s">
        <v>3812</v>
      </c>
      <c r="E97" t="s">
        <v>3668</v>
      </c>
    </row>
    <row r="98" spans="1:11">
      <c r="A98" t="s">
        <v>3628</v>
      </c>
      <c r="B98" t="s">
        <v>3793</v>
      </c>
      <c r="C98" t="s">
        <v>3794</v>
      </c>
      <c r="D98" t="s">
        <v>3795</v>
      </c>
      <c r="E98" t="s">
        <v>3679</v>
      </c>
    </row>
    <row r="99" spans="1:11">
      <c r="A99" t="s">
        <v>3628</v>
      </c>
      <c r="B99" t="s">
        <v>3793</v>
      </c>
      <c r="C99" t="s">
        <v>3794</v>
      </c>
      <c r="D99" t="s">
        <v>3795</v>
      </c>
      <c r="E99" t="s">
        <v>3679</v>
      </c>
    </row>
    <row r="100" spans="1:11">
      <c r="A100" t="s">
        <v>3628</v>
      </c>
      <c r="B100" t="s">
        <v>3754</v>
      </c>
      <c r="C100" t="s">
        <v>3755</v>
      </c>
      <c r="D100" t="s">
        <v>3756</v>
      </c>
      <c r="E100" t="s">
        <v>3757</v>
      </c>
      <c r="F100" t="s">
        <v>3758</v>
      </c>
      <c r="G100" t="s">
        <v>3759</v>
      </c>
      <c r="H100" t="s">
        <v>3760</v>
      </c>
      <c r="I100" t="s">
        <v>3761</v>
      </c>
      <c r="J100" t="s">
        <v>3762</v>
      </c>
      <c r="K100" t="s">
        <v>3763</v>
      </c>
    </row>
    <row r="101" spans="1:11">
      <c r="A101" t="s">
        <v>3628</v>
      </c>
      <c r="B101" t="s">
        <v>3796</v>
      </c>
      <c r="C101" t="s">
        <v>3797</v>
      </c>
      <c r="D101" t="s">
        <v>3798</v>
      </c>
      <c r="E101" t="s">
        <v>3799</v>
      </c>
      <c r="F101" t="s">
        <v>3799</v>
      </c>
      <c r="G101" t="s">
        <v>3800</v>
      </c>
    </row>
    <row r="102" spans="1:11">
      <c r="A102" t="s">
        <v>3801</v>
      </c>
      <c r="B102" t="s">
        <v>3802</v>
      </c>
      <c r="C102" t="s">
        <v>3803</v>
      </c>
      <c r="D102" t="s">
        <v>3804</v>
      </c>
      <c r="E102" t="s">
        <v>3805</v>
      </c>
      <c r="F102" t="s">
        <v>3806</v>
      </c>
      <c r="G102" t="s">
        <v>3807</v>
      </c>
      <c r="H102" t="s">
        <v>3808</v>
      </c>
    </row>
    <row r="103" spans="1:11">
      <c r="A103" t="s">
        <v>3628</v>
      </c>
      <c r="B103" t="s">
        <v>3809</v>
      </c>
      <c r="C103" t="s">
        <v>3734</v>
      </c>
      <c r="D103" t="s">
        <v>3735</v>
      </c>
      <c r="E103" t="s">
        <v>3736</v>
      </c>
      <c r="F103" t="s">
        <v>3737</v>
      </c>
      <c r="G103" t="s">
        <v>3738</v>
      </c>
      <c r="H103" t="s">
        <v>3743</v>
      </c>
    </row>
    <row r="104" spans="1:11">
      <c r="A104" t="s">
        <v>3669</v>
      </c>
      <c r="B104" t="s">
        <v>3813</v>
      </c>
      <c r="C104" t="s">
        <v>3814</v>
      </c>
      <c r="D104" t="s">
        <v>3815</v>
      </c>
      <c r="E104" t="s">
        <v>3816</v>
      </c>
      <c r="F104" t="s">
        <v>3817</v>
      </c>
    </row>
    <row r="105" spans="1:11">
      <c r="A105" t="s">
        <v>3628</v>
      </c>
      <c r="B105" t="s">
        <v>3810</v>
      </c>
      <c r="C105" t="s">
        <v>3811</v>
      </c>
      <c r="D105" t="s">
        <v>3812</v>
      </c>
      <c r="E105" t="s">
        <v>3668</v>
      </c>
    </row>
    <row r="106" spans="1:11">
      <c r="A106" t="s">
        <v>3628</v>
      </c>
      <c r="B106" t="s">
        <v>3793</v>
      </c>
      <c r="C106" t="s">
        <v>3794</v>
      </c>
      <c r="D106" t="s">
        <v>3795</v>
      </c>
      <c r="E106" t="s">
        <v>3679</v>
      </c>
    </row>
    <row r="107" spans="1:11">
      <c r="A107" t="s">
        <v>3628</v>
      </c>
      <c r="B107" t="s">
        <v>3793</v>
      </c>
      <c r="C107" t="s">
        <v>3794</v>
      </c>
      <c r="D107" t="s">
        <v>3795</v>
      </c>
      <c r="E107" t="s">
        <v>3679</v>
      </c>
    </row>
    <row r="108" spans="1:11">
      <c r="A108" t="s">
        <v>3680</v>
      </c>
      <c r="B108" t="s">
        <v>3696</v>
      </c>
      <c r="C108" t="s">
        <v>3697</v>
      </c>
    </row>
    <row r="109" spans="1:11">
      <c r="A109" t="s">
        <v>3680</v>
      </c>
      <c r="B109" t="s">
        <v>3818</v>
      </c>
      <c r="C109" t="s">
        <v>3819</v>
      </c>
      <c r="D109" t="s">
        <v>3820</v>
      </c>
      <c r="E109" t="s">
        <v>3821</v>
      </c>
      <c r="F109" t="s">
        <v>3822</v>
      </c>
      <c r="G109" t="s">
        <v>3823</v>
      </c>
      <c r="H109" t="s">
        <v>3824</v>
      </c>
    </row>
    <row r="110" spans="1:11">
      <c r="A110" t="s">
        <v>3628</v>
      </c>
      <c r="B110" t="s">
        <v>4089</v>
      </c>
      <c r="C110" t="s">
        <v>3825</v>
      </c>
    </row>
    <row r="111" spans="1:11">
      <c r="A111" t="s">
        <v>3628</v>
      </c>
      <c r="B111" t="s">
        <v>3796</v>
      </c>
      <c r="C111" t="s">
        <v>3734</v>
      </c>
      <c r="D111" t="s">
        <v>3735</v>
      </c>
      <c r="E111" t="s">
        <v>3736</v>
      </c>
      <c r="F111" t="s">
        <v>3737</v>
      </c>
      <c r="G111" t="s">
        <v>3738</v>
      </c>
      <c r="H111" t="s">
        <v>3739</v>
      </c>
      <c r="I111" t="s">
        <v>3826</v>
      </c>
    </row>
    <row r="112" spans="1:11">
      <c r="A112" t="s">
        <v>3680</v>
      </c>
      <c r="B112" t="s">
        <v>3696</v>
      </c>
      <c r="C112" t="s">
        <v>3697</v>
      </c>
    </row>
    <row r="113" spans="1:9">
      <c r="A113" t="s">
        <v>3680</v>
      </c>
      <c r="B113" t="s">
        <v>3696</v>
      </c>
      <c r="C113" t="s">
        <v>3697</v>
      </c>
    </row>
    <row r="114" spans="1:9">
      <c r="A114" t="s">
        <v>3680</v>
      </c>
      <c r="B114" t="s">
        <v>3818</v>
      </c>
      <c r="C114" t="s">
        <v>3819</v>
      </c>
      <c r="D114" t="s">
        <v>3820</v>
      </c>
      <c r="E114" t="s">
        <v>3821</v>
      </c>
      <c r="F114" t="s">
        <v>3822</v>
      </c>
      <c r="G114" t="s">
        <v>3823</v>
      </c>
      <c r="H114" t="s">
        <v>3824</v>
      </c>
    </row>
    <row r="115" spans="1:9">
      <c r="A115" t="s">
        <v>3669</v>
      </c>
      <c r="B115" t="s">
        <v>4090</v>
      </c>
      <c r="C115" t="s">
        <v>3827</v>
      </c>
      <c r="D115" t="s">
        <v>3828</v>
      </c>
      <c r="E115" t="s">
        <v>3829</v>
      </c>
      <c r="F115" t="s">
        <v>3830</v>
      </c>
      <c r="G115" t="s">
        <v>3831</v>
      </c>
      <c r="H115" t="s">
        <v>3832</v>
      </c>
      <c r="I115" t="s">
        <v>3833</v>
      </c>
    </row>
    <row r="116" spans="1:9">
      <c r="A116" t="s">
        <v>3834</v>
      </c>
      <c r="B116" t="s">
        <v>3835</v>
      </c>
      <c r="C116" t="s">
        <v>3836</v>
      </c>
      <c r="D116" t="s">
        <v>3837</v>
      </c>
      <c r="E116" t="s">
        <v>3838</v>
      </c>
    </row>
    <row r="117" spans="1:9">
      <c r="A117" t="s">
        <v>3680</v>
      </c>
      <c r="B117" t="s">
        <v>3696</v>
      </c>
      <c r="C117" t="s">
        <v>3697</v>
      </c>
    </row>
    <row r="118" spans="1:9">
      <c r="A118" t="s">
        <v>3659</v>
      </c>
      <c r="B118" t="s">
        <v>4091</v>
      </c>
      <c r="C118" t="s">
        <v>3839</v>
      </c>
    </row>
    <row r="119" spans="1:9">
      <c r="A119" t="s">
        <v>3669</v>
      </c>
      <c r="B119" t="s">
        <v>3841</v>
      </c>
      <c r="C119" t="s">
        <v>3842</v>
      </c>
      <c r="D119" t="s">
        <v>3843</v>
      </c>
      <c r="E119" t="s">
        <v>3844</v>
      </c>
      <c r="F119" t="s">
        <v>3845</v>
      </c>
      <c r="G119" t="s">
        <v>3846</v>
      </c>
      <c r="H119" t="s">
        <v>3847</v>
      </c>
    </row>
    <row r="120" spans="1:9">
      <c r="A120" t="s">
        <v>3834</v>
      </c>
      <c r="B120" t="s">
        <v>3835</v>
      </c>
      <c r="C120" t="s">
        <v>3836</v>
      </c>
      <c r="D120" t="s">
        <v>3837</v>
      </c>
      <c r="E120" t="s">
        <v>3838</v>
      </c>
    </row>
    <row r="121" spans="1:9">
      <c r="A121" t="s">
        <v>3628</v>
      </c>
      <c r="B121" t="s">
        <v>3696</v>
      </c>
      <c r="C121" t="s">
        <v>3840</v>
      </c>
      <c r="D121" t="s">
        <v>3668</v>
      </c>
    </row>
    <row r="122" spans="1:9">
      <c r="A122" t="s">
        <v>3669</v>
      </c>
      <c r="B122" t="s">
        <v>3841</v>
      </c>
      <c r="C122" t="s">
        <v>3842</v>
      </c>
      <c r="D122" t="s">
        <v>3843</v>
      </c>
      <c r="E122" t="s">
        <v>3844</v>
      </c>
      <c r="F122" t="s">
        <v>3845</v>
      </c>
      <c r="G122" t="s">
        <v>3846</v>
      </c>
      <c r="H122" t="s">
        <v>3847</v>
      </c>
    </row>
    <row r="123" spans="1:9">
      <c r="A123" t="s">
        <v>3628</v>
      </c>
      <c r="B123" t="s">
        <v>3848</v>
      </c>
      <c r="C123" t="s">
        <v>3849</v>
      </c>
      <c r="D123" t="s">
        <v>3850</v>
      </c>
      <c r="E123" t="s">
        <v>3851</v>
      </c>
      <c r="F123" t="s">
        <v>3852</v>
      </c>
    </row>
    <row r="124" spans="1:9">
      <c r="A124" t="s">
        <v>4077</v>
      </c>
      <c r="B124" t="s">
        <v>4092</v>
      </c>
      <c r="C124" t="s">
        <v>3820</v>
      </c>
      <c r="D124" t="s">
        <v>3822</v>
      </c>
      <c r="E124" t="s">
        <v>3853</v>
      </c>
      <c r="F124" t="s">
        <v>3854</v>
      </c>
    </row>
    <row r="125" spans="1:9">
      <c r="A125" t="s">
        <v>3669</v>
      </c>
      <c r="B125" t="s">
        <v>3855</v>
      </c>
      <c r="C125" t="s">
        <v>3856</v>
      </c>
      <c r="D125" t="s">
        <v>3857</v>
      </c>
      <c r="E125" t="s">
        <v>3858</v>
      </c>
      <c r="F125" t="s">
        <v>3676</v>
      </c>
    </row>
    <row r="126" spans="1:9">
      <c r="A126" t="s">
        <v>3628</v>
      </c>
      <c r="B126" t="s">
        <v>4093</v>
      </c>
      <c r="C126" t="s">
        <v>3859</v>
      </c>
      <c r="D126" t="s">
        <v>3860</v>
      </c>
      <c r="E126" t="s">
        <v>3861</v>
      </c>
      <c r="F126" t="s">
        <v>3862</v>
      </c>
      <c r="G126" t="s">
        <v>3668</v>
      </c>
    </row>
    <row r="127" spans="1:9">
      <c r="A127" t="s">
        <v>3628</v>
      </c>
      <c r="B127" t="s">
        <v>3863</v>
      </c>
      <c r="C127" t="s">
        <v>3864</v>
      </c>
      <c r="D127" t="s">
        <v>3865</v>
      </c>
      <c r="E127" t="s">
        <v>3866</v>
      </c>
      <c r="F127" t="s">
        <v>3867</v>
      </c>
      <c r="G127" t="s">
        <v>3755</v>
      </c>
      <c r="H127" t="s">
        <v>3868</v>
      </c>
      <c r="I127" t="s">
        <v>3869</v>
      </c>
    </row>
    <row r="128" spans="1:9">
      <c r="A128" t="s">
        <v>3680</v>
      </c>
      <c r="B128" t="s">
        <v>4094</v>
      </c>
      <c r="C128" t="s">
        <v>3870</v>
      </c>
      <c r="D128" t="s">
        <v>3871</v>
      </c>
    </row>
    <row r="129" spans="1:11">
      <c r="A129" t="s">
        <v>3628</v>
      </c>
      <c r="B129" t="s">
        <v>3872</v>
      </c>
      <c r="C129" t="s">
        <v>3873</v>
      </c>
      <c r="D129" t="s">
        <v>3874</v>
      </c>
      <c r="E129" t="s">
        <v>3875</v>
      </c>
    </row>
    <row r="130" spans="1:11">
      <c r="A130" t="s">
        <v>3628</v>
      </c>
      <c r="B130" t="s">
        <v>4095</v>
      </c>
      <c r="C130" t="s">
        <v>3876</v>
      </c>
      <c r="D130" t="s">
        <v>3877</v>
      </c>
      <c r="E130" t="s">
        <v>3878</v>
      </c>
      <c r="F130" t="s">
        <v>3879</v>
      </c>
      <c r="G130" t="s">
        <v>3880</v>
      </c>
      <c r="H130" t="s">
        <v>3881</v>
      </c>
    </row>
    <row r="131" spans="1:11">
      <c r="A131" t="s">
        <v>4096</v>
      </c>
      <c r="B131" t="s">
        <v>4094</v>
      </c>
      <c r="C131" t="s">
        <v>3882</v>
      </c>
      <c r="D131" t="s">
        <v>3870</v>
      </c>
      <c r="E131" t="s">
        <v>3883</v>
      </c>
      <c r="F131" t="s">
        <v>3884</v>
      </c>
      <c r="G131" t="s">
        <v>3885</v>
      </c>
      <c r="H131" t="s">
        <v>3886</v>
      </c>
    </row>
    <row r="132" spans="1:11">
      <c r="A132" t="s">
        <v>3628</v>
      </c>
      <c r="B132" t="s">
        <v>3887</v>
      </c>
      <c r="C132" t="s">
        <v>3888</v>
      </c>
      <c r="D132" t="s">
        <v>3889</v>
      </c>
      <c r="E132" t="s">
        <v>3890</v>
      </c>
      <c r="F132" t="s">
        <v>3891</v>
      </c>
      <c r="G132" t="s">
        <v>3892</v>
      </c>
      <c r="H132" t="s">
        <v>3893</v>
      </c>
      <c r="I132" t="s">
        <v>3894</v>
      </c>
      <c r="J132" t="s">
        <v>3895</v>
      </c>
    </row>
    <row r="133" spans="1:11">
      <c r="A133" t="s">
        <v>4104</v>
      </c>
      <c r="B133" t="s">
        <v>4105</v>
      </c>
      <c r="C133" t="s">
        <v>4106</v>
      </c>
      <c r="D133" t="s">
        <v>4107</v>
      </c>
      <c r="E133" t="s">
        <v>4108</v>
      </c>
      <c r="F133" t="s">
        <v>4109</v>
      </c>
      <c r="G133" t="s">
        <v>4110</v>
      </c>
      <c r="H133" t="s">
        <v>4111</v>
      </c>
      <c r="I133" t="s">
        <v>4112</v>
      </c>
      <c r="J133" t="s">
        <v>4113</v>
      </c>
      <c r="K133" t="s">
        <v>4114</v>
      </c>
    </row>
    <row r="134" spans="1:11">
      <c r="A134" t="s">
        <v>3628</v>
      </c>
      <c r="B134" t="s">
        <v>3754</v>
      </c>
      <c r="C134" t="s">
        <v>3755</v>
      </c>
      <c r="D134" t="s">
        <v>3756</v>
      </c>
      <c r="E134" t="s">
        <v>3757</v>
      </c>
      <c r="F134" t="s">
        <v>3758</v>
      </c>
      <c r="G134" t="s">
        <v>3759</v>
      </c>
      <c r="H134" t="s">
        <v>3760</v>
      </c>
      <c r="I134" t="s">
        <v>3761</v>
      </c>
      <c r="J134" t="s">
        <v>3762</v>
      </c>
      <c r="K134" t="s">
        <v>3763</v>
      </c>
    </row>
    <row r="135" spans="1:11">
      <c r="A135" t="s">
        <v>3896</v>
      </c>
      <c r="B135" t="s">
        <v>3758</v>
      </c>
      <c r="C135" t="s">
        <v>3759</v>
      </c>
      <c r="D135" t="s">
        <v>3760</v>
      </c>
      <c r="E135" t="s">
        <v>3761</v>
      </c>
      <c r="F135" t="s">
        <v>3762</v>
      </c>
      <c r="G135" t="s">
        <v>3763</v>
      </c>
      <c r="H135" t="s">
        <v>3897</v>
      </c>
      <c r="I135" t="s">
        <v>3898</v>
      </c>
    </row>
    <row r="136" spans="1:11">
      <c r="A136" t="s">
        <v>3899</v>
      </c>
      <c r="B136" t="s">
        <v>3900</v>
      </c>
      <c r="C136" t="s">
        <v>3901</v>
      </c>
      <c r="D136" t="s">
        <v>3902</v>
      </c>
      <c r="E136" t="s">
        <v>3903</v>
      </c>
      <c r="F136" t="s">
        <v>3904</v>
      </c>
    </row>
    <row r="137" spans="1:11">
      <c r="A137" t="s">
        <v>3905</v>
      </c>
      <c r="B137" t="s">
        <v>3906</v>
      </c>
      <c r="C137" t="s">
        <v>3654</v>
      </c>
      <c r="D137" t="s">
        <v>3907</v>
      </c>
      <c r="E137" t="s">
        <v>3908</v>
      </c>
      <c r="F137" t="s">
        <v>3909</v>
      </c>
      <c r="G137" t="s">
        <v>3910</v>
      </c>
      <c r="H137" t="s">
        <v>3911</v>
      </c>
    </row>
    <row r="138" spans="1:11">
      <c r="A138" t="s">
        <v>3628</v>
      </c>
      <c r="B138" t="s">
        <v>3796</v>
      </c>
      <c r="C138" t="s">
        <v>3756</v>
      </c>
      <c r="D138" t="s">
        <v>3758</v>
      </c>
      <c r="E138" t="s">
        <v>3759</v>
      </c>
      <c r="F138" t="s">
        <v>3760</v>
      </c>
      <c r="G138" t="s">
        <v>3761</v>
      </c>
      <c r="H138" t="s">
        <v>3762</v>
      </c>
      <c r="I138" t="s">
        <v>3912</v>
      </c>
    </row>
    <row r="139" spans="1:11">
      <c r="A139" t="s">
        <v>3628</v>
      </c>
      <c r="B139" t="s">
        <v>3913</v>
      </c>
      <c r="C139" t="s">
        <v>3914</v>
      </c>
      <c r="D139" t="s">
        <v>3915</v>
      </c>
      <c r="E139" t="s">
        <v>3916</v>
      </c>
      <c r="F139" t="s">
        <v>3917</v>
      </c>
    </row>
    <row r="140" spans="1:11">
      <c r="A140" t="s">
        <v>3905</v>
      </c>
      <c r="B140" t="s">
        <v>3906</v>
      </c>
      <c r="C140" t="s">
        <v>3654</v>
      </c>
      <c r="D140" t="s">
        <v>3907</v>
      </c>
      <c r="E140" t="s">
        <v>3908</v>
      </c>
      <c r="F140" t="s">
        <v>3909</v>
      </c>
      <c r="G140" t="s">
        <v>3910</v>
      </c>
      <c r="H140" t="s">
        <v>3911</v>
      </c>
    </row>
    <row r="141" spans="1:11">
      <c r="A141" t="s">
        <v>3680</v>
      </c>
      <c r="B141" t="s">
        <v>3918</v>
      </c>
      <c r="C141" t="s">
        <v>3919</v>
      </c>
    </row>
    <row r="142" spans="1:11">
      <c r="A142" t="s">
        <v>3920</v>
      </c>
      <c r="B142" t="s">
        <v>3921</v>
      </c>
      <c r="C142" t="s">
        <v>3922</v>
      </c>
      <c r="D142" t="s">
        <v>3923</v>
      </c>
      <c r="E142" t="s">
        <v>3924</v>
      </c>
      <c r="F142" t="s">
        <v>3925</v>
      </c>
    </row>
    <row r="143" spans="1:11">
      <c r="A143" t="s">
        <v>3659</v>
      </c>
      <c r="B143" t="s">
        <v>4097</v>
      </c>
      <c r="C143" t="s">
        <v>3926</v>
      </c>
      <c r="D143" t="s">
        <v>3927</v>
      </c>
      <c r="E143" t="s">
        <v>3676</v>
      </c>
    </row>
    <row r="144" spans="1:11">
      <c r="A144" t="s">
        <v>3659</v>
      </c>
      <c r="B144" t="s">
        <v>4098</v>
      </c>
      <c r="C144" t="s">
        <v>3928</v>
      </c>
      <c r="D144" t="s">
        <v>3929</v>
      </c>
      <c r="E144" t="s">
        <v>3676</v>
      </c>
    </row>
    <row r="145" spans="1:13">
      <c r="A145" t="s">
        <v>3628</v>
      </c>
      <c r="B145" t="s">
        <v>3930</v>
      </c>
      <c r="C145" t="s">
        <v>3929</v>
      </c>
      <c r="D145" t="s">
        <v>3676</v>
      </c>
    </row>
    <row r="146" spans="1:13">
      <c r="A146" t="s">
        <v>3628</v>
      </c>
      <c r="B146" t="s">
        <v>4099</v>
      </c>
      <c r="C146" t="s">
        <v>3931</v>
      </c>
      <c r="D146" t="s">
        <v>3932</v>
      </c>
      <c r="E146" t="s">
        <v>3676</v>
      </c>
    </row>
    <row r="147" spans="1:13">
      <c r="A147" t="s">
        <v>4077</v>
      </c>
      <c r="B147" t="s">
        <v>4100</v>
      </c>
      <c r="C147" t="s">
        <v>3933</v>
      </c>
      <c r="D147" t="s">
        <v>3934</v>
      </c>
      <c r="E147" t="s">
        <v>3935</v>
      </c>
      <c r="F147" t="s">
        <v>3936</v>
      </c>
    </row>
    <row r="148" spans="1:13">
      <c r="A148" t="s">
        <v>3937</v>
      </c>
      <c r="B148" t="s">
        <v>3681</v>
      </c>
      <c r="C148" t="s">
        <v>3938</v>
      </c>
      <c r="D148" t="s">
        <v>3939</v>
      </c>
      <c r="E148" t="s">
        <v>3940</v>
      </c>
    </row>
    <row r="149" spans="1:13">
      <c r="A149" t="s">
        <v>3937</v>
      </c>
      <c r="B149" t="s">
        <v>3681</v>
      </c>
      <c r="C149" t="s">
        <v>3938</v>
      </c>
      <c r="D149" t="s">
        <v>3939</v>
      </c>
      <c r="E149" t="s">
        <v>3940</v>
      </c>
    </row>
    <row r="150" spans="1:13">
      <c r="A150" t="s">
        <v>3628</v>
      </c>
      <c r="B150" t="s">
        <v>3696</v>
      </c>
      <c r="C150" t="s">
        <v>3840</v>
      </c>
      <c r="D150" t="s">
        <v>3668</v>
      </c>
    </row>
    <row r="151" spans="1:13">
      <c r="A151" t="s">
        <v>3628</v>
      </c>
      <c r="B151" t="s">
        <v>3913</v>
      </c>
      <c r="C151" t="s">
        <v>3914</v>
      </c>
      <c r="D151" t="s">
        <v>3915</v>
      </c>
      <c r="E151" t="s">
        <v>3916</v>
      </c>
      <c r="F151" t="s">
        <v>3941</v>
      </c>
    </row>
    <row r="152" spans="1:13">
      <c r="A152" t="s">
        <v>3628</v>
      </c>
      <c r="B152" t="s">
        <v>3913</v>
      </c>
      <c r="C152" t="s">
        <v>3914</v>
      </c>
      <c r="D152" t="s">
        <v>3915</v>
      </c>
      <c r="E152" t="s">
        <v>3916</v>
      </c>
      <c r="F152" t="s">
        <v>3941</v>
      </c>
    </row>
    <row r="153" spans="1:13">
      <c r="A153" t="s">
        <v>3628</v>
      </c>
      <c r="B153" t="s">
        <v>3942</v>
      </c>
      <c r="C153" t="s">
        <v>3943</v>
      </c>
      <c r="D153" t="s">
        <v>3944</v>
      </c>
      <c r="E153" t="s">
        <v>3945</v>
      </c>
      <c r="F153" t="s">
        <v>3946</v>
      </c>
      <c r="G153" t="s">
        <v>4101</v>
      </c>
      <c r="H153" t="s">
        <v>4102</v>
      </c>
      <c r="I153" t="s">
        <v>3947</v>
      </c>
    </row>
    <row r="154" spans="1:13">
      <c r="A154" t="s">
        <v>3669</v>
      </c>
      <c r="B154" t="s">
        <v>4115</v>
      </c>
      <c r="C154" t="s">
        <v>4116</v>
      </c>
      <c r="D154" t="s">
        <v>4117</v>
      </c>
      <c r="E154" t="s">
        <v>4118</v>
      </c>
      <c r="F154" t="s">
        <v>4119</v>
      </c>
      <c r="G154" t="s">
        <v>4120</v>
      </c>
      <c r="H154" t="s">
        <v>4121</v>
      </c>
      <c r="I154" t="s">
        <v>4122</v>
      </c>
      <c r="J154" t="s">
        <v>3691</v>
      </c>
    </row>
    <row r="156" spans="1:13">
      <c r="A156" t="s">
        <v>3628</v>
      </c>
      <c r="B156" t="s">
        <v>3696</v>
      </c>
      <c r="C156" t="s">
        <v>3840</v>
      </c>
      <c r="D156" t="s">
        <v>3668</v>
      </c>
    </row>
    <row r="158" spans="1:13">
      <c r="A158" t="s">
        <v>3669</v>
      </c>
      <c r="B158" t="s">
        <v>3948</v>
      </c>
      <c r="C158" t="s">
        <v>3949</v>
      </c>
      <c r="D158" t="s">
        <v>3950</v>
      </c>
      <c r="E158" t="s">
        <v>3951</v>
      </c>
      <c r="F158" t="s">
        <v>3952</v>
      </c>
      <c r="G158" t="s">
        <v>3953</v>
      </c>
      <c r="H158" t="s">
        <v>3954</v>
      </c>
      <c r="I158" t="s">
        <v>3955</v>
      </c>
      <c r="J158" t="s">
        <v>3956</v>
      </c>
    </row>
    <row r="159" spans="1:13">
      <c r="A159" t="s">
        <v>3669</v>
      </c>
      <c r="B159" t="s">
        <v>3957</v>
      </c>
      <c r="C159" t="s">
        <v>3958</v>
      </c>
      <c r="D159" t="s">
        <v>3959</v>
      </c>
      <c r="E159" t="s">
        <v>3960</v>
      </c>
      <c r="F159" t="s">
        <v>3961</v>
      </c>
      <c r="G159" t="s">
        <v>3962</v>
      </c>
      <c r="H159" t="s">
        <v>3963</v>
      </c>
      <c r="I159" t="s">
        <v>3964</v>
      </c>
      <c r="J159" t="s">
        <v>3965</v>
      </c>
      <c r="K159" t="s">
        <v>3966</v>
      </c>
      <c r="L159" t="s">
        <v>3967</v>
      </c>
      <c r="M159" t="s">
        <v>3968</v>
      </c>
    </row>
    <row r="160" spans="1:13">
      <c r="A160" t="s">
        <v>3628</v>
      </c>
      <c r="B160" t="s">
        <v>4103</v>
      </c>
      <c r="C160" t="s">
        <v>3969</v>
      </c>
      <c r="D160" t="s">
        <v>3970</v>
      </c>
      <c r="E160" t="s">
        <v>3971</v>
      </c>
      <c r="F160" t="s">
        <v>3972</v>
      </c>
    </row>
    <row r="161" spans="1:4">
      <c r="A161" t="s">
        <v>3628</v>
      </c>
      <c r="B161" t="s">
        <v>3793</v>
      </c>
      <c r="C161" t="s">
        <v>3973</v>
      </c>
      <c r="D161" t="s">
        <v>3679</v>
      </c>
    </row>
    <row r="162" spans="1:4">
      <c r="A162" t="s">
        <v>3628</v>
      </c>
      <c r="B162" t="s">
        <v>3793</v>
      </c>
      <c r="C162" t="s">
        <v>3973</v>
      </c>
      <c r="D162" t="s">
        <v>3679</v>
      </c>
    </row>
    <row r="163" spans="1:4">
      <c r="A163" t="s">
        <v>3628</v>
      </c>
      <c r="B163" t="s">
        <v>3793</v>
      </c>
      <c r="C163" t="s">
        <v>3973</v>
      </c>
      <c r="D163" t="s">
        <v>3679</v>
      </c>
    </row>
    <row r="164" spans="1:4">
      <c r="A164" t="s">
        <v>3628</v>
      </c>
      <c r="B164" t="s">
        <v>3793</v>
      </c>
      <c r="C164" t="s">
        <v>3973</v>
      </c>
      <c r="D164" t="s">
        <v>3679</v>
      </c>
    </row>
    <row r="165" spans="1:4">
      <c r="A165" t="s">
        <v>3628</v>
      </c>
      <c r="B165" t="s">
        <v>3793</v>
      </c>
      <c r="C165" t="s">
        <v>3973</v>
      </c>
      <c r="D165" t="s">
        <v>3679</v>
      </c>
    </row>
    <row r="166" spans="1:4">
      <c r="A166" t="s">
        <v>3628</v>
      </c>
      <c r="B166" t="s">
        <v>3793</v>
      </c>
      <c r="C166" t="s">
        <v>3973</v>
      </c>
      <c r="D166" t="s">
        <v>3679</v>
      </c>
    </row>
    <row r="167" spans="1:4">
      <c r="A167" t="s">
        <v>3628</v>
      </c>
      <c r="B167" t="s">
        <v>3793</v>
      </c>
      <c r="C167" t="s">
        <v>3973</v>
      </c>
      <c r="D167" t="s">
        <v>3679</v>
      </c>
    </row>
    <row r="168" spans="1:4">
      <c r="A168" t="s">
        <v>3628</v>
      </c>
      <c r="B168" t="s">
        <v>3793</v>
      </c>
      <c r="C168" t="s">
        <v>3973</v>
      </c>
      <c r="D168" t="s">
        <v>3679</v>
      </c>
    </row>
    <row r="169" spans="1:4">
      <c r="A169" t="s">
        <v>3628</v>
      </c>
      <c r="B169" t="s">
        <v>3793</v>
      </c>
      <c r="C169" t="s">
        <v>3973</v>
      </c>
      <c r="D169" t="s">
        <v>3679</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3</vt:i4>
      </vt:variant>
    </vt:vector>
  </HeadingPairs>
  <TitlesOfParts>
    <vt:vector size="28" baseType="lpstr">
      <vt:lpstr>考え方</vt:lpstr>
      <vt:lpstr>readme</vt:lpstr>
      <vt:lpstr>Field</vt:lpstr>
      <vt:lpstr>クラス</vt:lpstr>
      <vt:lpstr>消費量クラス</vt:lpstr>
      <vt:lpstr>Items</vt:lpstr>
      <vt:lpstr>Measures</vt:lpstr>
      <vt:lpstr>Input</vt:lpstr>
      <vt:lpstr>Sheet1</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2019-05-08T11:15:24Z</dcterms:modified>
</cp:coreProperties>
</file>