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7A341533-4084-4D6B-8F47-FE1383242553}" xr6:coauthVersionLast="47" xr6:coauthVersionMax="47" xr10:uidLastSave="{00000000-0000-0000-0000-000000000000}"/>
  <bookViews>
    <workbookView xWindow="-120" yWindow="285" windowWidth="29040" windowHeight="15615" tabRatio="500" xr2:uid="{00000000-000D-0000-FFFF-FFFF00000000}"/>
  </bookViews>
  <sheets>
    <sheet name="个人现金流量及资产负债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4" i="1" l="1"/>
  <c r="AU23" i="1"/>
  <c r="AU25" i="1" s="1"/>
  <c r="AU16" i="1"/>
  <c r="AV16" i="1" s="1"/>
  <c r="AU15" i="1"/>
  <c r="AV15" i="1" s="1"/>
  <c r="AV14" i="1"/>
  <c r="AV13" i="1"/>
  <c r="AV12" i="1"/>
  <c r="AV11" i="1"/>
  <c r="AV10" i="1"/>
  <c r="AV9" i="1"/>
  <c r="AV8" i="1"/>
  <c r="AV7" i="1"/>
  <c r="AV6" i="1"/>
  <c r="AV5" i="1"/>
  <c r="AV4" i="1"/>
  <c r="AV3" i="1"/>
  <c r="AU9" i="1"/>
  <c r="AV2" i="1"/>
  <c r="AT23" i="1"/>
  <c r="AT15" i="1" l="1"/>
  <c r="AT9" i="1"/>
  <c r="AT16" i="1" s="1"/>
  <c r="AS23" i="1"/>
  <c r="AS15" i="1"/>
  <c r="AS9" i="1"/>
  <c r="AR23" i="1"/>
  <c r="AR15" i="1"/>
  <c r="AR9" i="1"/>
  <c r="AR16" i="1" s="1"/>
  <c r="AQ23" i="1"/>
  <c r="AQ15" i="1"/>
  <c r="AQ9" i="1"/>
  <c r="AO23" i="1"/>
  <c r="AO15" i="1"/>
  <c r="AO9" i="1"/>
  <c r="AP3" i="1"/>
  <c r="AP5" i="1"/>
  <c r="AP6" i="1"/>
  <c r="AP7" i="1"/>
  <c r="AP8" i="1"/>
  <c r="AP11" i="1"/>
  <c r="AP13" i="1"/>
  <c r="AP14" i="1"/>
  <c r="AP2" i="1"/>
  <c r="AN23" i="1"/>
  <c r="AN15" i="1"/>
  <c r="AN9" i="1"/>
  <c r="E24" i="1"/>
  <c r="F24" i="1" s="1"/>
  <c r="G24" i="1" s="1"/>
  <c r="I24" i="1" s="1"/>
  <c r="AM23" i="1"/>
  <c r="AL23" i="1"/>
  <c r="AK23" i="1"/>
  <c r="AJ23" i="1"/>
  <c r="AI23" i="1"/>
  <c r="AH23" i="1"/>
  <c r="AG23" i="1"/>
  <c r="AF23" i="1"/>
  <c r="AE23" i="1"/>
  <c r="AB23" i="1"/>
  <c r="AA23" i="1"/>
  <c r="Z23" i="1"/>
  <c r="Y23" i="1"/>
  <c r="X23" i="1"/>
  <c r="W23" i="1"/>
  <c r="V23" i="1"/>
  <c r="U23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E23" i="1"/>
  <c r="D23" i="1"/>
  <c r="D25" i="1" s="1"/>
  <c r="AD18" i="1"/>
  <c r="AD23" i="1" s="1"/>
  <c r="AM15" i="1"/>
  <c r="AL15" i="1"/>
  <c r="AK15" i="1"/>
  <c r="AJ15" i="1"/>
  <c r="AI15" i="1"/>
  <c r="AH15" i="1"/>
  <c r="AG15" i="1"/>
  <c r="AF15" i="1"/>
  <c r="AE15" i="1"/>
  <c r="AB15" i="1"/>
  <c r="AA15" i="1"/>
  <c r="Z15" i="1"/>
  <c r="Y15" i="1"/>
  <c r="X15" i="1"/>
  <c r="W15" i="1"/>
  <c r="V15" i="1"/>
  <c r="U15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E15" i="1"/>
  <c r="D15" i="1"/>
  <c r="AC14" i="1"/>
  <c r="P14" i="1"/>
  <c r="AC13" i="1"/>
  <c r="P13" i="1"/>
  <c r="AD12" i="1"/>
  <c r="AP12" i="1" s="1"/>
  <c r="AC12" i="1"/>
  <c r="P12" i="1"/>
  <c r="AC11" i="1"/>
  <c r="P11" i="1"/>
  <c r="AD10" i="1"/>
  <c r="AC10" i="1"/>
  <c r="P10" i="1"/>
  <c r="AM9" i="1"/>
  <c r="AL9" i="1"/>
  <c r="AK9" i="1"/>
  <c r="AK16" i="1" s="1"/>
  <c r="AJ9" i="1"/>
  <c r="AI9" i="1"/>
  <c r="AH9" i="1"/>
  <c r="AG9" i="1"/>
  <c r="AG16" i="1" s="1"/>
  <c r="AF9" i="1"/>
  <c r="AE9" i="1"/>
  <c r="AB9" i="1"/>
  <c r="AA9" i="1"/>
  <c r="AA16" i="1" s="1"/>
  <c r="Z9" i="1"/>
  <c r="Y9" i="1"/>
  <c r="X9" i="1"/>
  <c r="W9" i="1"/>
  <c r="W16" i="1" s="1"/>
  <c r="V9" i="1"/>
  <c r="U9" i="1"/>
  <c r="T9" i="1"/>
  <c r="S9" i="1"/>
  <c r="S16" i="1" s="1"/>
  <c r="R9" i="1"/>
  <c r="Q9" i="1"/>
  <c r="O9" i="1"/>
  <c r="N9" i="1"/>
  <c r="N16" i="1" s="1"/>
  <c r="M9" i="1"/>
  <c r="L9" i="1"/>
  <c r="K9" i="1"/>
  <c r="J9" i="1"/>
  <c r="J16" i="1" s="1"/>
  <c r="I9" i="1"/>
  <c r="H9" i="1"/>
  <c r="G9" i="1"/>
  <c r="F9" i="1"/>
  <c r="F16" i="1" s="1"/>
  <c r="E9" i="1"/>
  <c r="D9" i="1"/>
  <c r="AC8" i="1"/>
  <c r="P8" i="1"/>
  <c r="AC7" i="1"/>
  <c r="P7" i="1"/>
  <c r="AC6" i="1"/>
  <c r="P6" i="1"/>
  <c r="AC5" i="1"/>
  <c r="P5" i="1"/>
  <c r="AD4" i="1"/>
  <c r="AD9" i="1" s="1"/>
  <c r="AC4" i="1"/>
  <c r="P4" i="1"/>
  <c r="AC3" i="1"/>
  <c r="P3" i="1"/>
  <c r="AC2" i="1"/>
  <c r="P2" i="1"/>
  <c r="AS16" i="1" l="1"/>
  <c r="H16" i="1"/>
  <c r="L16" i="1"/>
  <c r="Q16" i="1"/>
  <c r="U16" i="1"/>
  <c r="Y16" i="1"/>
  <c r="AL16" i="1"/>
  <c r="AN16" i="1"/>
  <c r="R16" i="1"/>
  <c r="Z16" i="1"/>
  <c r="AH16" i="1"/>
  <c r="AD15" i="1"/>
  <c r="AD16" i="1" s="1"/>
  <c r="AP15" i="1"/>
  <c r="AP9" i="1"/>
  <c r="AQ16" i="1"/>
  <c r="AP10" i="1"/>
  <c r="AP4" i="1"/>
  <c r="AO16" i="1"/>
  <c r="V16" i="1"/>
  <c r="AF16" i="1"/>
  <c r="AJ16" i="1"/>
  <c r="E25" i="1"/>
  <c r="G16" i="1"/>
  <c r="K16" i="1"/>
  <c r="O16" i="1"/>
  <c r="T16" i="1"/>
  <c r="X16" i="1"/>
  <c r="AB16" i="1"/>
  <c r="G25" i="1"/>
  <c r="P9" i="1"/>
  <c r="AE16" i="1"/>
  <c r="AM16" i="1"/>
  <c r="F25" i="1"/>
  <c r="AI16" i="1"/>
  <c r="E16" i="1"/>
  <c r="I16" i="1"/>
  <c r="M16" i="1"/>
  <c r="P15" i="1"/>
  <c r="AC15" i="1"/>
  <c r="I25" i="1"/>
  <c r="K24" i="1"/>
  <c r="M24" i="1" s="1"/>
  <c r="AC9" i="1"/>
  <c r="H24" i="1"/>
  <c r="J24" i="1" s="1"/>
  <c r="L24" i="1" s="1"/>
  <c r="N24" i="1" s="1"/>
  <c r="N25" i="1" s="1"/>
  <c r="D16" i="1"/>
  <c r="AP16" i="1" l="1"/>
  <c r="AC16" i="1"/>
  <c r="K25" i="1"/>
  <c r="P16" i="1"/>
  <c r="J25" i="1"/>
  <c r="M25" i="1"/>
  <c r="O24" i="1"/>
  <c r="L25" i="1"/>
  <c r="H25" i="1"/>
  <c r="Q24" i="1" l="1"/>
  <c r="O25" i="1"/>
  <c r="R24" i="1" l="1"/>
  <c r="Q25" i="1"/>
  <c r="S24" i="1" l="1"/>
  <c r="R25" i="1"/>
  <c r="T24" i="1" l="1"/>
  <c r="S25" i="1"/>
  <c r="U24" i="1" l="1"/>
  <c r="T25" i="1"/>
  <c r="V24" i="1" l="1"/>
  <c r="U25" i="1"/>
  <c r="W24" i="1" l="1"/>
  <c r="V25" i="1"/>
  <c r="X24" i="1" l="1"/>
  <c r="W25" i="1"/>
  <c r="Y24" i="1" l="1"/>
  <c r="X25" i="1"/>
  <c r="Z24" i="1" l="1"/>
  <c r="Y25" i="1"/>
  <c r="AA24" i="1" l="1"/>
  <c r="Z25" i="1"/>
  <c r="AB24" i="1" l="1"/>
  <c r="AA25" i="1"/>
  <c r="AD24" i="1" l="1"/>
  <c r="AB25" i="1"/>
  <c r="AE24" i="1" l="1"/>
  <c r="AD25" i="1"/>
  <c r="AF24" i="1" l="1"/>
  <c r="AE25" i="1"/>
  <c r="AG24" i="1" l="1"/>
  <c r="AF25" i="1"/>
  <c r="AH24" i="1" l="1"/>
  <c r="AG25" i="1"/>
  <c r="AI24" i="1" l="1"/>
  <c r="AH25" i="1"/>
  <c r="AJ24" i="1" l="1"/>
  <c r="AI25" i="1"/>
  <c r="AK24" i="1" l="1"/>
  <c r="AJ25" i="1"/>
  <c r="AL24" i="1" l="1"/>
  <c r="AK25" i="1"/>
  <c r="AM24" i="1" l="1"/>
  <c r="AL25" i="1"/>
  <c r="AM25" i="1" l="1"/>
  <c r="AN24" i="1"/>
  <c r="AN25" i="1" l="1"/>
  <c r="AO24" i="1"/>
  <c r="AQ24" i="1" l="1"/>
  <c r="AO25" i="1"/>
  <c r="AQ25" i="1" l="1"/>
  <c r="AR24" i="1"/>
  <c r="AR25" i="1" l="1"/>
  <c r="AS24" i="1"/>
  <c r="AS25" i="1" l="1"/>
  <c r="AT24" i="1"/>
  <c r="AT25" i="1" s="1"/>
</calcChain>
</file>

<file path=xl/sharedStrings.xml><?xml version="1.0" encoding="utf-8"?>
<sst xmlns="http://schemas.openxmlformats.org/spreadsheetml/2006/main" count="55" uniqueCount="53">
  <si>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</si>
  <si>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</si>
  <si>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</si>
  <si>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</si>
  <si>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</si>
  <si>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</si>
  <si>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</si>
  <si>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</si>
  <si>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</si>
  <si>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</si>
  <si>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</si>
  <si>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</si>
  <si>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</si>
  <si>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</si>
  <si>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</si>
  <si>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</si>
  <si>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</si>
  <si>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</si>
  <si>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</si>
  <si>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</si>
  <si>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</si>
  <si>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</si>
  <si>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</si>
  <si>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</si>
  <si>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</si>
  <si>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</si>
  <si>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</si>
  <si>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</si>
  <si>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</si>
  <si>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</si>
  <si>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</si>
  <si>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</si>
  <si>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</si>
  <si>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</si>
  <si>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</si>
  <si>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</si>
  <si>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</si>
  <si>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</si>
  <si>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</si>
  <si>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</si>
  <si>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</si>
  <si>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</si>
  <si>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</si>
  <si>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</si>
  <si>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</si>
  <si>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</si>
  <si>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</si>
  <si>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</si>
  <si>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</si>
  <si>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</si>
  <si>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</si>
  <si>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</si>
  <si>
    <t>2022年度总计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</si>
</sst>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5" x14ac:knownFonts="1">
    <font>
      <sz val="11"/>
      <color rgb="FF000000"/>
      <name val="等线"/>
      <charset val="1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176" fontId="3" fillId="2" borderId="1" xfId="0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</c:v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(个人现金流量及资产负债表!$D$1:$O$1,个人现金流量及资产负债表!$Q$1:$AB$1,个人现金流量及资产负债表!$AD$1:$AO$1,个人现金流量及资产负债表!$AQ$1:$AU$1)</c:f>
              <c:strCache>
                <c:ptCount val="4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(个人现金流量及资产负债表!$D$23:$O$23,个人现金流量及资产负债表!$Q$23:$AB$23,个人现金流量及资产负债表!$AD$23:$AO$23,个人现金流量及资产负债表!$AQ$23:$AU$23)</c:f>
              <c:numCache>
                <c:formatCode>0.00</c:formatCode>
                <c:ptCount val="41"/>
                <c:pt idx="0">
                  <c:v>96624.5</c:v>
                </c:pt>
                <c:pt idx="1">
                  <c:v>108954.76000000001</c:v>
                </c:pt>
                <c:pt idx="2">
                  <c:v>161964.93</c:v>
                </c:pt>
                <c:pt idx="3">
                  <c:v>160256.38999999998</c:v>
                </c:pt>
                <c:pt idx="4">
                  <c:v>154938.66</c:v>
                </c:pt>
                <c:pt idx="5">
                  <c:v>170416.47999999998</c:v>
                </c:pt>
                <c:pt idx="6">
                  <c:v>162087</c:v>
                </c:pt>
                <c:pt idx="7">
                  <c:v>184649.52000000002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267359.22000000003</c:v>
                </c:pt>
                <c:pt idx="12">
                  <c:v>265255.3</c:v>
                </c:pt>
                <c:pt idx="13">
                  <c:v>283528.33999999997</c:v>
                </c:pt>
                <c:pt idx="14">
                  <c:v>281150.98</c:v>
                </c:pt>
                <c:pt idx="15">
                  <c:v>317850.69999999995</c:v>
                </c:pt>
                <c:pt idx="16">
                  <c:v>348620.79999999999</c:v>
                </c:pt>
                <c:pt idx="17">
                  <c:v>404304.67</c:v>
                </c:pt>
                <c:pt idx="18">
                  <c:v>396963.57999999996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477902.41000000003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501978.82999999996</c:v>
                </c:pt>
                <c:pt idx="39">
                  <c:v>499789.06999999995</c:v>
                </c:pt>
                <c:pt idx="40">
                  <c:v>525935.25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2-4397-BBC5-CE0130FAFA7C}"/>
            </c:ext>
          </c:extLst>
        </c:ser>
        <c:ser>
          <c:idx val="1"/>
          <c:order val="1"/>
          <c:tx>
            <c:v>净资产</c:v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(个人现金流量及资产负债表!$D$1:$O$1,个人现金流量及资产负债表!$Q$1:$AB$1,个人现金流量及资产负债表!$AD$1:$AO$1,个人现金流量及资产负债表!$AQ$1:$AU$1)</c:f>
              <c:strCache>
                <c:ptCount val="41"/>
                <c:pt idx="0">
                  <c:v>2019/01</c:v>
                </c:pt>
                <c:pt idx="1">
                  <c:v>2019/02</c:v>
                </c:pt>
                <c:pt idx="2">
                  <c:v>2019/03</c:v>
                </c:pt>
                <c:pt idx="3">
                  <c:v>2019/04</c:v>
                </c:pt>
                <c:pt idx="4">
                  <c:v>2019/05</c:v>
                </c:pt>
                <c:pt idx="5">
                  <c:v>2019/06</c:v>
                </c:pt>
                <c:pt idx="6">
                  <c:v>2019/07</c:v>
                </c:pt>
                <c:pt idx="7">
                  <c:v>2019/08</c:v>
                </c:pt>
                <c:pt idx="8">
                  <c:v>2019/09</c:v>
                </c:pt>
                <c:pt idx="9">
                  <c:v>2019/10</c:v>
                </c:pt>
                <c:pt idx="10">
                  <c:v>2019/11</c:v>
                </c:pt>
                <c:pt idx="11">
                  <c:v>2019/12</c:v>
                </c:pt>
                <c:pt idx="12">
                  <c:v>2020/01</c:v>
                </c:pt>
                <c:pt idx="13">
                  <c:v>2020/02</c:v>
                </c:pt>
                <c:pt idx="14">
                  <c:v>2020/03</c:v>
                </c:pt>
                <c:pt idx="15">
                  <c:v>2020/04</c:v>
                </c:pt>
                <c:pt idx="16">
                  <c:v>2020/05</c:v>
                </c:pt>
                <c:pt idx="17">
                  <c:v>2020/06</c:v>
                </c:pt>
                <c:pt idx="18">
                  <c:v>2020/07</c:v>
                </c:pt>
                <c:pt idx="19">
                  <c:v>2020/08</c:v>
                </c:pt>
                <c:pt idx="20">
                  <c:v>2020/09</c:v>
                </c:pt>
                <c:pt idx="21">
                  <c:v>2020/10</c:v>
                </c:pt>
                <c:pt idx="22">
                  <c:v>2020/11</c:v>
                </c:pt>
                <c:pt idx="23">
                  <c:v>2020/12</c:v>
                </c:pt>
                <c:pt idx="24">
                  <c:v>2021/01</c:v>
                </c:pt>
                <c:pt idx="25">
                  <c:v>2021/02</c:v>
                </c:pt>
                <c:pt idx="26">
                  <c:v>2021/03</c:v>
                </c:pt>
                <c:pt idx="27">
                  <c:v>2021/04</c:v>
                </c:pt>
                <c:pt idx="28">
                  <c:v>2021/05</c:v>
                </c:pt>
                <c:pt idx="29">
                  <c:v>2021/06</c:v>
                </c:pt>
                <c:pt idx="30">
                  <c:v>2021/07</c:v>
                </c:pt>
                <c:pt idx="31">
                  <c:v>2021/08</c:v>
                </c:pt>
                <c:pt idx="32">
                  <c:v>2021/09</c:v>
                </c:pt>
                <c:pt idx="33">
                  <c:v>2021/10</c:v>
                </c:pt>
                <c:pt idx="34">
                  <c:v>2021/11</c:v>
                </c:pt>
                <c:pt idx="35">
                  <c:v>2021/12</c:v>
                </c:pt>
                <c:pt idx="36">
                  <c:v>2022/01</c:v>
                </c:pt>
                <c:pt idx="37">
                  <c:v>2022/02</c:v>
                </c:pt>
                <c:pt idx="38">
                  <c:v>2022/03</c:v>
                </c:pt>
                <c:pt idx="39">
                  <c:v>2022/04</c:v>
                </c:pt>
                <c:pt idx="40">
                  <c:v>2022/05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(个人现金流量及资产负债表!$D$25:$O$25,个人现金流量及资产负债表!$Q$25:$AB$25,个人现金流量及资产负债表!$AD$25:$AO$25,个人现金流量及资产负债表!$AQ$25:$AU$25)</c:f>
              <c:numCache>
                <c:formatCode>0.00</c:formatCode>
                <c:ptCount val="41"/>
                <c:pt idx="0">
                  <c:v>39892.050000000003</c:v>
                </c:pt>
                <c:pt idx="1">
                  <c:v>55555.210000000014</c:v>
                </c:pt>
                <c:pt idx="2">
                  <c:v>61964.930000000008</c:v>
                </c:pt>
                <c:pt idx="3">
                  <c:v>60256.39</c:v>
                </c:pt>
                <c:pt idx="4">
                  <c:v>54938.660000000018</c:v>
                </c:pt>
                <c:pt idx="5">
                  <c:v>70416.479999999996</c:v>
                </c:pt>
                <c:pt idx="6">
                  <c:v>62087.000000000015</c:v>
                </c:pt>
                <c:pt idx="7">
                  <c:v>84649.520000000033</c:v>
                </c:pt>
                <c:pt idx="8">
                  <c:v>92824.200000000026</c:v>
                </c:pt>
                <c:pt idx="9">
                  <c:v>107882.92000000003</c:v>
                </c:pt>
                <c:pt idx="10">
                  <c:v>105734.57000000002</c:v>
                </c:pt>
                <c:pt idx="11">
                  <c:v>167359.22000000003</c:v>
                </c:pt>
                <c:pt idx="12">
                  <c:v>165255.29999999999</c:v>
                </c:pt>
                <c:pt idx="13">
                  <c:v>183528.33999999997</c:v>
                </c:pt>
                <c:pt idx="14">
                  <c:v>181150.97999999998</c:v>
                </c:pt>
                <c:pt idx="15">
                  <c:v>217850.69999999995</c:v>
                </c:pt>
                <c:pt idx="16">
                  <c:v>248620.79999999999</c:v>
                </c:pt>
                <c:pt idx="17">
                  <c:v>304304.67</c:v>
                </c:pt>
                <c:pt idx="18">
                  <c:v>226963.57999999996</c:v>
                </c:pt>
                <c:pt idx="19">
                  <c:v>219755.95</c:v>
                </c:pt>
                <c:pt idx="20">
                  <c:v>212849.72999999998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321902.41000000003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283295.71999999997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394438.91000000003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345978.82999999996</c:v>
                </c:pt>
                <c:pt idx="39">
                  <c:v>343789.06999999995</c:v>
                </c:pt>
                <c:pt idx="40">
                  <c:v>369935.25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2-4397-BBC5-CE0130FAF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endParaRPr lang="zh-CN"/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323850</xdr:colOff>
      <xdr:row>25</xdr:row>
      <xdr:rowOff>85725</xdr:rowOff>
    </xdr:from>
    <xdr:to>
      <xdr:col>49</xdr:col>
      <xdr:colOff>259260</xdr:colOff>
      <xdr:row>49</xdr:row>
      <xdr:rowOff>132210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4A3F612-F524-4178-9FCD-932A96856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D25"/>
  <sheetViews>
    <sheetView tabSelected="1" workbookViewId="0">
      <pane xSplit="3" topLeftCell="AO1" activePane="topRight" state="frozen"/>
      <selection pane="topRight" activeCell="AW15" sqref="AW15"/>
    </sheetView>
  </sheetViews>
  <sheetFormatPr defaultColWidth="9" defaultRowHeight="14.25" x14ac:dyDescent="0.2"/>
  <cols>
    <col min="1" max="2" width="10.5" style="1" customWidth="1"/>
    <col min="3" max="3" width="12.125" style="1" customWidth="1"/>
    <col min="4" max="15" width="10.5" style="2" customWidth="1"/>
    <col min="16" max="16" width="14.25" style="2" customWidth="1"/>
    <col min="17" max="22" width="10.5" style="2" customWidth="1"/>
    <col min="23" max="23" width="11.625" style="2" customWidth="1"/>
    <col min="24" max="28" width="10.5" style="2" customWidth="1"/>
    <col min="29" max="29" width="12.75" style="2" customWidth="1"/>
    <col min="30" max="41" width="11.25" style="2" customWidth="1"/>
    <col min="42" max="42" width="12" style="2" customWidth="1"/>
    <col min="43" max="47" width="10.5" style="2" customWidth="1"/>
    <col min="48" max="48" width="12.25" style="2" customWidth="1"/>
    <col min="49" max="88" width="10.5" style="2" customWidth="1"/>
    <col min="89" max="1044" width="10.5" style="1" customWidth="1"/>
  </cols>
  <sheetData>
    <row r="1" spans="1:1044" s="9" customFormat="1" x14ac:dyDescent="0.2">
      <c r="A1" s="12" t="s">
        <v>0</v>
      </c>
      <c r="B1" s="12"/>
      <c r="C1" s="12"/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 t="s">
        <v>20</v>
      </c>
      <c r="X1" s="7" t="s">
        <v>21</v>
      </c>
      <c r="Y1" s="7">
        <v>44075</v>
      </c>
      <c r="Z1" s="7">
        <v>44105</v>
      </c>
      <c r="AA1" s="7">
        <v>44136</v>
      </c>
      <c r="AB1" s="7">
        <v>44166</v>
      </c>
      <c r="AC1" s="7" t="s">
        <v>22</v>
      </c>
      <c r="AD1" s="7">
        <v>44197</v>
      </c>
      <c r="AE1" s="7">
        <v>44228</v>
      </c>
      <c r="AF1" s="7">
        <v>44256</v>
      </c>
      <c r="AG1" s="7">
        <v>44287</v>
      </c>
      <c r="AH1" s="7">
        <v>44317</v>
      </c>
      <c r="AI1" s="7">
        <v>44348</v>
      </c>
      <c r="AJ1" s="7">
        <v>44378</v>
      </c>
      <c r="AK1" s="7">
        <v>44409</v>
      </c>
      <c r="AL1" s="7">
        <v>44440</v>
      </c>
      <c r="AM1" s="7">
        <v>44470</v>
      </c>
      <c r="AN1" s="7">
        <v>44501</v>
      </c>
      <c r="AO1" s="7">
        <v>44531</v>
      </c>
      <c r="AP1" s="7" t="s">
        <v>23</v>
      </c>
      <c r="AQ1" s="7">
        <v>44562</v>
      </c>
      <c r="AR1" s="7">
        <v>44593</v>
      </c>
      <c r="AS1" s="7">
        <v>44621</v>
      </c>
      <c r="AT1" s="7">
        <v>44652</v>
      </c>
      <c r="AU1" s="7">
        <v>44682</v>
      </c>
      <c r="AV1" s="10" t="s">
        <v>52</v>
      </c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</row>
    <row r="2" spans="1:1044" x14ac:dyDescent="0.2">
      <c r="A2" s="14" t="s">
        <v>24</v>
      </c>
      <c r="B2" s="14" t="s">
        <v>25</v>
      </c>
      <c r="C2" s="3" t="s">
        <v>26</v>
      </c>
      <c r="D2" s="4">
        <v>7709</v>
      </c>
      <c r="E2" s="4">
        <v>7414.05</v>
      </c>
      <c r="F2" s="4">
        <v>7400</v>
      </c>
      <c r="G2" s="4">
        <v>7478.26</v>
      </c>
      <c r="H2" s="4">
        <v>7489.89</v>
      </c>
      <c r="I2" s="4">
        <v>7760</v>
      </c>
      <c r="J2" s="4">
        <v>7517.05</v>
      </c>
      <c r="K2" s="4">
        <v>7474.38</v>
      </c>
      <c r="L2" s="4">
        <v>7656.73</v>
      </c>
      <c r="M2" s="4">
        <v>7245.45</v>
      </c>
      <c r="N2" s="4">
        <v>7462.74</v>
      </c>
      <c r="O2" s="4">
        <v>7474.37</v>
      </c>
      <c r="P2" s="4">
        <f t="shared" ref="P2:P16" si="0">SUM(D2:O2)</f>
        <v>90081.919999999998</v>
      </c>
      <c r="Q2" s="4">
        <v>12359.3</v>
      </c>
      <c r="R2" s="4">
        <v>12271.99</v>
      </c>
      <c r="S2" s="4">
        <v>12469.87</v>
      </c>
      <c r="T2" s="4">
        <v>12458.24</v>
      </c>
      <c r="U2" s="4">
        <v>12434.95</v>
      </c>
      <c r="V2" s="4">
        <v>12634.95</v>
      </c>
      <c r="W2" s="4">
        <v>11501.73</v>
      </c>
      <c r="X2" s="4">
        <v>10823.46</v>
      </c>
      <c r="Y2" s="4">
        <v>0</v>
      </c>
      <c r="Z2" s="4">
        <v>7099.86</v>
      </c>
      <c r="AA2" s="4">
        <v>7875.71</v>
      </c>
      <c r="AB2" s="4">
        <v>11586.58</v>
      </c>
      <c r="AC2" s="2">
        <f t="shared" ref="AC2:AC16" si="1">SUM(Q2:AB2)</f>
        <v>123516.64</v>
      </c>
      <c r="AD2" s="2">
        <v>13593.62</v>
      </c>
      <c r="AE2" s="2">
        <v>11543.76</v>
      </c>
      <c r="AF2" s="2">
        <v>13025.09</v>
      </c>
      <c r="AG2" s="2">
        <v>17572.189999999999</v>
      </c>
      <c r="AH2" s="2">
        <v>13221.36</v>
      </c>
      <c r="AI2" s="2">
        <v>12308.25</v>
      </c>
      <c r="AJ2" s="2">
        <v>16652.919999999998</v>
      </c>
      <c r="AK2" s="2">
        <v>12614.36</v>
      </c>
      <c r="AL2" s="2">
        <v>12673.76</v>
      </c>
      <c r="AM2" s="2">
        <v>16712.560000000001</v>
      </c>
      <c r="AN2" s="2">
        <v>12457.15</v>
      </c>
      <c r="AO2" s="2">
        <v>12827.35</v>
      </c>
      <c r="AP2" s="2">
        <f>SUM(AD2:AO2)</f>
        <v>165202.37</v>
      </c>
      <c r="AQ2" s="2">
        <v>17664.45</v>
      </c>
      <c r="AR2" s="2">
        <v>14297</v>
      </c>
      <c r="AS2" s="2">
        <v>14297</v>
      </c>
      <c r="AT2" s="2">
        <v>14297</v>
      </c>
      <c r="AU2" s="2">
        <v>16629</v>
      </c>
      <c r="AV2" s="2">
        <f>SUM(AQ2:AU2)</f>
        <v>77184.45</v>
      </c>
    </row>
    <row r="3" spans="1:1044" x14ac:dyDescent="0.2">
      <c r="A3" s="13"/>
      <c r="B3" s="13"/>
      <c r="C3" s="5" t="s">
        <v>27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4">
        <f t="shared" si="0"/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4">
        <v>407</v>
      </c>
      <c r="X3" s="4">
        <v>911.2</v>
      </c>
      <c r="Y3" s="4">
        <v>316.60000000000002</v>
      </c>
      <c r="Z3" s="4">
        <v>121.4</v>
      </c>
      <c r="AA3" s="4">
        <v>0</v>
      </c>
      <c r="AB3" s="4">
        <v>0</v>
      </c>
      <c r="AC3" s="2">
        <f t="shared" si="1"/>
        <v>1756.2000000000003</v>
      </c>
      <c r="AD3" s="2">
        <v>0</v>
      </c>
      <c r="AE3" s="2">
        <v>0</v>
      </c>
      <c r="AF3" s="2">
        <v>0</v>
      </c>
      <c r="AG3" s="2">
        <v>0</v>
      </c>
      <c r="AH3" s="2">
        <v>347.3</v>
      </c>
      <c r="AI3" s="2">
        <v>377.6</v>
      </c>
      <c r="AJ3" s="2">
        <v>189.6</v>
      </c>
      <c r="AK3" s="2">
        <v>262.60000000000002</v>
      </c>
      <c r="AL3" s="2">
        <v>268.89999999999998</v>
      </c>
      <c r="AM3" s="2">
        <v>736.3</v>
      </c>
      <c r="AN3" s="2">
        <v>285.2</v>
      </c>
      <c r="AO3" s="2">
        <v>122.5</v>
      </c>
      <c r="AP3" s="2">
        <f t="shared" ref="AP3:AP16" si="2">SUM(AD3:AO3)</f>
        <v>2590</v>
      </c>
      <c r="AQ3" s="2">
        <v>237.6</v>
      </c>
      <c r="AR3" s="2">
        <v>50.7</v>
      </c>
      <c r="AS3" s="2">
        <v>174.9</v>
      </c>
      <c r="AT3" s="2">
        <v>219.2</v>
      </c>
      <c r="AU3" s="2">
        <v>0</v>
      </c>
      <c r="AV3" s="2">
        <f t="shared" ref="AV3:AV16" si="3">SUM(AQ3:AU3)</f>
        <v>682.40000000000009</v>
      </c>
    </row>
    <row r="4" spans="1:1044" x14ac:dyDescent="0.2">
      <c r="A4" s="13"/>
      <c r="B4" s="13"/>
      <c r="C4" s="5" t="s">
        <v>28</v>
      </c>
      <c r="D4" s="4">
        <v>44.33</v>
      </c>
      <c r="E4" s="4">
        <v>0</v>
      </c>
      <c r="F4" s="4">
        <v>0</v>
      </c>
      <c r="G4" s="4">
        <v>0</v>
      </c>
      <c r="H4" s="4">
        <v>464.11</v>
      </c>
      <c r="I4" s="4">
        <v>481.18</v>
      </c>
      <c r="J4" s="4">
        <v>530.79999999999995</v>
      </c>
      <c r="K4" s="4">
        <v>462.06</v>
      </c>
      <c r="L4" s="4">
        <v>878.35</v>
      </c>
      <c r="M4" s="4">
        <v>39.4</v>
      </c>
      <c r="N4" s="4">
        <v>148.5</v>
      </c>
      <c r="O4" s="4">
        <v>38130</v>
      </c>
      <c r="P4" s="4">
        <f t="shared" si="0"/>
        <v>41178.730000000003</v>
      </c>
      <c r="Q4" s="4">
        <v>638</v>
      </c>
      <c r="R4" s="4">
        <v>88</v>
      </c>
      <c r="S4" s="4">
        <v>1172.99</v>
      </c>
      <c r="T4" s="2">
        <v>3000</v>
      </c>
      <c r="U4" s="4">
        <v>75</v>
      </c>
      <c r="V4" s="4">
        <v>4000</v>
      </c>
      <c r="W4" s="4">
        <v>19.940000000000001</v>
      </c>
      <c r="X4" s="4">
        <v>5346</v>
      </c>
      <c r="Y4" s="4">
        <v>15.33</v>
      </c>
      <c r="Z4" s="4">
        <v>0</v>
      </c>
      <c r="AA4" s="4">
        <v>127.4</v>
      </c>
      <c r="AB4" s="4">
        <v>1561.8</v>
      </c>
      <c r="AC4" s="2">
        <f t="shared" si="1"/>
        <v>16044.46</v>
      </c>
      <c r="AD4" s="2">
        <f>25+24+19.7+34.2+10.7+11+14.5+20+13+10+11+11+10.7+12.5+21.7+27.5+11.5</f>
        <v>288</v>
      </c>
      <c r="AE4" s="2">
        <v>175.5</v>
      </c>
      <c r="AF4" s="2">
        <v>4</v>
      </c>
      <c r="AG4" s="2">
        <v>9911.85</v>
      </c>
      <c r="AH4" s="2">
        <v>938.48</v>
      </c>
      <c r="AI4" s="2">
        <v>396.52</v>
      </c>
      <c r="AJ4" s="2">
        <v>3696.58</v>
      </c>
      <c r="AK4" s="2">
        <v>364.6</v>
      </c>
      <c r="AL4" s="2">
        <v>2720.69</v>
      </c>
      <c r="AM4" s="2">
        <v>672.85</v>
      </c>
      <c r="AN4" s="2">
        <v>601.54</v>
      </c>
      <c r="AO4" s="2">
        <v>343.59</v>
      </c>
      <c r="AP4" s="2">
        <f t="shared" si="2"/>
        <v>20114.2</v>
      </c>
      <c r="AQ4" s="2">
        <v>149.54</v>
      </c>
      <c r="AR4" s="2">
        <v>162.18</v>
      </c>
      <c r="AS4" s="2">
        <v>1885.56</v>
      </c>
      <c r="AT4" s="2">
        <v>88.47</v>
      </c>
      <c r="AU4" s="2">
        <v>90.42</v>
      </c>
      <c r="AV4" s="2">
        <f t="shared" si="3"/>
        <v>2376.1699999999996</v>
      </c>
    </row>
    <row r="5" spans="1:1044" x14ac:dyDescent="0.2">
      <c r="A5" s="13"/>
      <c r="B5" s="13"/>
      <c r="C5" s="5" t="s">
        <v>29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4">
        <v>12000</v>
      </c>
      <c r="L5" s="4">
        <v>0</v>
      </c>
      <c r="M5" s="4">
        <v>0</v>
      </c>
      <c r="N5" s="4">
        <v>0</v>
      </c>
      <c r="O5" s="4">
        <v>0</v>
      </c>
      <c r="P5" s="4">
        <f t="shared" si="0"/>
        <v>12000</v>
      </c>
      <c r="Q5" s="2">
        <v>0</v>
      </c>
      <c r="R5" s="2">
        <v>0</v>
      </c>
      <c r="S5" s="4">
        <v>8000</v>
      </c>
      <c r="T5" s="4">
        <v>1500</v>
      </c>
      <c r="U5" s="4">
        <v>1500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f t="shared" si="1"/>
        <v>11000</v>
      </c>
      <c r="AD5" s="2">
        <v>0</v>
      </c>
      <c r="AE5" s="2">
        <v>0</v>
      </c>
      <c r="AF5" s="2">
        <v>30983.14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f t="shared" si="2"/>
        <v>30983.14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f t="shared" si="3"/>
        <v>0</v>
      </c>
    </row>
    <row r="6" spans="1:1044" x14ac:dyDescent="0.2">
      <c r="A6" s="13"/>
      <c r="B6" s="13"/>
      <c r="C6" s="5" t="s">
        <v>30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4">
        <v>1473.3</v>
      </c>
      <c r="J6" s="4">
        <v>0</v>
      </c>
      <c r="K6" s="2">
        <v>0</v>
      </c>
      <c r="L6" s="2">
        <v>0</v>
      </c>
      <c r="M6" s="4">
        <v>1636</v>
      </c>
      <c r="N6" s="4">
        <v>400</v>
      </c>
      <c r="O6" s="4">
        <v>0</v>
      </c>
      <c r="P6" s="4">
        <f t="shared" si="0"/>
        <v>3509.3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4">
        <v>1803.1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f t="shared" si="1"/>
        <v>1803.1</v>
      </c>
      <c r="AD6" s="2">
        <v>0</v>
      </c>
      <c r="AE6" s="2">
        <v>0</v>
      </c>
      <c r="AF6" s="2">
        <v>0</v>
      </c>
      <c r="AG6" s="2">
        <v>0</v>
      </c>
      <c r="AH6" s="2">
        <v>677.74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f t="shared" si="2"/>
        <v>677.74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f t="shared" si="3"/>
        <v>0</v>
      </c>
    </row>
    <row r="7" spans="1:1044" x14ac:dyDescent="0.2">
      <c r="A7" s="13"/>
      <c r="B7" s="13"/>
      <c r="C7" s="5" t="s">
        <v>31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4">
        <v>1296</v>
      </c>
      <c r="J7" s="4">
        <v>0</v>
      </c>
      <c r="K7" s="2">
        <v>0</v>
      </c>
      <c r="L7" s="4">
        <v>1944</v>
      </c>
      <c r="M7" s="4">
        <v>0</v>
      </c>
      <c r="N7" s="4">
        <v>0</v>
      </c>
      <c r="O7" s="4">
        <v>1944</v>
      </c>
      <c r="P7" s="4">
        <f t="shared" si="0"/>
        <v>5184</v>
      </c>
      <c r="Q7" s="2">
        <v>0</v>
      </c>
      <c r="R7" s="2">
        <v>0</v>
      </c>
      <c r="S7" s="4">
        <v>1944</v>
      </c>
      <c r="T7" s="4">
        <v>648</v>
      </c>
      <c r="U7" s="4">
        <v>648</v>
      </c>
      <c r="V7" s="4">
        <v>648</v>
      </c>
      <c r="W7" s="4">
        <v>648</v>
      </c>
      <c r="X7" s="4">
        <v>648</v>
      </c>
      <c r="Y7" s="4">
        <v>648</v>
      </c>
      <c r="Z7" s="4">
        <v>0</v>
      </c>
      <c r="AA7" s="4">
        <v>0</v>
      </c>
      <c r="AB7" s="4">
        <v>0</v>
      </c>
      <c r="AC7" s="2">
        <f t="shared" si="1"/>
        <v>5832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f t="shared" si="2"/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f t="shared" si="3"/>
        <v>0</v>
      </c>
    </row>
    <row r="8" spans="1:1044" x14ac:dyDescent="0.2">
      <c r="A8" s="13"/>
      <c r="B8" s="13"/>
      <c r="C8" s="5" t="s">
        <v>32</v>
      </c>
      <c r="D8" s="2">
        <v>0</v>
      </c>
      <c r="E8" s="2">
        <v>0</v>
      </c>
      <c r="F8" s="2">
        <v>50000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4">
        <f t="shared" si="0"/>
        <v>50000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4">
        <v>70000</v>
      </c>
      <c r="X8" s="2">
        <v>0</v>
      </c>
      <c r="Y8" s="2">
        <v>0</v>
      </c>
      <c r="Z8" s="2">
        <v>0</v>
      </c>
      <c r="AA8" s="2">
        <v>0</v>
      </c>
      <c r="AB8" s="2">
        <v>1000</v>
      </c>
      <c r="AC8" s="2">
        <f t="shared" si="1"/>
        <v>71000</v>
      </c>
      <c r="AD8" s="2">
        <v>0</v>
      </c>
      <c r="AE8" s="2">
        <v>0</v>
      </c>
      <c r="AF8" s="2">
        <v>0</v>
      </c>
      <c r="AG8" s="2">
        <v>13000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f t="shared" si="2"/>
        <v>13000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f t="shared" si="3"/>
        <v>0</v>
      </c>
    </row>
    <row r="9" spans="1:1044" x14ac:dyDescent="0.2">
      <c r="A9" s="13"/>
      <c r="B9" s="13"/>
      <c r="C9" s="5" t="s">
        <v>33</v>
      </c>
      <c r="D9" s="2">
        <f t="shared" ref="D9:O9" si="4">SUM(D2:D8)</f>
        <v>7753.33</v>
      </c>
      <c r="E9" s="2">
        <f t="shared" si="4"/>
        <v>7414.05</v>
      </c>
      <c r="F9" s="2">
        <f t="shared" si="4"/>
        <v>57400</v>
      </c>
      <c r="G9" s="2">
        <f t="shared" si="4"/>
        <v>7478.26</v>
      </c>
      <c r="H9" s="2">
        <f t="shared" si="4"/>
        <v>7954</v>
      </c>
      <c r="I9" s="2">
        <f t="shared" si="4"/>
        <v>11010.48</v>
      </c>
      <c r="J9" s="2">
        <f t="shared" si="4"/>
        <v>8047.85</v>
      </c>
      <c r="K9" s="2">
        <f t="shared" si="4"/>
        <v>19936.440000000002</v>
      </c>
      <c r="L9" s="2">
        <f t="shared" si="4"/>
        <v>10479.08</v>
      </c>
      <c r="M9" s="2">
        <f t="shared" si="4"/>
        <v>8920.8499999999985</v>
      </c>
      <c r="N9" s="2">
        <f t="shared" si="4"/>
        <v>8011.24</v>
      </c>
      <c r="O9" s="2">
        <f t="shared" si="4"/>
        <v>47548.37</v>
      </c>
      <c r="P9" s="4">
        <f t="shared" si="0"/>
        <v>201953.94999999998</v>
      </c>
      <c r="Q9" s="2">
        <f t="shared" ref="Q9:AB9" si="5">SUM(Q2:Q8)</f>
        <v>12997.3</v>
      </c>
      <c r="R9" s="2">
        <f t="shared" si="5"/>
        <v>12359.99</v>
      </c>
      <c r="S9" s="2">
        <f t="shared" si="5"/>
        <v>23586.86</v>
      </c>
      <c r="T9" s="2">
        <f t="shared" si="5"/>
        <v>17606.239999999998</v>
      </c>
      <c r="U9" s="2">
        <f t="shared" si="5"/>
        <v>14657.95</v>
      </c>
      <c r="V9" s="2">
        <f t="shared" si="5"/>
        <v>17282.95</v>
      </c>
      <c r="W9" s="2">
        <f t="shared" si="5"/>
        <v>84379.77</v>
      </c>
      <c r="X9" s="2">
        <f t="shared" si="5"/>
        <v>17728.66</v>
      </c>
      <c r="Y9" s="2">
        <f t="shared" si="5"/>
        <v>979.93000000000006</v>
      </c>
      <c r="Z9" s="2">
        <f t="shared" si="5"/>
        <v>7221.2599999999993</v>
      </c>
      <c r="AA9" s="2">
        <f t="shared" si="5"/>
        <v>8003.11</v>
      </c>
      <c r="AB9" s="2">
        <f t="shared" si="5"/>
        <v>14148.38</v>
      </c>
      <c r="AC9" s="2">
        <f t="shared" si="1"/>
        <v>230952.4</v>
      </c>
      <c r="AD9" s="2">
        <f t="shared" ref="AD9:AO9" si="6">SUM(AD2:AD8)</f>
        <v>13881.62</v>
      </c>
      <c r="AE9" s="2">
        <f t="shared" si="6"/>
        <v>11719.26</v>
      </c>
      <c r="AF9" s="2">
        <f t="shared" si="6"/>
        <v>44012.229999999996</v>
      </c>
      <c r="AG9" s="2">
        <f t="shared" si="6"/>
        <v>40484.04</v>
      </c>
      <c r="AH9" s="2">
        <f t="shared" si="6"/>
        <v>15184.88</v>
      </c>
      <c r="AI9" s="2">
        <f t="shared" si="6"/>
        <v>13082.37</v>
      </c>
      <c r="AJ9" s="2">
        <f t="shared" si="6"/>
        <v>20539.099999999999</v>
      </c>
      <c r="AK9" s="2">
        <f t="shared" si="6"/>
        <v>13241.560000000001</v>
      </c>
      <c r="AL9" s="2">
        <f t="shared" si="6"/>
        <v>15663.35</v>
      </c>
      <c r="AM9" s="2">
        <f t="shared" si="6"/>
        <v>18121.71</v>
      </c>
      <c r="AN9" s="2">
        <f t="shared" si="6"/>
        <v>13343.89</v>
      </c>
      <c r="AO9" s="2">
        <f t="shared" si="6"/>
        <v>13293.44</v>
      </c>
      <c r="AP9" s="2">
        <f t="shared" si="2"/>
        <v>232567.45</v>
      </c>
      <c r="AQ9" s="2">
        <f>SUM(AQ2:AQ8)</f>
        <v>18051.59</v>
      </c>
      <c r="AR9" s="2">
        <f>SUM(AR2:AR8)</f>
        <v>14509.880000000001</v>
      </c>
      <c r="AS9" s="2">
        <f>SUM(AS2:AS8)</f>
        <v>16357.46</v>
      </c>
      <c r="AT9" s="2">
        <f>SUM(AT2:AT8)</f>
        <v>14604.67</v>
      </c>
      <c r="AU9" s="2">
        <f>SUM(AU2:AU8)</f>
        <v>16719.419999999998</v>
      </c>
      <c r="AV9" s="2">
        <f t="shared" si="3"/>
        <v>80243.01999999999</v>
      </c>
    </row>
    <row r="10" spans="1:1044" x14ac:dyDescent="0.2">
      <c r="A10" s="13"/>
      <c r="B10" s="13" t="s">
        <v>34</v>
      </c>
      <c r="C10" s="5" t="s">
        <v>35</v>
      </c>
      <c r="D10" s="4">
        <v>2401</v>
      </c>
      <c r="E10" s="4">
        <v>2029.83</v>
      </c>
      <c r="F10" s="4">
        <v>1375.56</v>
      </c>
      <c r="G10" s="4">
        <v>2699.75</v>
      </c>
      <c r="H10" s="4">
        <v>3113.23</v>
      </c>
      <c r="I10" s="4">
        <v>3190.37</v>
      </c>
      <c r="J10" s="4">
        <v>1404.08</v>
      </c>
      <c r="K10" s="4">
        <v>1836.61</v>
      </c>
      <c r="L10" s="4">
        <v>1146.8800000000001</v>
      </c>
      <c r="M10" s="4">
        <v>3626.41</v>
      </c>
      <c r="N10" s="4">
        <v>1715.16</v>
      </c>
      <c r="O10" s="4">
        <v>1728.63</v>
      </c>
      <c r="P10" s="4">
        <f t="shared" si="0"/>
        <v>26267.51</v>
      </c>
      <c r="Q10" s="4">
        <v>4512.24</v>
      </c>
      <c r="R10" s="4">
        <v>969.37</v>
      </c>
      <c r="S10" s="4">
        <v>2381.5500000000002</v>
      </c>
      <c r="T10" s="4">
        <v>6214.7</v>
      </c>
      <c r="U10" s="4">
        <v>3004.41</v>
      </c>
      <c r="V10" s="4">
        <v>9534.9</v>
      </c>
      <c r="W10" s="4">
        <v>10480.42</v>
      </c>
      <c r="X10" s="4">
        <v>6134.28</v>
      </c>
      <c r="Y10" s="4">
        <v>5677.38</v>
      </c>
      <c r="Z10" s="4">
        <v>2489.12</v>
      </c>
      <c r="AA10" s="4">
        <v>2616.23</v>
      </c>
      <c r="AB10" s="4">
        <v>1434.68</v>
      </c>
      <c r="AC10" s="2">
        <f t="shared" si="1"/>
        <v>55449.279999999999</v>
      </c>
      <c r="AD10" s="2">
        <f>1048.17+274.92+609.16</f>
        <v>1932.25</v>
      </c>
      <c r="AE10" s="2">
        <v>1222.04</v>
      </c>
      <c r="AF10" s="2">
        <v>3587.68</v>
      </c>
      <c r="AG10" s="2">
        <v>3176.72</v>
      </c>
      <c r="AH10" s="2">
        <v>8531.2999999999993</v>
      </c>
      <c r="AI10" s="2">
        <v>9319</v>
      </c>
      <c r="AJ10" s="2">
        <v>2499.46</v>
      </c>
      <c r="AK10" s="2">
        <v>5490.83</v>
      </c>
      <c r="AL10" s="2">
        <v>2206.11</v>
      </c>
      <c r="AM10" s="2">
        <v>6831.17</v>
      </c>
      <c r="AN10" s="2">
        <v>2693.73</v>
      </c>
      <c r="AO10" s="2">
        <v>6880.99</v>
      </c>
      <c r="AP10" s="2">
        <f t="shared" si="2"/>
        <v>54371.28</v>
      </c>
      <c r="AQ10" s="2">
        <v>1160.6400000000001</v>
      </c>
      <c r="AR10" s="2">
        <v>479.58</v>
      </c>
      <c r="AS10" s="2">
        <v>859.67</v>
      </c>
      <c r="AT10" s="2">
        <v>4141.5600000000004</v>
      </c>
      <c r="AU10" s="2">
        <v>3925.6</v>
      </c>
      <c r="AV10" s="2">
        <f t="shared" si="3"/>
        <v>10567.050000000001</v>
      </c>
    </row>
    <row r="11" spans="1:1044" x14ac:dyDescent="0.2">
      <c r="A11" s="13"/>
      <c r="B11" s="13"/>
      <c r="C11" s="5" t="s">
        <v>36</v>
      </c>
      <c r="D11" s="4">
        <v>1230</v>
      </c>
      <c r="E11" s="4">
        <v>3690</v>
      </c>
      <c r="F11" s="4">
        <v>708.5</v>
      </c>
      <c r="G11" s="4">
        <v>0</v>
      </c>
      <c r="H11" s="4">
        <v>3962</v>
      </c>
      <c r="I11" s="4">
        <v>0</v>
      </c>
      <c r="J11" s="4">
        <v>0</v>
      </c>
      <c r="K11" s="4">
        <v>4285</v>
      </c>
      <c r="L11" s="4">
        <v>0</v>
      </c>
      <c r="M11" s="4">
        <v>373</v>
      </c>
      <c r="N11" s="4">
        <v>3690</v>
      </c>
      <c r="O11" s="4">
        <v>339</v>
      </c>
      <c r="P11" s="4">
        <f t="shared" si="0"/>
        <v>18277.5</v>
      </c>
      <c r="Q11" s="2">
        <v>0</v>
      </c>
      <c r="R11" s="4">
        <v>1700</v>
      </c>
      <c r="S11" s="4">
        <v>5190</v>
      </c>
      <c r="T11" s="2">
        <v>0</v>
      </c>
      <c r="U11" s="4">
        <v>5467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f t="shared" si="1"/>
        <v>12357</v>
      </c>
      <c r="AD11" s="2">
        <v>0</v>
      </c>
      <c r="AE11" s="2">
        <v>0</v>
      </c>
      <c r="AF11" s="2">
        <v>0</v>
      </c>
      <c r="AG11" s="2">
        <v>0</v>
      </c>
      <c r="AH11" s="2">
        <v>2960</v>
      </c>
      <c r="AI11" s="2">
        <v>1506.5</v>
      </c>
      <c r="AJ11" s="2">
        <v>1400</v>
      </c>
      <c r="AK11" s="2">
        <v>0</v>
      </c>
      <c r="AL11" s="2">
        <v>0</v>
      </c>
      <c r="AM11" s="2">
        <v>3300</v>
      </c>
      <c r="AN11" s="2">
        <v>0</v>
      </c>
      <c r="AO11" s="2">
        <v>0</v>
      </c>
      <c r="AP11" s="2">
        <f t="shared" si="2"/>
        <v>9166.5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f t="shared" si="3"/>
        <v>0</v>
      </c>
    </row>
    <row r="12" spans="1:1044" x14ac:dyDescent="0.2">
      <c r="A12" s="13"/>
      <c r="B12" s="13"/>
      <c r="C12" s="5" t="s">
        <v>37</v>
      </c>
      <c r="D12" s="4">
        <v>0</v>
      </c>
      <c r="E12" s="4">
        <v>800</v>
      </c>
      <c r="F12" s="4">
        <v>200</v>
      </c>
      <c r="G12" s="4">
        <v>50</v>
      </c>
      <c r="H12" s="4">
        <v>34.4</v>
      </c>
      <c r="I12" s="4">
        <v>121</v>
      </c>
      <c r="J12" s="4">
        <v>315.77999999999997</v>
      </c>
      <c r="K12" s="4">
        <v>287.5</v>
      </c>
      <c r="L12" s="4">
        <v>29</v>
      </c>
      <c r="M12" s="4">
        <v>0</v>
      </c>
      <c r="N12" s="4">
        <v>0</v>
      </c>
      <c r="O12" s="4">
        <v>0</v>
      </c>
      <c r="P12" s="4">
        <f t="shared" si="0"/>
        <v>1837.68</v>
      </c>
      <c r="Q12" s="4">
        <v>454.7</v>
      </c>
      <c r="R12" s="4">
        <v>663.4</v>
      </c>
      <c r="S12" s="4">
        <v>373</v>
      </c>
      <c r="T12" s="4">
        <v>89</v>
      </c>
      <c r="U12" s="4">
        <v>573</v>
      </c>
      <c r="V12" s="4">
        <v>217</v>
      </c>
      <c r="W12" s="2">
        <v>108166.76</v>
      </c>
      <c r="X12" s="2">
        <v>840</v>
      </c>
      <c r="Y12" s="2">
        <v>819.5</v>
      </c>
      <c r="Z12" s="2">
        <v>30.93</v>
      </c>
      <c r="AA12" s="2">
        <v>118.42</v>
      </c>
      <c r="AB12" s="2">
        <v>610.08000000000004</v>
      </c>
      <c r="AC12" s="2">
        <f t="shared" si="1"/>
        <v>112955.79</v>
      </c>
      <c r="AD12" s="2">
        <f>10.7+11.5+10.5+10.7+11+10+85.8+10+13.5+11.4+12+10.7+11+11.4+10.7+11+27+21.9+28.98+25</f>
        <v>354.78</v>
      </c>
      <c r="AE12" s="2">
        <v>302.20999999999998</v>
      </c>
      <c r="AF12" s="2">
        <v>2109.27</v>
      </c>
      <c r="AG12" s="2">
        <v>80444.399999999994</v>
      </c>
      <c r="AH12" s="2">
        <v>2000</v>
      </c>
      <c r="AI12" s="2">
        <v>509.33</v>
      </c>
      <c r="AJ12" s="2">
        <v>15377.41</v>
      </c>
      <c r="AK12" s="2">
        <v>1619.86</v>
      </c>
      <c r="AL12" s="2">
        <v>687.63</v>
      </c>
      <c r="AM12" s="2">
        <v>1531.98</v>
      </c>
      <c r="AN12" s="2">
        <v>726.78</v>
      </c>
      <c r="AO12" s="2">
        <v>348.81</v>
      </c>
      <c r="AP12" s="2">
        <f t="shared" si="2"/>
        <v>106012.45999999999</v>
      </c>
      <c r="AQ12" s="2">
        <v>898.18</v>
      </c>
      <c r="AR12" s="2">
        <v>795.43</v>
      </c>
      <c r="AS12" s="2">
        <v>163.36000000000001</v>
      </c>
      <c r="AT12" s="2">
        <v>208.65</v>
      </c>
      <c r="AU12" s="2">
        <v>273.73</v>
      </c>
      <c r="AV12" s="2">
        <f t="shared" si="3"/>
        <v>2339.35</v>
      </c>
    </row>
    <row r="13" spans="1:1044" x14ac:dyDescent="0.2">
      <c r="A13" s="13"/>
      <c r="B13" s="13"/>
      <c r="C13" s="5" t="s">
        <v>38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4">
        <f t="shared" si="0"/>
        <v>0</v>
      </c>
      <c r="Q13" s="2">
        <v>0</v>
      </c>
      <c r="R13" s="4">
        <v>5000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800</v>
      </c>
      <c r="AC13" s="2">
        <f t="shared" si="1"/>
        <v>5800</v>
      </c>
      <c r="AD13" s="2">
        <v>0</v>
      </c>
      <c r="AE13" s="2">
        <v>4200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f t="shared" si="2"/>
        <v>4200</v>
      </c>
      <c r="AQ13" s="2">
        <v>5000</v>
      </c>
      <c r="AR13" s="2">
        <v>0</v>
      </c>
      <c r="AS13" s="2">
        <v>0</v>
      </c>
      <c r="AT13" s="2">
        <v>0</v>
      </c>
      <c r="AU13" s="2">
        <v>0</v>
      </c>
      <c r="AV13" s="2">
        <f t="shared" si="3"/>
        <v>5000</v>
      </c>
    </row>
    <row r="14" spans="1:1044" x14ac:dyDescent="0.2">
      <c r="A14" s="13"/>
      <c r="B14" s="13"/>
      <c r="C14" s="5" t="s">
        <v>39</v>
      </c>
      <c r="D14" s="4">
        <v>3267.55</v>
      </c>
      <c r="E14" s="4">
        <v>3332.9</v>
      </c>
      <c r="F14" s="4">
        <v>3399.55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f t="shared" si="0"/>
        <v>10000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14000</v>
      </c>
      <c r="AB14" s="2">
        <v>1000</v>
      </c>
      <c r="AC14" s="2">
        <f t="shared" si="1"/>
        <v>15000</v>
      </c>
      <c r="AD14" s="2">
        <v>0</v>
      </c>
      <c r="AE14" s="2">
        <v>0</v>
      </c>
      <c r="AF14" s="2">
        <v>0</v>
      </c>
      <c r="AG14" s="2">
        <v>13000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f t="shared" si="2"/>
        <v>13000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f t="shared" si="3"/>
        <v>0</v>
      </c>
    </row>
    <row r="15" spans="1:1044" x14ac:dyDescent="0.2">
      <c r="A15" s="13"/>
      <c r="B15" s="13"/>
      <c r="C15" s="5" t="s">
        <v>33</v>
      </c>
      <c r="D15" s="2">
        <f t="shared" ref="D15:O15" si="7">SUM(D10:D14)</f>
        <v>6898.55</v>
      </c>
      <c r="E15" s="2">
        <f t="shared" si="7"/>
        <v>9852.73</v>
      </c>
      <c r="F15" s="2">
        <f t="shared" si="7"/>
        <v>5683.6100000000006</v>
      </c>
      <c r="G15" s="2">
        <f t="shared" si="7"/>
        <v>2749.75</v>
      </c>
      <c r="H15" s="2">
        <f t="shared" si="7"/>
        <v>7109.6299999999992</v>
      </c>
      <c r="I15" s="2">
        <f t="shared" si="7"/>
        <v>3311.37</v>
      </c>
      <c r="J15" s="2">
        <f t="shared" si="7"/>
        <v>1719.86</v>
      </c>
      <c r="K15" s="2">
        <f t="shared" si="7"/>
        <v>6409.11</v>
      </c>
      <c r="L15" s="2">
        <f t="shared" si="7"/>
        <v>1175.8800000000001</v>
      </c>
      <c r="M15" s="2">
        <f t="shared" si="7"/>
        <v>3999.41</v>
      </c>
      <c r="N15" s="2">
        <f t="shared" si="7"/>
        <v>5405.16</v>
      </c>
      <c r="O15" s="2">
        <f t="shared" si="7"/>
        <v>2067.63</v>
      </c>
      <c r="P15" s="4">
        <f t="shared" si="0"/>
        <v>56382.689999999995</v>
      </c>
      <c r="Q15" s="2">
        <f t="shared" ref="Q15:AB15" si="8">SUM(Q10:Q14)</f>
        <v>4966.9399999999996</v>
      </c>
      <c r="R15" s="2">
        <f t="shared" si="8"/>
        <v>8332.77</v>
      </c>
      <c r="S15" s="2">
        <f t="shared" si="8"/>
        <v>7944.55</v>
      </c>
      <c r="T15" s="2">
        <f t="shared" si="8"/>
        <v>6303.7</v>
      </c>
      <c r="U15" s="2">
        <f t="shared" si="8"/>
        <v>9044.41</v>
      </c>
      <c r="V15" s="2">
        <f t="shared" si="8"/>
        <v>9751.9</v>
      </c>
      <c r="W15" s="2">
        <f t="shared" si="8"/>
        <v>118647.18</v>
      </c>
      <c r="X15" s="2">
        <f t="shared" si="8"/>
        <v>6974.28</v>
      </c>
      <c r="Y15" s="2">
        <f t="shared" si="8"/>
        <v>6496.88</v>
      </c>
      <c r="Z15" s="2">
        <f t="shared" si="8"/>
        <v>2520.0499999999997</v>
      </c>
      <c r="AA15" s="2">
        <f t="shared" si="8"/>
        <v>16734.650000000001</v>
      </c>
      <c r="AB15" s="2">
        <f t="shared" si="8"/>
        <v>3844.76</v>
      </c>
      <c r="AC15" s="2">
        <f t="shared" si="1"/>
        <v>201562.06999999998</v>
      </c>
      <c r="AD15" s="2">
        <f t="shared" ref="AD15:AO15" si="9">SUM(AD10:AD14)</f>
        <v>2287.0299999999997</v>
      </c>
      <c r="AE15" s="2">
        <f t="shared" si="9"/>
        <v>5724.25</v>
      </c>
      <c r="AF15" s="2">
        <f t="shared" si="9"/>
        <v>5696.95</v>
      </c>
      <c r="AG15" s="2">
        <f t="shared" si="9"/>
        <v>96621.119999999995</v>
      </c>
      <c r="AH15" s="2">
        <f t="shared" si="9"/>
        <v>13491.3</v>
      </c>
      <c r="AI15" s="2">
        <f t="shared" si="9"/>
        <v>11334.83</v>
      </c>
      <c r="AJ15" s="2">
        <f t="shared" si="9"/>
        <v>19276.87</v>
      </c>
      <c r="AK15" s="2">
        <f t="shared" si="9"/>
        <v>7110.69</v>
      </c>
      <c r="AL15" s="2">
        <f t="shared" si="9"/>
        <v>2893.7400000000002</v>
      </c>
      <c r="AM15" s="2">
        <f t="shared" si="9"/>
        <v>11663.15</v>
      </c>
      <c r="AN15" s="2">
        <f t="shared" si="9"/>
        <v>3420.51</v>
      </c>
      <c r="AO15" s="2">
        <f t="shared" si="9"/>
        <v>7229.8</v>
      </c>
      <c r="AP15" s="2">
        <f t="shared" si="2"/>
        <v>186750.23999999996</v>
      </c>
      <c r="AQ15" s="2">
        <f>SUM(AQ10:AQ14)</f>
        <v>7058.82</v>
      </c>
      <c r="AR15" s="2">
        <f>SUM(AR10:AR14)</f>
        <v>1275.01</v>
      </c>
      <c r="AS15" s="2">
        <f>SUM(AS10:AS14)</f>
        <v>1023.03</v>
      </c>
      <c r="AT15" s="2">
        <f>SUM(AT10:AT14)</f>
        <v>4350.21</v>
      </c>
      <c r="AU15" s="2">
        <f>SUM(AU10:AU14)</f>
        <v>4199.33</v>
      </c>
      <c r="AV15" s="2">
        <f t="shared" si="3"/>
        <v>17906.400000000001</v>
      </c>
    </row>
    <row r="16" spans="1:1044" x14ac:dyDescent="0.2">
      <c r="A16" s="13"/>
      <c r="B16" s="13" t="s">
        <v>40</v>
      </c>
      <c r="C16" s="13"/>
      <c r="D16" s="2">
        <f t="shared" ref="D16:O16" si="10">D9-D15</f>
        <v>854.77999999999975</v>
      </c>
      <c r="E16" s="2">
        <f t="shared" si="10"/>
        <v>-2438.6799999999994</v>
      </c>
      <c r="F16" s="2">
        <f t="shared" si="10"/>
        <v>51716.39</v>
      </c>
      <c r="G16" s="2">
        <f t="shared" si="10"/>
        <v>4728.51</v>
      </c>
      <c r="H16" s="2">
        <f t="shared" si="10"/>
        <v>844.3700000000008</v>
      </c>
      <c r="I16" s="2">
        <f t="shared" si="10"/>
        <v>7699.11</v>
      </c>
      <c r="J16" s="2">
        <f t="shared" si="10"/>
        <v>6327.9900000000007</v>
      </c>
      <c r="K16" s="2">
        <f t="shared" si="10"/>
        <v>13527.330000000002</v>
      </c>
      <c r="L16" s="2">
        <f t="shared" si="10"/>
        <v>9303.2000000000007</v>
      </c>
      <c r="M16" s="2">
        <f t="shared" si="10"/>
        <v>4921.4399999999987</v>
      </c>
      <c r="N16" s="2">
        <f t="shared" si="10"/>
        <v>2606.08</v>
      </c>
      <c r="O16" s="2">
        <f t="shared" si="10"/>
        <v>45480.740000000005</v>
      </c>
      <c r="P16" s="4">
        <f t="shared" si="0"/>
        <v>145571.26</v>
      </c>
      <c r="Q16" s="2">
        <f t="shared" ref="Q16:AB16" si="11">Q9-Q15</f>
        <v>8030.36</v>
      </c>
      <c r="R16" s="2">
        <f t="shared" si="11"/>
        <v>4027.2199999999993</v>
      </c>
      <c r="S16" s="2">
        <f t="shared" si="11"/>
        <v>15642.310000000001</v>
      </c>
      <c r="T16" s="2">
        <f t="shared" si="11"/>
        <v>11302.539999999997</v>
      </c>
      <c r="U16" s="2">
        <f t="shared" si="11"/>
        <v>5613.5400000000009</v>
      </c>
      <c r="V16" s="2">
        <f t="shared" si="11"/>
        <v>7531.0500000000011</v>
      </c>
      <c r="W16" s="2">
        <f t="shared" si="11"/>
        <v>-34267.409999999989</v>
      </c>
      <c r="X16" s="2">
        <f t="shared" si="11"/>
        <v>10754.380000000001</v>
      </c>
      <c r="Y16" s="2">
        <f t="shared" si="11"/>
        <v>-5516.95</v>
      </c>
      <c r="Z16" s="2">
        <f t="shared" si="11"/>
        <v>4701.2099999999991</v>
      </c>
      <c r="AA16" s="2">
        <f t="shared" si="11"/>
        <v>-8731.5400000000009</v>
      </c>
      <c r="AB16" s="2">
        <f t="shared" si="11"/>
        <v>10303.619999999999</v>
      </c>
      <c r="AC16" s="2">
        <f t="shared" si="1"/>
        <v>29390.330000000005</v>
      </c>
      <c r="AD16" s="2">
        <f t="shared" ref="AD16:AO16" si="12">AD9-AD15</f>
        <v>11594.59</v>
      </c>
      <c r="AE16" s="2">
        <f t="shared" si="12"/>
        <v>5995.01</v>
      </c>
      <c r="AF16" s="2">
        <f t="shared" si="12"/>
        <v>38315.279999999999</v>
      </c>
      <c r="AG16" s="2">
        <f t="shared" si="12"/>
        <v>-56137.079999999994</v>
      </c>
      <c r="AH16" s="2">
        <f t="shared" si="12"/>
        <v>1693.58</v>
      </c>
      <c r="AI16" s="2">
        <f t="shared" si="12"/>
        <v>1747.5400000000009</v>
      </c>
      <c r="AJ16" s="2">
        <f t="shared" si="12"/>
        <v>1262.2299999999996</v>
      </c>
      <c r="AK16" s="2">
        <f t="shared" si="12"/>
        <v>6130.8700000000017</v>
      </c>
      <c r="AL16" s="2">
        <f t="shared" si="12"/>
        <v>12769.61</v>
      </c>
      <c r="AM16" s="2">
        <f t="shared" si="12"/>
        <v>6458.5599999999995</v>
      </c>
      <c r="AN16" s="2">
        <f t="shared" si="12"/>
        <v>9923.3799999999992</v>
      </c>
      <c r="AO16" s="2">
        <f t="shared" si="12"/>
        <v>6063.64</v>
      </c>
      <c r="AP16" s="2">
        <f t="shared" si="2"/>
        <v>45817.21</v>
      </c>
      <c r="AQ16" s="2">
        <f>AQ9-AQ15</f>
        <v>10992.77</v>
      </c>
      <c r="AR16" s="2">
        <f>AR9-AR15</f>
        <v>13234.87</v>
      </c>
      <c r="AS16" s="2">
        <f>AS9-AS15</f>
        <v>15334.429999999998</v>
      </c>
      <c r="AT16" s="2">
        <f>AT9-AT15</f>
        <v>10254.459999999999</v>
      </c>
      <c r="AU16" s="2">
        <f>AU9-AU15</f>
        <v>12520.089999999998</v>
      </c>
      <c r="AV16" s="2">
        <f t="shared" si="3"/>
        <v>62336.619999999995</v>
      </c>
    </row>
    <row r="17" spans="1:47" x14ac:dyDescent="0.2">
      <c r="A17" s="13" t="s">
        <v>41</v>
      </c>
      <c r="B17" s="13" t="s">
        <v>42</v>
      </c>
      <c r="C17" s="5" t="s">
        <v>43</v>
      </c>
      <c r="D17" s="4">
        <v>33513</v>
      </c>
      <c r="E17" s="4">
        <v>24751.65</v>
      </c>
      <c r="F17" s="4">
        <v>12634.85</v>
      </c>
      <c r="G17" s="4">
        <v>15093.47</v>
      </c>
      <c r="H17" s="4">
        <v>20420.09</v>
      </c>
      <c r="I17" s="4">
        <v>17543.490000000002</v>
      </c>
      <c r="J17" s="4">
        <v>18868.080000000002</v>
      </c>
      <c r="K17" s="4">
        <v>14888.84</v>
      </c>
      <c r="L17" s="4">
        <v>14978.06</v>
      </c>
      <c r="M17" s="4">
        <v>15287.33</v>
      </c>
      <c r="N17" s="4">
        <v>18661.650000000001</v>
      </c>
      <c r="O17" s="4">
        <v>16076.11</v>
      </c>
      <c r="P17" s="4"/>
      <c r="Q17" s="4">
        <v>15240.57</v>
      </c>
      <c r="R17" s="4">
        <v>12701.39</v>
      </c>
      <c r="S17" s="4">
        <v>9350.41</v>
      </c>
      <c r="T17" s="4">
        <v>14222.96</v>
      </c>
      <c r="U17" s="4">
        <v>18253.05</v>
      </c>
      <c r="V17" s="4">
        <v>23645.57</v>
      </c>
      <c r="W17" s="4">
        <v>19546.21</v>
      </c>
      <c r="X17" s="4">
        <v>19342.560000000001</v>
      </c>
      <c r="Y17" s="4">
        <v>8015.72</v>
      </c>
      <c r="Z17" s="4">
        <v>8114.54</v>
      </c>
      <c r="AA17" s="4">
        <v>8847.98</v>
      </c>
      <c r="AB17" s="4">
        <v>8655.3700000000008</v>
      </c>
      <c r="AD17" s="2">
        <v>6924.04</v>
      </c>
      <c r="AE17" s="2">
        <v>7153.07</v>
      </c>
      <c r="AF17" s="2">
        <v>2132.12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</row>
    <row r="18" spans="1:47" x14ac:dyDescent="0.2">
      <c r="A18" s="13"/>
      <c r="B18" s="13"/>
      <c r="C18" s="5" t="s">
        <v>44</v>
      </c>
      <c r="D18" s="4">
        <v>24162</v>
      </c>
      <c r="E18" s="4">
        <v>11155.93</v>
      </c>
      <c r="F18" s="4">
        <v>37081.440000000002</v>
      </c>
      <c r="G18" s="4">
        <v>8361.0400000000009</v>
      </c>
      <c r="H18" s="4">
        <v>7792.74</v>
      </c>
      <c r="I18" s="4">
        <v>9341.4699999999993</v>
      </c>
      <c r="J18" s="4">
        <v>7021.05</v>
      </c>
      <c r="K18" s="4">
        <v>12564.52</v>
      </c>
      <c r="L18" s="4">
        <v>6163.61</v>
      </c>
      <c r="M18" s="4">
        <v>3693.43</v>
      </c>
      <c r="N18" s="4">
        <v>1889.28</v>
      </c>
      <c r="O18" s="4">
        <v>49351.22</v>
      </c>
      <c r="P18" s="4"/>
      <c r="Q18" s="4">
        <v>1267.53</v>
      </c>
      <c r="R18" s="4">
        <v>29512.69</v>
      </c>
      <c r="S18" s="4">
        <v>14141.27</v>
      </c>
      <c r="T18" s="4">
        <v>13952.84</v>
      </c>
      <c r="U18" s="4">
        <v>16678.45</v>
      </c>
      <c r="V18" s="4">
        <v>21344.31</v>
      </c>
      <c r="W18" s="4">
        <v>7678.26</v>
      </c>
      <c r="X18" s="4">
        <v>9513.39</v>
      </c>
      <c r="Y18" s="4">
        <v>13126.19</v>
      </c>
      <c r="Z18" s="4">
        <v>570.70000000000005</v>
      </c>
      <c r="AA18" s="4">
        <v>6710.55</v>
      </c>
      <c r="AB18" s="4">
        <v>6697.56</v>
      </c>
      <c r="AD18" s="2">
        <f>1211.03+21505.5+1070.11+189.84+10008.17+10006.93</f>
        <v>43991.58</v>
      </c>
      <c r="AE18" s="2">
        <v>47709.21</v>
      </c>
      <c r="AF18" s="2">
        <v>44830.93</v>
      </c>
      <c r="AG18" s="2">
        <v>1083.5999999999999</v>
      </c>
      <c r="AH18" s="2">
        <v>2304.4699999999998</v>
      </c>
      <c r="AI18" s="2">
        <v>302.94</v>
      </c>
      <c r="AJ18" s="2">
        <v>17812.36</v>
      </c>
      <c r="AK18" s="2">
        <v>23693.01</v>
      </c>
      <c r="AL18" s="2">
        <v>34333.26</v>
      </c>
      <c r="AM18" s="2">
        <v>40325.919999999998</v>
      </c>
      <c r="AN18" s="2">
        <v>50516.49</v>
      </c>
      <c r="AO18" s="2">
        <v>55824.11</v>
      </c>
      <c r="AQ18" s="2">
        <v>65999.83</v>
      </c>
      <c r="AR18" s="2">
        <v>79183.149999999994</v>
      </c>
      <c r="AS18" s="2">
        <v>88674.81</v>
      </c>
      <c r="AT18" s="2">
        <v>104338.23</v>
      </c>
      <c r="AU18" s="2">
        <v>118000</v>
      </c>
    </row>
    <row r="19" spans="1:47" x14ac:dyDescent="0.2">
      <c r="A19" s="13"/>
      <c r="B19" s="13"/>
      <c r="C19" s="5" t="s">
        <v>45</v>
      </c>
      <c r="D19" s="4">
        <v>0</v>
      </c>
      <c r="E19" s="4">
        <v>0</v>
      </c>
      <c r="F19" s="4">
        <v>20000</v>
      </c>
      <c r="G19" s="4">
        <v>20051.439999999999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/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4009.06</v>
      </c>
      <c r="Y19" s="4">
        <v>6015.57</v>
      </c>
      <c r="Z19" s="4">
        <v>16029.84</v>
      </c>
      <c r="AA19" s="4">
        <v>0</v>
      </c>
      <c r="AB19" s="4">
        <v>6011.43</v>
      </c>
      <c r="AD19" s="2">
        <v>0</v>
      </c>
      <c r="AE19" s="2">
        <v>0</v>
      </c>
      <c r="AF19" s="2">
        <v>30983.14</v>
      </c>
      <c r="AG19" s="2">
        <v>30983.14</v>
      </c>
      <c r="AH19" s="2">
        <v>30983.14</v>
      </c>
      <c r="AI19" s="2">
        <v>22583.14</v>
      </c>
      <c r="AJ19" s="2">
        <v>22583.14</v>
      </c>
      <c r="AK19" s="2">
        <v>22583.14</v>
      </c>
      <c r="AL19" s="2">
        <v>22583.14</v>
      </c>
      <c r="AM19" s="2">
        <v>22583.14</v>
      </c>
      <c r="AN19" s="2">
        <v>22583.14</v>
      </c>
      <c r="AO19" s="2">
        <v>22583.14</v>
      </c>
      <c r="AQ19" s="2">
        <v>22583.14</v>
      </c>
      <c r="AR19" s="2">
        <v>22583.14</v>
      </c>
      <c r="AS19" s="2">
        <v>26077.85</v>
      </c>
      <c r="AT19" s="2">
        <v>26077.85</v>
      </c>
      <c r="AU19" s="2">
        <v>26077.85</v>
      </c>
    </row>
    <row r="20" spans="1:47" x14ac:dyDescent="0.2">
      <c r="A20" s="13"/>
      <c r="B20" s="13"/>
      <c r="C20" s="5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/>
      <c r="Q20" s="4">
        <v>3580.23</v>
      </c>
      <c r="R20" s="4">
        <v>4451.5200000000004</v>
      </c>
      <c r="S20" s="4">
        <v>4647.49</v>
      </c>
      <c r="T20" s="4">
        <v>2252.86</v>
      </c>
      <c r="U20" s="4">
        <v>1598.05</v>
      </c>
      <c r="V20" s="4">
        <v>859.81</v>
      </c>
      <c r="W20" s="2">
        <v>0</v>
      </c>
      <c r="X20" s="4">
        <v>2106.7600000000002</v>
      </c>
      <c r="Y20" s="4">
        <v>2786.56</v>
      </c>
      <c r="Z20" s="4">
        <v>3531.46</v>
      </c>
      <c r="AA20" s="4">
        <v>4313.3599999999997</v>
      </c>
      <c r="AB20" s="4">
        <v>5662.84</v>
      </c>
      <c r="AD20" s="2">
        <v>6564.26</v>
      </c>
      <c r="AE20" s="2">
        <v>8001.57</v>
      </c>
      <c r="AF20" s="2">
        <v>9119.11</v>
      </c>
      <c r="AG20" s="2">
        <v>0</v>
      </c>
      <c r="AH20" s="2">
        <v>0</v>
      </c>
      <c r="AI20" s="2">
        <v>0</v>
      </c>
      <c r="AJ20" s="2">
        <v>0</v>
      </c>
      <c r="AK20" s="2">
        <v>7380</v>
      </c>
      <c r="AL20" s="2">
        <v>7086</v>
      </c>
      <c r="AM20" s="2">
        <v>7221.14</v>
      </c>
      <c r="AN20" s="2">
        <v>7210</v>
      </c>
      <c r="AO20" s="2">
        <v>10200.4</v>
      </c>
      <c r="AQ20" s="2">
        <v>10063.200000000001</v>
      </c>
      <c r="AR20" s="2">
        <v>5453.28</v>
      </c>
      <c r="AS20" s="2">
        <v>5550.51</v>
      </c>
      <c r="AT20" s="2">
        <v>5679.26</v>
      </c>
      <c r="AU20" s="2">
        <v>5550.8</v>
      </c>
    </row>
    <row r="21" spans="1:47" x14ac:dyDescent="0.2">
      <c r="A21" s="13"/>
      <c r="B21" s="13"/>
      <c r="C21" s="5" t="s">
        <v>47</v>
      </c>
      <c r="D21" s="4">
        <v>10009.5</v>
      </c>
      <c r="E21" s="4">
        <v>30022.74</v>
      </c>
      <c r="F21" s="4">
        <v>19984.47</v>
      </c>
      <c r="G21" s="4">
        <v>19998.32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/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</row>
    <row r="22" spans="1:47" x14ac:dyDescent="0.2">
      <c r="A22" s="13"/>
      <c r="B22" s="13"/>
      <c r="C22" s="5" t="s">
        <v>48</v>
      </c>
      <c r="D22" s="4">
        <v>28940</v>
      </c>
      <c r="E22" s="4">
        <v>43024.44</v>
      </c>
      <c r="F22" s="4">
        <v>72264.17</v>
      </c>
      <c r="G22" s="4">
        <v>96752.12</v>
      </c>
      <c r="H22" s="4">
        <v>126725.83</v>
      </c>
      <c r="I22" s="4">
        <v>143531.51999999999</v>
      </c>
      <c r="J22" s="4">
        <v>136197.87</v>
      </c>
      <c r="K22" s="4">
        <v>157196.16</v>
      </c>
      <c r="L22" s="4">
        <v>171682.53</v>
      </c>
      <c r="M22" s="4">
        <v>188902.16</v>
      </c>
      <c r="N22" s="4">
        <v>185183.64</v>
      </c>
      <c r="O22" s="4">
        <v>201931.89</v>
      </c>
      <c r="P22" s="4"/>
      <c r="Q22" s="4">
        <v>245166.97</v>
      </c>
      <c r="R22" s="4">
        <v>236862.74</v>
      </c>
      <c r="S22" s="4">
        <v>253011.81</v>
      </c>
      <c r="T22" s="4">
        <v>287422.03999999998</v>
      </c>
      <c r="U22" s="4">
        <v>312091.25</v>
      </c>
      <c r="V22" s="4">
        <v>358454.98</v>
      </c>
      <c r="W22" s="4">
        <v>369739.11</v>
      </c>
      <c r="X22" s="4">
        <v>354784.18</v>
      </c>
      <c r="Y22" s="4">
        <v>352905.69</v>
      </c>
      <c r="Z22" s="4">
        <v>371385.53</v>
      </c>
      <c r="AA22" s="4">
        <v>382911.99</v>
      </c>
      <c r="AB22" s="4">
        <v>399438.3</v>
      </c>
      <c r="AD22" s="2">
        <v>420422.53</v>
      </c>
      <c r="AE22" s="2">
        <v>417416.84</v>
      </c>
      <c r="AF22" s="2">
        <v>424153.45</v>
      </c>
      <c r="AG22" s="2">
        <v>446445.93</v>
      </c>
      <c r="AH22" s="2">
        <v>464387.78</v>
      </c>
      <c r="AI22" s="2">
        <v>446904.24</v>
      </c>
      <c r="AJ22" s="2">
        <v>398900.22</v>
      </c>
      <c r="AK22" s="2">
        <v>384628.59</v>
      </c>
      <c r="AL22" s="2">
        <v>397842.55</v>
      </c>
      <c r="AM22" s="2">
        <v>428459.18</v>
      </c>
      <c r="AN22" s="2">
        <v>431214.44</v>
      </c>
      <c r="AO22" s="2">
        <v>461831.26</v>
      </c>
      <c r="AQ22" s="2">
        <v>415703.37</v>
      </c>
      <c r="AR22" s="2">
        <v>421223.83</v>
      </c>
      <c r="AS22" s="2">
        <v>381675.66</v>
      </c>
      <c r="AT22" s="2">
        <v>363693.73</v>
      </c>
      <c r="AU22" s="2">
        <v>376306.6</v>
      </c>
    </row>
    <row r="23" spans="1:47" x14ac:dyDescent="0.2">
      <c r="A23" s="13"/>
      <c r="B23" s="13"/>
      <c r="C23" s="5" t="s">
        <v>33</v>
      </c>
      <c r="D23" s="6">
        <f t="shared" ref="D23:O23" si="13">SUM(D17:D22)</f>
        <v>96624.5</v>
      </c>
      <c r="E23" s="6">
        <f t="shared" si="13"/>
        <v>108954.76000000001</v>
      </c>
      <c r="F23" s="6">
        <f t="shared" si="13"/>
        <v>161964.93</v>
      </c>
      <c r="G23" s="6">
        <f t="shared" si="13"/>
        <v>160256.38999999998</v>
      </c>
      <c r="H23" s="6">
        <f t="shared" si="13"/>
        <v>154938.66</v>
      </c>
      <c r="I23" s="6">
        <f t="shared" si="13"/>
        <v>170416.47999999998</v>
      </c>
      <c r="J23" s="6">
        <f t="shared" si="13"/>
        <v>162087</v>
      </c>
      <c r="K23" s="6">
        <f t="shared" si="13"/>
        <v>184649.52000000002</v>
      </c>
      <c r="L23" s="6">
        <f t="shared" si="13"/>
        <v>192824.2</v>
      </c>
      <c r="M23" s="6">
        <f t="shared" si="13"/>
        <v>207882.92</v>
      </c>
      <c r="N23" s="6">
        <f t="shared" si="13"/>
        <v>205734.57</v>
      </c>
      <c r="O23" s="6">
        <f t="shared" si="13"/>
        <v>267359.22000000003</v>
      </c>
      <c r="Q23" s="6">
        <f t="shared" ref="Q23:AB23" si="14">SUM(Q17:Q22)</f>
        <v>265255.3</v>
      </c>
      <c r="R23" s="6">
        <f t="shared" si="14"/>
        <v>283528.33999999997</v>
      </c>
      <c r="S23" s="6">
        <f t="shared" si="14"/>
        <v>281150.98</v>
      </c>
      <c r="T23" s="6">
        <f t="shared" si="14"/>
        <v>317850.69999999995</v>
      </c>
      <c r="U23" s="6">
        <f t="shared" si="14"/>
        <v>348620.79999999999</v>
      </c>
      <c r="V23" s="6">
        <f t="shared" si="14"/>
        <v>404304.67</v>
      </c>
      <c r="W23" s="6">
        <f t="shared" si="14"/>
        <v>396963.57999999996</v>
      </c>
      <c r="X23" s="6">
        <f t="shared" si="14"/>
        <v>389755.95</v>
      </c>
      <c r="Y23" s="6">
        <f t="shared" si="14"/>
        <v>382849.73</v>
      </c>
      <c r="Z23" s="6">
        <f t="shared" si="14"/>
        <v>399632.07</v>
      </c>
      <c r="AA23" s="6">
        <f t="shared" si="14"/>
        <v>402783.88</v>
      </c>
      <c r="AB23" s="6">
        <f t="shared" si="14"/>
        <v>426465.5</v>
      </c>
      <c r="AD23" s="6">
        <f t="shared" ref="AD23:AO23" si="15">SUM(AD17:AD22)</f>
        <v>477902.41000000003</v>
      </c>
      <c r="AE23" s="6">
        <f t="shared" si="15"/>
        <v>480280.69</v>
      </c>
      <c r="AF23" s="6">
        <f t="shared" si="15"/>
        <v>511218.75</v>
      </c>
      <c r="AG23" s="6">
        <f t="shared" si="15"/>
        <v>478512.67</v>
      </c>
      <c r="AH23" s="6">
        <f t="shared" si="15"/>
        <v>497675.39</v>
      </c>
      <c r="AI23" s="6">
        <f t="shared" si="15"/>
        <v>469790.32</v>
      </c>
      <c r="AJ23" s="6">
        <f t="shared" si="15"/>
        <v>439295.72</v>
      </c>
      <c r="AK23" s="6">
        <f t="shared" si="15"/>
        <v>438284.74</v>
      </c>
      <c r="AL23" s="6">
        <f t="shared" si="15"/>
        <v>461844.95</v>
      </c>
      <c r="AM23" s="6">
        <f t="shared" si="15"/>
        <v>498589.38</v>
      </c>
      <c r="AN23" s="6">
        <f t="shared" si="15"/>
        <v>511524.07</v>
      </c>
      <c r="AO23" s="6">
        <f t="shared" si="15"/>
        <v>550438.91</v>
      </c>
      <c r="AQ23" s="11">
        <f>SUM(AQ17:AQ22)</f>
        <v>514349.54</v>
      </c>
      <c r="AR23" s="11">
        <f>SUM(AR17:AR22)</f>
        <v>528443.4</v>
      </c>
      <c r="AS23" s="11">
        <f>SUM(AS17:AS22)</f>
        <v>501978.82999999996</v>
      </c>
      <c r="AT23" s="11">
        <f>SUM(AT17:AT22)</f>
        <v>499789.06999999995</v>
      </c>
      <c r="AU23" s="11">
        <f>SUM(AU17:AU22)</f>
        <v>525935.25</v>
      </c>
    </row>
    <row r="24" spans="1:47" x14ac:dyDescent="0.2">
      <c r="A24" s="13"/>
      <c r="B24" s="5" t="s">
        <v>49</v>
      </c>
      <c r="C24" s="5" t="s">
        <v>50</v>
      </c>
      <c r="D24" s="2">
        <v>56732.45</v>
      </c>
      <c r="E24" s="2">
        <f>D24+E8-E14</f>
        <v>53399.549999999996</v>
      </c>
      <c r="F24" s="2">
        <f>E24+F8-F14</f>
        <v>99999.999999999985</v>
      </c>
      <c r="G24" s="2">
        <f>F24+G8-G14</f>
        <v>99999.999999999985</v>
      </c>
      <c r="H24" s="2">
        <f>G24+H8-H14</f>
        <v>99999.999999999985</v>
      </c>
      <c r="I24" s="2">
        <f t="shared" ref="I24:O24" si="16">G24+I8-I14</f>
        <v>99999.999999999985</v>
      </c>
      <c r="J24" s="2">
        <f t="shared" si="16"/>
        <v>99999.999999999985</v>
      </c>
      <c r="K24" s="2">
        <f t="shared" si="16"/>
        <v>99999.999999999985</v>
      </c>
      <c r="L24" s="2">
        <f t="shared" si="16"/>
        <v>99999.999999999985</v>
      </c>
      <c r="M24" s="2">
        <f t="shared" si="16"/>
        <v>99999.999999999985</v>
      </c>
      <c r="N24" s="2">
        <f t="shared" si="16"/>
        <v>99999.999999999985</v>
      </c>
      <c r="O24" s="2">
        <f t="shared" si="16"/>
        <v>99999.999999999985</v>
      </c>
      <c r="Q24" s="2">
        <f>O24+Q8-Q14</f>
        <v>99999.999999999985</v>
      </c>
      <c r="R24" s="2">
        <f t="shared" ref="R24:AB24" si="17">Q24+R8-R14</f>
        <v>99999.999999999985</v>
      </c>
      <c r="S24" s="2">
        <f t="shared" si="17"/>
        <v>99999.999999999985</v>
      </c>
      <c r="T24" s="2">
        <f t="shared" si="17"/>
        <v>99999.999999999985</v>
      </c>
      <c r="U24" s="2">
        <f t="shared" si="17"/>
        <v>99999.999999999985</v>
      </c>
      <c r="V24" s="2">
        <f t="shared" si="17"/>
        <v>99999.999999999985</v>
      </c>
      <c r="W24" s="2">
        <f t="shared" si="17"/>
        <v>170000</v>
      </c>
      <c r="X24" s="2">
        <f t="shared" si="17"/>
        <v>170000</v>
      </c>
      <c r="Y24" s="2">
        <f t="shared" si="17"/>
        <v>170000</v>
      </c>
      <c r="Z24" s="2">
        <f t="shared" si="17"/>
        <v>170000</v>
      </c>
      <c r="AA24" s="2">
        <f t="shared" si="17"/>
        <v>156000</v>
      </c>
      <c r="AB24" s="2">
        <f t="shared" si="17"/>
        <v>156000</v>
      </c>
      <c r="AD24" s="2">
        <f>AB24+AD8-AD14</f>
        <v>156000</v>
      </c>
      <c r="AE24" s="2">
        <f t="shared" ref="AE24:AO24" si="18">AD24+AE8-AE14</f>
        <v>156000</v>
      </c>
      <c r="AF24" s="2">
        <f t="shared" si="18"/>
        <v>156000</v>
      </c>
      <c r="AG24" s="2">
        <f t="shared" si="18"/>
        <v>156000</v>
      </c>
      <c r="AH24" s="2">
        <f t="shared" si="18"/>
        <v>156000</v>
      </c>
      <c r="AI24" s="2">
        <f t="shared" si="18"/>
        <v>156000</v>
      </c>
      <c r="AJ24" s="2">
        <f t="shared" si="18"/>
        <v>156000</v>
      </c>
      <c r="AK24" s="2">
        <f t="shared" si="18"/>
        <v>156000</v>
      </c>
      <c r="AL24" s="2">
        <f t="shared" si="18"/>
        <v>156000</v>
      </c>
      <c r="AM24" s="2">
        <f t="shared" si="18"/>
        <v>156000</v>
      </c>
      <c r="AN24" s="2">
        <f t="shared" si="18"/>
        <v>156000</v>
      </c>
      <c r="AO24" s="2">
        <f t="shared" si="18"/>
        <v>156000</v>
      </c>
      <c r="AQ24" s="2">
        <f>AO24+AQ8-AQ14</f>
        <v>156000</v>
      </c>
      <c r="AR24" s="2">
        <f>AQ24+AR8-AR14</f>
        <v>156000</v>
      </c>
      <c r="AS24" s="2">
        <f>AR24+AS8-AS14</f>
        <v>156000</v>
      </c>
      <c r="AT24" s="2">
        <f>AS24+AT8-AT14</f>
        <v>156000</v>
      </c>
      <c r="AU24" s="2">
        <f>AT24+AU8-AU14</f>
        <v>156000</v>
      </c>
    </row>
    <row r="25" spans="1:47" x14ac:dyDescent="0.2">
      <c r="A25" s="13"/>
      <c r="B25" s="13" t="s">
        <v>51</v>
      </c>
      <c r="C25" s="13"/>
      <c r="D25" s="6">
        <f t="shared" ref="D25:O25" si="19">D23-D24</f>
        <v>39892.050000000003</v>
      </c>
      <c r="E25" s="6">
        <f t="shared" si="19"/>
        <v>55555.210000000014</v>
      </c>
      <c r="F25" s="6">
        <f t="shared" si="19"/>
        <v>61964.930000000008</v>
      </c>
      <c r="G25" s="6">
        <f t="shared" si="19"/>
        <v>60256.39</v>
      </c>
      <c r="H25" s="6">
        <f t="shared" si="19"/>
        <v>54938.660000000018</v>
      </c>
      <c r="I25" s="6">
        <f t="shared" si="19"/>
        <v>70416.479999999996</v>
      </c>
      <c r="J25" s="6">
        <f t="shared" si="19"/>
        <v>62087.000000000015</v>
      </c>
      <c r="K25" s="6">
        <f t="shared" si="19"/>
        <v>84649.520000000033</v>
      </c>
      <c r="L25" s="6">
        <f t="shared" si="19"/>
        <v>92824.200000000026</v>
      </c>
      <c r="M25" s="6">
        <f t="shared" si="19"/>
        <v>107882.92000000003</v>
      </c>
      <c r="N25" s="6">
        <f t="shared" si="19"/>
        <v>105734.57000000002</v>
      </c>
      <c r="O25" s="6">
        <f t="shared" si="19"/>
        <v>167359.22000000003</v>
      </c>
      <c r="Q25" s="6">
        <f t="shared" ref="Q25:AB25" si="20">Q23-Q24</f>
        <v>165255.29999999999</v>
      </c>
      <c r="R25" s="6">
        <f t="shared" si="20"/>
        <v>183528.33999999997</v>
      </c>
      <c r="S25" s="6">
        <f t="shared" si="20"/>
        <v>181150.97999999998</v>
      </c>
      <c r="T25" s="6">
        <f t="shared" si="20"/>
        <v>217850.69999999995</v>
      </c>
      <c r="U25" s="6">
        <f t="shared" si="20"/>
        <v>248620.79999999999</v>
      </c>
      <c r="V25" s="6">
        <f t="shared" si="20"/>
        <v>304304.67</v>
      </c>
      <c r="W25" s="6">
        <f t="shared" si="20"/>
        <v>226963.57999999996</v>
      </c>
      <c r="X25" s="6">
        <f t="shared" si="20"/>
        <v>219755.95</v>
      </c>
      <c r="Y25" s="6">
        <f t="shared" si="20"/>
        <v>212849.72999999998</v>
      </c>
      <c r="Z25" s="6">
        <f t="shared" si="20"/>
        <v>229632.07</v>
      </c>
      <c r="AA25" s="6">
        <f t="shared" si="20"/>
        <v>246783.88</v>
      </c>
      <c r="AB25" s="6">
        <f t="shared" si="20"/>
        <v>270465.5</v>
      </c>
      <c r="AD25" s="6">
        <f t="shared" ref="AD25:AO25" si="21">AD23-AD24</f>
        <v>321902.41000000003</v>
      </c>
      <c r="AE25" s="6">
        <f t="shared" si="21"/>
        <v>324280.69</v>
      </c>
      <c r="AF25" s="6">
        <f t="shared" si="21"/>
        <v>355218.75</v>
      </c>
      <c r="AG25" s="6">
        <f t="shared" si="21"/>
        <v>322512.67</v>
      </c>
      <c r="AH25" s="6">
        <f t="shared" si="21"/>
        <v>341675.39</v>
      </c>
      <c r="AI25" s="6">
        <f t="shared" si="21"/>
        <v>313790.32</v>
      </c>
      <c r="AJ25" s="6">
        <f t="shared" si="21"/>
        <v>283295.71999999997</v>
      </c>
      <c r="AK25" s="6">
        <f t="shared" si="21"/>
        <v>282284.74</v>
      </c>
      <c r="AL25" s="6">
        <f t="shared" si="21"/>
        <v>305844.95</v>
      </c>
      <c r="AM25" s="6">
        <f t="shared" si="21"/>
        <v>342589.38</v>
      </c>
      <c r="AN25" s="6">
        <f t="shared" si="21"/>
        <v>355524.07</v>
      </c>
      <c r="AO25" s="6">
        <f t="shared" si="21"/>
        <v>394438.91000000003</v>
      </c>
      <c r="AQ25" s="11">
        <f>AQ23-AQ24</f>
        <v>358349.54</v>
      </c>
      <c r="AR25" s="11">
        <f>AR23-AR24</f>
        <v>372443.4</v>
      </c>
      <c r="AS25" s="11">
        <f>AS23-AS24</f>
        <v>345978.82999999996</v>
      </c>
      <c r="AT25" s="11">
        <f>AT23-AT24</f>
        <v>343789.06999999995</v>
      </c>
      <c r="AU25" s="11">
        <f>AU23-AU24</f>
        <v>369935.25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 r:id="rId1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shum hins</cp:lastModifiedBy>
  <cp:revision>29</cp:revision>
  <dcterms:created xsi:type="dcterms:W3CDTF">2015-06-08T02:19:00Z</dcterms:created>
  <dcterms:modified xsi:type="dcterms:W3CDTF">2022-06-01T11:00:12Z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