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70" windowHeight="11880" tabRatio="500"/>
  </bookViews>
  <sheets>
    <sheet name="个人现金流量及资产负债表" sheetId="1" r:id="rId1"/>
  </sheets>
  <calcPr calcId="144525"/>
</workbook>
</file>

<file path=xl/sharedStrings.xml><?xml version="1.0" encoding="utf-8"?>
<sst xmlns="http://schemas.openxmlformats.org/spreadsheetml/2006/main" count="56" uniqueCount="54">
  <si>
    <t>时间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</si>
  <si>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</si>
  <si>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</si>
  <si>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</si>
  <si>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</si>
  <si>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</si>
  <si>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</si>
  <si>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</si>
  <si>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</si>
  <si>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</si>
  <si>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</si>
  <si>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</si>
  <si>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</si>
  <si>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2019年度总计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</si>
  <si>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</si>
  <si>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</si>
  <si>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</si>
  <si>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</si>
  <si>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</si>
  <si>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</si>
  <si>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</si>
  <si>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</si>
  <si>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2020年度总计</t>
  </si>
  <si>
    <t>2021年度总计</t>
  </si>
  <si>
    <t>2022年度总计</t>
  </si>
  <si>
    <t>2023年度总计</t>
  </si>
  <si>
    <t>现金流量</t>
  </si>
  <si>
    <t>收入项</t>
  </si>
  <si>
    <t>工资</t>
  </si>
  <si>
    <t>兼职</t>
  </si>
  <si>
    <t>其他现金收入</t>
  </si>
  <si>
    <t>公积金提取</t>
  </si>
  <si>
    <t>报销款</t>
  </si>
  <si>
    <t>房补</t>
  </si>
  <si>
    <t>借款</t>
  </si>
  <si>
    <t>总计</t>
  </si>
  <si>
    <t>支出项</t>
  </si>
  <si>
    <t>信用卡账单</t>
  </si>
  <si>
    <t>租房开支</t>
  </si>
  <si>
    <t>现金开支</t>
  </si>
  <si>
    <t>利息支出</t>
  </si>
  <si>
    <t>债务偿还</t>
  </si>
  <si>
    <t>差额</t>
  </si>
  <si>
    <t>资产负债</t>
  </si>
  <si>
    <t>资产项</t>
  </si>
  <si>
    <t>指数基金</t>
  </si>
  <si>
    <t>货币基金</t>
  </si>
  <si>
    <t>定期存款</t>
  </si>
  <si>
    <t>黄金</t>
  </si>
  <si>
    <t>债券</t>
  </si>
  <si>
    <t>股票</t>
  </si>
  <si>
    <t>负债</t>
  </si>
  <si>
    <t>债务</t>
  </si>
  <si>
    <t>净资产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</si>
</sst>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176" formatCode="yyyy/mm"/>
    <numFmt numFmtId="44" formatCode="_ &quot;￥&quot;* #,##0.00_ ;_ &quot;￥&quot;* \-#,##0.00_ ;_ &quot;￥&quot;* &quot;-&quot;??_ ;_ @_ "/>
  </numFmts>
  <fonts count="23">
    <font>
      <sz val="11"/>
      <color rgb="FF000000"/>
      <name val="等线"/>
      <charset val="1"/>
    </font>
    <font>
      <sz val="11"/>
      <color rgb="FFFF0000"/>
      <name val="等线"/>
      <charset val="134"/>
    </font>
    <font>
      <sz val="11"/>
      <color rgb="FF000000"/>
      <name val="等线"/>
      <charset val="134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72BF44"/>
        <bgColor rgb="FF969696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2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1" fillId="29" borderId="7" applyNumberFormat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17" borderId="6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21" borderId="9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</cellStyleXfs>
  <cellXfs count="14">
    <xf numFmtId="0" fontId="0" fillId="0" borderId="0" xfId="0"/>
    <xf numFmtId="176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176" fontId="0" fillId="2" borderId="1" xfId="0" applyNumberFormat="1" applyFont="1" applyFill="1" applyBorder="1" applyAlignment="1">
      <alignment horizontal="center" vertical="center"/>
    </xf>
    <xf numFmtId="176" fontId="0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/>
    </xf>
    <xf numFmtId="176" fontId="2" fillId="2" borderId="1" xfId="0" applyNumberFormat="1" applyFont="1" applyFill="1" applyBorder="1" applyAlignment="1">
      <alignment horizontal="center"/>
    </xf>
    <xf numFmtId="176" fontId="0" fillId="0" borderId="0" xfId="0" applyNumberFormat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72BF44"/>
      <rgbColor rgb="00FFCC00"/>
      <rgbColor rgb="00FF9900"/>
      <rgbColor rgb="00FF420E"/>
      <rgbColor rgb="00666699"/>
      <rgbColor rgb="00969696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  <a:endParaRPr lang="zh-CN" altLang="en-US" sz="1300" b="0" strike="noStrike" spc="-1">
              <a:latin typeface="Arial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"总资产"</c:f>
              <c:strCache>
                <c:ptCount val="1"/>
                <c:pt idx="0">
                  <c:v>总资产</c:v>
                </c:pt>
              </c:strCache>
            </c:strRef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 c:formatCode="yyyy/mm">
                  <c:v>2019/01</c:v>
                </c:pt>
                <c:pt idx="1" c:formatCode="yyyy/mm">
                  <c:v>2019/02</c:v>
                </c:pt>
                <c:pt idx="2" c:formatCode="yyyy/mm">
                  <c:v>2019/03</c:v>
                </c:pt>
                <c:pt idx="3" c:formatCode="yyyy/mm">
                  <c:v>2019/04</c:v>
                </c:pt>
                <c:pt idx="4" c:formatCode="yyyy/mm">
                  <c:v>2019/05</c:v>
                </c:pt>
                <c:pt idx="5" c:formatCode="yyyy/mm">
                  <c:v>2019/06</c:v>
                </c:pt>
                <c:pt idx="6" c:formatCode="yyyy/mm">
                  <c:v>2019/07</c:v>
                </c:pt>
                <c:pt idx="7" c:formatCode="yyyy/mm">
                  <c:v>2019/08</c:v>
                </c:pt>
                <c:pt idx="8" c:formatCode="yyyy/mm">
                  <c:v>2019/09</c:v>
                </c:pt>
                <c:pt idx="9" c:formatCode="yyyy/mm">
                  <c:v>2019/10</c:v>
                </c:pt>
                <c:pt idx="10" c:formatCode="yyyy/mm">
                  <c:v>2019/11</c:v>
                </c:pt>
                <c:pt idx="11" c:formatCode="yyyy/mm">
                  <c:v>2019/12</c:v>
                </c:pt>
                <c:pt idx="12" c:formatCode="yyyy/mm">
                  <c:v>2020/01</c:v>
                </c:pt>
                <c:pt idx="13" c:formatCode="yyyy/mm">
                  <c:v>2020/02</c:v>
                </c:pt>
                <c:pt idx="14" c:formatCode="yyyy/mm">
                  <c:v>2020/03</c:v>
                </c:pt>
                <c:pt idx="15" c:formatCode="yyyy/mm">
                  <c:v>2020/04</c:v>
                </c:pt>
                <c:pt idx="16" c:formatCode="yyyy/mm">
                  <c:v>2020/05</c:v>
                </c:pt>
                <c:pt idx="17" c:formatCode="yyyy/mm">
                  <c:v>2020/06</c:v>
                </c:pt>
                <c:pt idx="18" c:formatCode="yyyy/mm">
                  <c:v>2020/07</c:v>
                </c:pt>
                <c:pt idx="19" c:formatCode="yyyy/mm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  <c:pt idx="28" c:formatCode="yyyy/mm">
                  <c:v>44317</c:v>
                </c:pt>
                <c:pt idx="29" c:formatCode="yyyy/mm">
                  <c:v>44348</c:v>
                </c:pt>
                <c:pt idx="30" c:formatCode="yyyy/mm">
                  <c:v>44378</c:v>
                </c:pt>
                <c:pt idx="31" c:formatCode="yyyy/mm">
                  <c:v>44409</c:v>
                </c:pt>
                <c:pt idx="32" c:formatCode="yyyy/mm">
                  <c:v>44440</c:v>
                </c:pt>
                <c:pt idx="33" c:formatCode="yyyy/mm">
                  <c:v>44470</c:v>
                </c:pt>
                <c:pt idx="34" c:formatCode="yyyy/mm">
                  <c:v>44501</c:v>
                </c:pt>
                <c:pt idx="35" c:formatCode="yyyy/mm">
                  <c:v>44531</c:v>
                </c:pt>
                <c:pt idx="36" c:formatCode="yyyy/mm">
                  <c:v>44562</c:v>
                </c:pt>
                <c:pt idx="37" c:formatCode="yyyy/mm">
                  <c:v>44593</c:v>
                </c:pt>
                <c:pt idx="38" c:formatCode="yyyy/mm">
                  <c:v>44621</c:v>
                </c:pt>
                <c:pt idx="39" c:formatCode="yyyy/mm">
                  <c:v>44652</c:v>
                </c:pt>
                <c:pt idx="40" c:formatCode="yyyy/mm">
                  <c:v>44682</c:v>
                </c:pt>
                <c:pt idx="41" c:formatCode="yyyy/mm">
                  <c:v>44713</c:v>
                </c:pt>
                <c:pt idx="42" c:formatCode="yyyy/mm">
                  <c:v>44743</c:v>
                </c:pt>
                <c:pt idx="43" c:formatCode="yyyy/mm">
                  <c:v>44774</c:v>
                </c:pt>
                <c:pt idx="44" c:formatCode="yyyy/mm">
                  <c:v>44805</c:v>
                </c:pt>
                <c:pt idx="45" c:formatCode="yyyy/mm">
                  <c:v>44835</c:v>
                </c:pt>
                <c:pt idx="46" c:formatCode="yyyy/mm">
                  <c:v>44866</c:v>
                </c:pt>
                <c:pt idx="47" c:formatCode="yyyy/mm">
                  <c:v>44896</c:v>
                </c:pt>
                <c:pt idx="48" c:formatCode="yyyy/mm">
                  <c:v>44927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(个人现金流量及资产负债表!$D$23:$O$23,个人现金流量及资产负债表!$Q$23:$AB$23,个人现金流量及资产负债表!$AD$23:$AO$23,个人现金流量及资产负债表!$AQ$23:$BB$23,个人现金流量及资产负债表!$BD$23:$BD$23)</c:f>
              <c:numCache>
                <c:formatCode>0.00</c:formatCode>
                <c:ptCount val="49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</c:v>
                </c:pt>
                <c:pt idx="12">
                  <c:v>265255.3</c:v>
                </c:pt>
                <c:pt idx="13">
                  <c:v>283528.34</c:v>
                </c:pt>
                <c:pt idx="14">
                  <c:v>281150.98</c:v>
                </c:pt>
                <c:pt idx="15">
                  <c:v>317850.7</c:v>
                </c:pt>
                <c:pt idx="16">
                  <c:v>348620.8</c:v>
                </c:pt>
                <c:pt idx="17">
                  <c:v>404304.67</c:v>
                </c:pt>
                <c:pt idx="18">
                  <c:v>396963.58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501978.83</c:v>
                </c:pt>
                <c:pt idx="39">
                  <c:v>499789.07</c:v>
                </c:pt>
                <c:pt idx="40">
                  <c:v>525935.25</c:v>
                </c:pt>
                <c:pt idx="41">
                  <c:v>587826.56</c:v>
                </c:pt>
                <c:pt idx="42">
                  <c:v>570254.55</c:v>
                </c:pt>
                <c:pt idx="43">
                  <c:v>574698.94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644905.45</c:v>
                </c:pt>
                <c:pt idx="48">
                  <c:v>683016.61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"净资产"</c:f>
              <c:strCache>
                <c:ptCount val="1"/>
                <c:pt idx="0">
                  <c:v>净资产</c:v>
                </c:pt>
              </c:strCache>
            </c:strRef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(个人现金流量及资产负债表!$D$1:$O$1,个人现金流量及资产负债表!$Q$1:$AB$1,个人现金流量及资产负债表!$AD$1:$AO$1,个人现金流量及资产负债表!$AQ$1:$BB$1,个人现金流量及资产负债表!$BD$1:$BD$1)</c:f>
              <c:strCache>
                <c:ptCount val="49"/>
                <c:pt idx="0" c:formatCode="yyyy/mm">
                  <c:v>2019/01</c:v>
                </c:pt>
                <c:pt idx="1" c:formatCode="yyyy/mm">
                  <c:v>2019/02</c:v>
                </c:pt>
                <c:pt idx="2" c:formatCode="yyyy/mm">
                  <c:v>2019/03</c:v>
                </c:pt>
                <c:pt idx="3" c:formatCode="yyyy/mm">
                  <c:v>2019/04</c:v>
                </c:pt>
                <c:pt idx="4" c:formatCode="yyyy/mm">
                  <c:v>2019/05</c:v>
                </c:pt>
                <c:pt idx="5" c:formatCode="yyyy/mm">
                  <c:v>2019/06</c:v>
                </c:pt>
                <c:pt idx="6" c:formatCode="yyyy/mm">
                  <c:v>2019/07</c:v>
                </c:pt>
                <c:pt idx="7" c:formatCode="yyyy/mm">
                  <c:v>2019/08</c:v>
                </c:pt>
                <c:pt idx="8" c:formatCode="yyyy/mm">
                  <c:v>2019/09</c:v>
                </c:pt>
                <c:pt idx="9" c:formatCode="yyyy/mm">
                  <c:v>2019/10</c:v>
                </c:pt>
                <c:pt idx="10" c:formatCode="yyyy/mm">
                  <c:v>2019/11</c:v>
                </c:pt>
                <c:pt idx="11" c:formatCode="yyyy/mm">
                  <c:v>2019/12</c:v>
                </c:pt>
                <c:pt idx="12" c:formatCode="yyyy/mm">
                  <c:v>2020/01</c:v>
                </c:pt>
                <c:pt idx="13" c:formatCode="yyyy/mm">
                  <c:v>2020/02</c:v>
                </c:pt>
                <c:pt idx="14" c:formatCode="yyyy/mm">
                  <c:v>2020/03</c:v>
                </c:pt>
                <c:pt idx="15" c:formatCode="yyyy/mm">
                  <c:v>2020/04</c:v>
                </c:pt>
                <c:pt idx="16" c:formatCode="yyyy/mm">
                  <c:v>2020/05</c:v>
                </c:pt>
                <c:pt idx="17" c:formatCode="yyyy/mm">
                  <c:v>2020/06</c:v>
                </c:pt>
                <c:pt idx="18" c:formatCode="yyyy/mm">
                  <c:v>2020/07</c:v>
                </c:pt>
                <c:pt idx="19" c:formatCode="yyyy/mm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  <c:pt idx="28" c:formatCode="yyyy/mm">
                  <c:v>44317</c:v>
                </c:pt>
                <c:pt idx="29" c:formatCode="yyyy/mm">
                  <c:v>44348</c:v>
                </c:pt>
                <c:pt idx="30" c:formatCode="yyyy/mm">
                  <c:v>44378</c:v>
                </c:pt>
                <c:pt idx="31" c:formatCode="yyyy/mm">
                  <c:v>44409</c:v>
                </c:pt>
                <c:pt idx="32" c:formatCode="yyyy/mm">
                  <c:v>44440</c:v>
                </c:pt>
                <c:pt idx="33" c:formatCode="yyyy/mm">
                  <c:v>44470</c:v>
                </c:pt>
                <c:pt idx="34" c:formatCode="yyyy/mm">
                  <c:v>44501</c:v>
                </c:pt>
                <c:pt idx="35" c:formatCode="yyyy/mm">
                  <c:v>44531</c:v>
                </c:pt>
                <c:pt idx="36" c:formatCode="yyyy/mm">
                  <c:v>44562</c:v>
                </c:pt>
                <c:pt idx="37" c:formatCode="yyyy/mm">
                  <c:v>44593</c:v>
                </c:pt>
                <c:pt idx="38" c:formatCode="yyyy/mm">
                  <c:v>44621</c:v>
                </c:pt>
                <c:pt idx="39" c:formatCode="yyyy/mm">
                  <c:v>44652</c:v>
                </c:pt>
                <c:pt idx="40" c:formatCode="yyyy/mm">
                  <c:v>44682</c:v>
                </c:pt>
                <c:pt idx="41" c:formatCode="yyyy/mm">
                  <c:v>44713</c:v>
                </c:pt>
                <c:pt idx="42" c:formatCode="yyyy/mm">
                  <c:v>44743</c:v>
                </c:pt>
                <c:pt idx="43" c:formatCode="yyyy/mm">
                  <c:v>44774</c:v>
                </c:pt>
                <c:pt idx="44" c:formatCode="yyyy/mm">
                  <c:v>44805</c:v>
                </c:pt>
                <c:pt idx="45" c:formatCode="yyyy/mm">
                  <c:v>44835</c:v>
                </c:pt>
                <c:pt idx="46" c:formatCode="yyyy/mm">
                  <c:v>44866</c:v>
                </c:pt>
                <c:pt idx="47" c:formatCode="yyyy/mm">
                  <c:v>44896</c:v>
                </c:pt>
                <c:pt idx="48" c:formatCode="yyyy/mm">
                  <c:v>44927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(个人现金流量及资产负债表!$D$25:$O$25,个人现金流量及资产负债表!$Q$25:$AB$25,个人现金流量及资产负债表!$AD$25:$AO$25,个人现金流量及资产负债表!$AQ$25:$BB$25,个人现金流量及资产负债表!$BD$25:$BD$25)</c:f>
              <c:numCache>
                <c:formatCode>0.00</c:formatCode>
                <c:ptCount val="49"/>
                <c:pt idx="0">
                  <c:v>39892.05</c:v>
                </c:pt>
                <c:pt idx="1">
                  <c:v>55555.21</c:v>
                </c:pt>
                <c:pt idx="2">
                  <c:v>61964.93</c:v>
                </c:pt>
                <c:pt idx="3">
                  <c:v>60256.39</c:v>
                </c:pt>
                <c:pt idx="4">
                  <c:v>54938.66</c:v>
                </c:pt>
                <c:pt idx="5">
                  <c:v>70416.48</c:v>
                </c:pt>
                <c:pt idx="6">
                  <c:v>62087</c:v>
                </c:pt>
                <c:pt idx="7">
                  <c:v>84649.52</c:v>
                </c:pt>
                <c:pt idx="8">
                  <c:v>92824.2</c:v>
                </c:pt>
                <c:pt idx="9">
                  <c:v>107882.92</c:v>
                </c:pt>
                <c:pt idx="10">
                  <c:v>105734.57</c:v>
                </c:pt>
                <c:pt idx="11">
                  <c:v>167359.22</c:v>
                </c:pt>
                <c:pt idx="12">
                  <c:v>165255.3</c:v>
                </c:pt>
                <c:pt idx="13">
                  <c:v>183528.34</c:v>
                </c:pt>
                <c:pt idx="14">
                  <c:v>181150.98</c:v>
                </c:pt>
                <c:pt idx="15">
                  <c:v>217850.7</c:v>
                </c:pt>
                <c:pt idx="16">
                  <c:v>248620.8</c:v>
                </c:pt>
                <c:pt idx="17">
                  <c:v>304304.67</c:v>
                </c:pt>
                <c:pt idx="18">
                  <c:v>226963.58</c:v>
                </c:pt>
                <c:pt idx="19">
                  <c:v>219755.95</c:v>
                </c:pt>
                <c:pt idx="20">
                  <c:v>212849.73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283295.72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345978.83</c:v>
                </c:pt>
                <c:pt idx="39">
                  <c:v>343789.07</c:v>
                </c:pt>
                <c:pt idx="40">
                  <c:v>369935.25</c:v>
                </c:pt>
                <c:pt idx="41">
                  <c:v>431826.56</c:v>
                </c:pt>
                <c:pt idx="42">
                  <c:v>414254.55</c:v>
                </c:pt>
                <c:pt idx="43">
                  <c:v>418698.94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</c:v>
                </c:pt>
                <c:pt idx="47">
                  <c:v>488905.45</c:v>
                </c:pt>
                <c:pt idx="48">
                  <c:v>527016.61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0"/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>
              <a:defRPr lang="zh-CN" sz="13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  <a:r>
              <a:rPr lang="zh-CN" altLang="en-US" sz="1300" b="0" strike="noStrike" spc="-1">
                <a:latin typeface="Arial"/>
              </a:rPr>
              <a:t>资金总量</a:t>
            </a:r>
            <a:endParaRPr lang="zh-CN" altLang="en-US" sz="1300" b="0" strike="noStrike" spc="-1">
              <a:latin typeface="Arial"/>
            </a:endParaRPr>
          </a:p>
        </c:rich>
      </c:tx>
      <c:layout/>
      <c:overlay val="0"/>
      <c:spPr>
        <a:noFill/>
        <a:ln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"总资产"</c:f>
              <c:strCache>
                <c:ptCount val="1"/>
                <c:pt idx="0">
                  <c:v>总资产</c:v>
                </c:pt>
              </c:strCache>
            </c:strRef>
          </c:tx>
          <c:spPr>
            <a:ln w="28800" cap="rnd" cmpd="sng" algn="ctr">
              <a:solidFill>
                <a:srgbClr val="004586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(个人现金流量及资产负债表!$D$1:$O$1,个人现金流量及资产负债表!$Q$1:$AB$1,个人现金流量及资产负债表!$AD$1:$AO$1,个人现金流量及资产负债表!$AQ$1:$BB$1,个人现金流量及资产负债表!$BD$1:$BE$1)</c:f>
              <c:strCache>
                <c:ptCount val="50"/>
                <c:pt idx="0" c:formatCode="yyyy/mm">
                  <c:v>2019/01</c:v>
                </c:pt>
                <c:pt idx="1" c:formatCode="yyyy/mm">
                  <c:v>2019/02</c:v>
                </c:pt>
                <c:pt idx="2" c:formatCode="yyyy/mm">
                  <c:v>2019/03</c:v>
                </c:pt>
                <c:pt idx="3" c:formatCode="yyyy/mm">
                  <c:v>2019/04</c:v>
                </c:pt>
                <c:pt idx="4" c:formatCode="yyyy/mm">
                  <c:v>2019/05</c:v>
                </c:pt>
                <c:pt idx="5" c:formatCode="yyyy/mm">
                  <c:v>2019/06</c:v>
                </c:pt>
                <c:pt idx="6" c:formatCode="yyyy/mm">
                  <c:v>2019/07</c:v>
                </c:pt>
                <c:pt idx="7" c:formatCode="yyyy/mm">
                  <c:v>2019/08</c:v>
                </c:pt>
                <c:pt idx="8" c:formatCode="yyyy/mm">
                  <c:v>2019/09</c:v>
                </c:pt>
                <c:pt idx="9" c:formatCode="yyyy/mm">
                  <c:v>2019/10</c:v>
                </c:pt>
                <c:pt idx="10" c:formatCode="yyyy/mm">
                  <c:v>2019/11</c:v>
                </c:pt>
                <c:pt idx="11" c:formatCode="yyyy/mm">
                  <c:v>2019/12</c:v>
                </c:pt>
                <c:pt idx="12" c:formatCode="yyyy/mm">
                  <c:v>2020/01</c:v>
                </c:pt>
                <c:pt idx="13" c:formatCode="yyyy/mm">
                  <c:v>2020/02</c:v>
                </c:pt>
                <c:pt idx="14" c:formatCode="yyyy/mm">
                  <c:v>2020/03</c:v>
                </c:pt>
                <c:pt idx="15" c:formatCode="yyyy/mm">
                  <c:v>2020/04</c:v>
                </c:pt>
                <c:pt idx="16" c:formatCode="yyyy/mm">
                  <c:v>2020/05</c:v>
                </c:pt>
                <c:pt idx="17" c:formatCode="yyyy/mm">
                  <c:v>2020/06</c:v>
                </c:pt>
                <c:pt idx="18" c:formatCode="yyyy/mm">
                  <c:v>2020/07</c:v>
                </c:pt>
                <c:pt idx="19" c:formatCode="yyyy/mm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  <c:pt idx="28" c:formatCode="yyyy/mm">
                  <c:v>44317</c:v>
                </c:pt>
                <c:pt idx="29" c:formatCode="yyyy/mm">
                  <c:v>44348</c:v>
                </c:pt>
                <c:pt idx="30" c:formatCode="yyyy/mm">
                  <c:v>44378</c:v>
                </c:pt>
                <c:pt idx="31" c:formatCode="yyyy/mm">
                  <c:v>44409</c:v>
                </c:pt>
                <c:pt idx="32" c:formatCode="yyyy/mm">
                  <c:v>44440</c:v>
                </c:pt>
                <c:pt idx="33" c:formatCode="yyyy/mm">
                  <c:v>44470</c:v>
                </c:pt>
                <c:pt idx="34" c:formatCode="yyyy/mm">
                  <c:v>44501</c:v>
                </c:pt>
                <c:pt idx="35" c:formatCode="yyyy/mm">
                  <c:v>44531</c:v>
                </c:pt>
                <c:pt idx="36" c:formatCode="yyyy/mm">
                  <c:v>44562</c:v>
                </c:pt>
                <c:pt idx="37" c:formatCode="yyyy/mm">
                  <c:v>44593</c:v>
                </c:pt>
                <c:pt idx="38" c:formatCode="yyyy/mm">
                  <c:v>44621</c:v>
                </c:pt>
                <c:pt idx="39" c:formatCode="yyyy/mm">
                  <c:v>44652</c:v>
                </c:pt>
                <c:pt idx="40" c:formatCode="yyyy/mm">
                  <c:v>44682</c:v>
                </c:pt>
                <c:pt idx="41" c:formatCode="yyyy/mm">
                  <c:v>44713</c:v>
                </c:pt>
                <c:pt idx="42" c:formatCode="yyyy/mm">
                  <c:v>44743</c:v>
                </c:pt>
                <c:pt idx="43" c:formatCode="yyyy/mm">
                  <c:v>44774</c:v>
                </c:pt>
                <c:pt idx="44" c:formatCode="yyyy/mm">
                  <c:v>44805</c:v>
                </c:pt>
                <c:pt idx="45" c:formatCode="yyyy/mm">
                  <c:v>44835</c:v>
                </c:pt>
                <c:pt idx="46" c:formatCode="yyyy/mm">
                  <c:v>44866</c:v>
                </c:pt>
                <c:pt idx="47" c:formatCode="yyyy/mm">
                  <c:v>44896</c:v>
                </c:pt>
                <c:pt idx="48" c:formatCode="yyyy/mm">
                  <c:v>44927</c:v>
                </c:pt>
                <c:pt idx="49" c:formatCode="yyyy/mm">
                  <c:v>44958</c:v>
                </c:pt>
              </c:strCache>
            </c:strRef>
          </c:cat>
          <c:val>
            <c:numRef>
              <c:f>(个人现金流量及资产负债表!$D$23:$O$23,个人现金流量及资产负债表!$Q$23:$AB$23,个人现金流量及资产负债表!$AD$23:$AO$23,个人现金流量及资产负债表!$AQ$23:$BB$23,个人现金流量及资产负债表!$BD$23:$BE$23)</c:f>
              <c:numCache>
                <c:formatCode>0.00</c:formatCode>
                <c:ptCount val="50"/>
                <c:pt idx="0">
                  <c:v>96624.5</c:v>
                </c:pt>
                <c:pt idx="1">
                  <c:v>108954.76</c:v>
                </c:pt>
                <c:pt idx="2">
                  <c:v>161964.93</c:v>
                </c:pt>
                <c:pt idx="3">
                  <c:v>160256.39</c:v>
                </c:pt>
                <c:pt idx="4">
                  <c:v>154938.66</c:v>
                </c:pt>
                <c:pt idx="5">
                  <c:v>170416.48</c:v>
                </c:pt>
                <c:pt idx="6">
                  <c:v>162087</c:v>
                </c:pt>
                <c:pt idx="7">
                  <c:v>184649.52</c:v>
                </c:pt>
                <c:pt idx="8">
                  <c:v>192824.2</c:v>
                </c:pt>
                <c:pt idx="9">
                  <c:v>207882.92</c:v>
                </c:pt>
                <c:pt idx="10">
                  <c:v>205734.57</c:v>
                </c:pt>
                <c:pt idx="11">
                  <c:v>267359.22</c:v>
                </c:pt>
                <c:pt idx="12">
                  <c:v>265255.3</c:v>
                </c:pt>
                <c:pt idx="13">
                  <c:v>283528.34</c:v>
                </c:pt>
                <c:pt idx="14">
                  <c:v>281150.98</c:v>
                </c:pt>
                <c:pt idx="15">
                  <c:v>317850.7</c:v>
                </c:pt>
                <c:pt idx="16">
                  <c:v>348620.8</c:v>
                </c:pt>
                <c:pt idx="17">
                  <c:v>404304.67</c:v>
                </c:pt>
                <c:pt idx="18">
                  <c:v>396963.58</c:v>
                </c:pt>
                <c:pt idx="19">
                  <c:v>389755.95</c:v>
                </c:pt>
                <c:pt idx="20">
                  <c:v>382849.73</c:v>
                </c:pt>
                <c:pt idx="21">
                  <c:v>399632.07</c:v>
                </c:pt>
                <c:pt idx="22">
                  <c:v>402783.88</c:v>
                </c:pt>
                <c:pt idx="23">
                  <c:v>426465.5</c:v>
                </c:pt>
                <c:pt idx="24">
                  <c:v>477902.41</c:v>
                </c:pt>
                <c:pt idx="25">
                  <c:v>480280.69</c:v>
                </c:pt>
                <c:pt idx="26">
                  <c:v>511218.75</c:v>
                </c:pt>
                <c:pt idx="27">
                  <c:v>478512.67</c:v>
                </c:pt>
                <c:pt idx="28">
                  <c:v>497675.39</c:v>
                </c:pt>
                <c:pt idx="29">
                  <c:v>469790.32</c:v>
                </c:pt>
                <c:pt idx="30">
                  <c:v>439295.72</c:v>
                </c:pt>
                <c:pt idx="31">
                  <c:v>438284.74</c:v>
                </c:pt>
                <c:pt idx="32">
                  <c:v>461844.95</c:v>
                </c:pt>
                <c:pt idx="33">
                  <c:v>498589.38</c:v>
                </c:pt>
                <c:pt idx="34">
                  <c:v>511524.07</c:v>
                </c:pt>
                <c:pt idx="35">
                  <c:v>550438.91</c:v>
                </c:pt>
                <c:pt idx="36">
                  <c:v>514349.54</c:v>
                </c:pt>
                <c:pt idx="37">
                  <c:v>528443.4</c:v>
                </c:pt>
                <c:pt idx="38">
                  <c:v>501978.83</c:v>
                </c:pt>
                <c:pt idx="39">
                  <c:v>499789.07</c:v>
                </c:pt>
                <c:pt idx="40">
                  <c:v>525935.25</c:v>
                </c:pt>
                <c:pt idx="41">
                  <c:v>587826.56</c:v>
                </c:pt>
                <c:pt idx="42">
                  <c:v>570254.55</c:v>
                </c:pt>
                <c:pt idx="43">
                  <c:v>574698.94</c:v>
                </c:pt>
                <c:pt idx="44">
                  <c:v>565069.9</c:v>
                </c:pt>
                <c:pt idx="45">
                  <c:v>573750.22</c:v>
                </c:pt>
                <c:pt idx="46">
                  <c:v>599570.66</c:v>
                </c:pt>
                <c:pt idx="47">
                  <c:v>644905.45</c:v>
                </c:pt>
                <c:pt idx="48">
                  <c:v>683016.61</c:v>
                </c:pt>
                <c:pt idx="49">
                  <c:v>713686.98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"净资产"</c:f>
              <c:strCache>
                <c:ptCount val="1"/>
                <c:pt idx="0">
                  <c:v>净资产</c:v>
                </c:pt>
              </c:strCache>
            </c:strRef>
          </c:tx>
          <c:spPr>
            <a:ln w="28800" cap="rnd" cmpd="sng" algn="ctr">
              <a:solidFill>
                <a:srgbClr val="FF420E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/>
              </c:ext>
            </c:extLst>
          </c:dLbls>
          <c:cat>
            <c:strRef>
              <c:f>(个人现金流量及资产负债表!$D$1:$O$1,个人现金流量及资产负债表!$Q$1:$AB$1,个人现金流量及资产负债表!$AD$1:$AO$1,个人现金流量及资产负债表!$AQ$1:$BB$1,个人现金流量及资产负债表!$BD$1:$BE$1)</c:f>
              <c:strCache>
                <c:ptCount val="50"/>
                <c:pt idx="0" c:formatCode="yyyy/mm">
                  <c:v>2019/01</c:v>
                </c:pt>
                <c:pt idx="1" c:formatCode="yyyy/mm">
                  <c:v>2019/02</c:v>
                </c:pt>
                <c:pt idx="2" c:formatCode="yyyy/mm">
                  <c:v>2019/03</c:v>
                </c:pt>
                <c:pt idx="3" c:formatCode="yyyy/mm">
                  <c:v>2019/04</c:v>
                </c:pt>
                <c:pt idx="4" c:formatCode="yyyy/mm">
                  <c:v>2019/05</c:v>
                </c:pt>
                <c:pt idx="5" c:formatCode="yyyy/mm">
                  <c:v>2019/06</c:v>
                </c:pt>
                <c:pt idx="6" c:formatCode="yyyy/mm">
                  <c:v>2019/07</c:v>
                </c:pt>
                <c:pt idx="7" c:formatCode="yyyy/mm">
                  <c:v>2019/08</c:v>
                </c:pt>
                <c:pt idx="8" c:formatCode="yyyy/mm">
                  <c:v>2019/09</c:v>
                </c:pt>
                <c:pt idx="9" c:formatCode="yyyy/mm">
                  <c:v>2019/10</c:v>
                </c:pt>
                <c:pt idx="10" c:formatCode="yyyy/mm">
                  <c:v>2019/11</c:v>
                </c:pt>
                <c:pt idx="11" c:formatCode="yyyy/mm">
                  <c:v>2019/12</c:v>
                </c:pt>
                <c:pt idx="12" c:formatCode="yyyy/mm">
                  <c:v>2020/01</c:v>
                </c:pt>
                <c:pt idx="13" c:formatCode="yyyy/mm">
                  <c:v>2020/02</c:v>
                </c:pt>
                <c:pt idx="14" c:formatCode="yyyy/mm">
                  <c:v>2020/03</c:v>
                </c:pt>
                <c:pt idx="15" c:formatCode="yyyy/mm">
                  <c:v>2020/04</c:v>
                </c:pt>
                <c:pt idx="16" c:formatCode="yyyy/mm">
                  <c:v>2020/05</c:v>
                </c:pt>
                <c:pt idx="17" c:formatCode="yyyy/mm">
                  <c:v>2020/06</c:v>
                </c:pt>
                <c:pt idx="18" c:formatCode="yyyy/mm">
                  <c:v>2020/07</c:v>
                </c:pt>
                <c:pt idx="19" c:formatCode="yyyy/mm">
                  <c:v>2020/08</c:v>
                </c:pt>
                <c:pt idx="20" c:formatCode="yyyy/mm">
                  <c:v>2020/09</c:v>
                </c:pt>
                <c:pt idx="21" c:formatCode="yyyy/mm">
                  <c:v>2020/10</c:v>
                </c:pt>
                <c:pt idx="22" c:formatCode="yyyy/mm">
                  <c:v>2020/11</c:v>
                </c:pt>
                <c:pt idx="23" c:formatCode="yyyy/mm">
                  <c:v>2020/12</c:v>
                </c:pt>
                <c:pt idx="24" c:formatCode="yyyy/mm">
                  <c:v>44197</c:v>
                </c:pt>
                <c:pt idx="25" c:formatCode="yyyy/mm">
                  <c:v>44228</c:v>
                </c:pt>
                <c:pt idx="26" c:formatCode="yyyy/mm">
                  <c:v>44256</c:v>
                </c:pt>
                <c:pt idx="27" c:formatCode="yyyy/mm">
                  <c:v>44287</c:v>
                </c:pt>
                <c:pt idx="28" c:formatCode="yyyy/mm">
                  <c:v>44317</c:v>
                </c:pt>
                <c:pt idx="29" c:formatCode="yyyy/mm">
                  <c:v>44348</c:v>
                </c:pt>
                <c:pt idx="30" c:formatCode="yyyy/mm">
                  <c:v>44378</c:v>
                </c:pt>
                <c:pt idx="31" c:formatCode="yyyy/mm">
                  <c:v>44409</c:v>
                </c:pt>
                <c:pt idx="32" c:formatCode="yyyy/mm">
                  <c:v>44440</c:v>
                </c:pt>
                <c:pt idx="33" c:formatCode="yyyy/mm">
                  <c:v>44470</c:v>
                </c:pt>
                <c:pt idx="34" c:formatCode="yyyy/mm">
                  <c:v>44501</c:v>
                </c:pt>
                <c:pt idx="35" c:formatCode="yyyy/mm">
                  <c:v>44531</c:v>
                </c:pt>
                <c:pt idx="36" c:formatCode="yyyy/mm">
                  <c:v>44562</c:v>
                </c:pt>
                <c:pt idx="37" c:formatCode="yyyy/mm">
                  <c:v>44593</c:v>
                </c:pt>
                <c:pt idx="38" c:formatCode="yyyy/mm">
                  <c:v>44621</c:v>
                </c:pt>
                <c:pt idx="39" c:formatCode="yyyy/mm">
                  <c:v>44652</c:v>
                </c:pt>
                <c:pt idx="40" c:formatCode="yyyy/mm">
                  <c:v>44682</c:v>
                </c:pt>
                <c:pt idx="41" c:formatCode="yyyy/mm">
                  <c:v>44713</c:v>
                </c:pt>
                <c:pt idx="42" c:formatCode="yyyy/mm">
                  <c:v>44743</c:v>
                </c:pt>
                <c:pt idx="43" c:formatCode="yyyy/mm">
                  <c:v>44774</c:v>
                </c:pt>
                <c:pt idx="44" c:formatCode="yyyy/mm">
                  <c:v>44805</c:v>
                </c:pt>
                <c:pt idx="45" c:formatCode="yyyy/mm">
                  <c:v>44835</c:v>
                </c:pt>
                <c:pt idx="46" c:formatCode="yyyy/mm">
                  <c:v>44866</c:v>
                </c:pt>
                <c:pt idx="47" c:formatCode="yyyy/mm">
                  <c:v>44896</c:v>
                </c:pt>
                <c:pt idx="48" c:formatCode="yyyy/mm">
                  <c:v>44927</c:v>
                </c:pt>
                <c:pt idx="49" c:formatCode="yyyy/mm">
                  <c:v>44958</c:v>
                </c:pt>
              </c:strCache>
            </c:strRef>
          </c:cat>
          <c:val>
            <c:numRef>
              <c:f>(个人现金流量及资产负债表!$D$25:$O$25,个人现金流量及资产负债表!$Q$25:$AB$25,个人现金流量及资产负债表!$AD$25:$AO$25,个人现金流量及资产负债表!$AQ$25:$BB$25,个人现金流量及资产负债表!$BD$25:$BE$25)</c:f>
              <c:numCache>
                <c:formatCode>0.00</c:formatCode>
                <c:ptCount val="50"/>
                <c:pt idx="0">
                  <c:v>39892.05</c:v>
                </c:pt>
                <c:pt idx="1">
                  <c:v>55555.21</c:v>
                </c:pt>
                <c:pt idx="2">
                  <c:v>61964.93</c:v>
                </c:pt>
                <c:pt idx="3">
                  <c:v>60256.39</c:v>
                </c:pt>
                <c:pt idx="4">
                  <c:v>54938.66</c:v>
                </c:pt>
                <c:pt idx="5">
                  <c:v>70416.48</c:v>
                </c:pt>
                <c:pt idx="6">
                  <c:v>62087</c:v>
                </c:pt>
                <c:pt idx="7">
                  <c:v>84649.52</c:v>
                </c:pt>
                <c:pt idx="8">
                  <c:v>92824.2</c:v>
                </c:pt>
                <c:pt idx="9">
                  <c:v>107882.92</c:v>
                </c:pt>
                <c:pt idx="10">
                  <c:v>105734.57</c:v>
                </c:pt>
                <c:pt idx="11">
                  <c:v>167359.22</c:v>
                </c:pt>
                <c:pt idx="12">
                  <c:v>165255.3</c:v>
                </c:pt>
                <c:pt idx="13">
                  <c:v>183528.34</c:v>
                </c:pt>
                <c:pt idx="14">
                  <c:v>181150.98</c:v>
                </c:pt>
                <c:pt idx="15">
                  <c:v>217850.7</c:v>
                </c:pt>
                <c:pt idx="16">
                  <c:v>248620.8</c:v>
                </c:pt>
                <c:pt idx="17">
                  <c:v>304304.67</c:v>
                </c:pt>
                <c:pt idx="18">
                  <c:v>226963.58</c:v>
                </c:pt>
                <c:pt idx="19">
                  <c:v>219755.95</c:v>
                </c:pt>
                <c:pt idx="20">
                  <c:v>212849.73</c:v>
                </c:pt>
                <c:pt idx="21">
                  <c:v>229632.07</c:v>
                </c:pt>
                <c:pt idx="22">
                  <c:v>246783.88</c:v>
                </c:pt>
                <c:pt idx="23">
                  <c:v>270465.5</c:v>
                </c:pt>
                <c:pt idx="24">
                  <c:v>321902.41</c:v>
                </c:pt>
                <c:pt idx="25">
                  <c:v>324280.69</c:v>
                </c:pt>
                <c:pt idx="26">
                  <c:v>355218.75</c:v>
                </c:pt>
                <c:pt idx="27">
                  <c:v>322512.67</c:v>
                </c:pt>
                <c:pt idx="28">
                  <c:v>341675.39</c:v>
                </c:pt>
                <c:pt idx="29">
                  <c:v>313790.32</c:v>
                </c:pt>
                <c:pt idx="30">
                  <c:v>283295.72</c:v>
                </c:pt>
                <c:pt idx="31">
                  <c:v>282284.74</c:v>
                </c:pt>
                <c:pt idx="32">
                  <c:v>305844.95</c:v>
                </c:pt>
                <c:pt idx="33">
                  <c:v>342589.38</c:v>
                </c:pt>
                <c:pt idx="34">
                  <c:v>355524.07</c:v>
                </c:pt>
                <c:pt idx="35">
                  <c:v>394438.91</c:v>
                </c:pt>
                <c:pt idx="36">
                  <c:v>358349.54</c:v>
                </c:pt>
                <c:pt idx="37">
                  <c:v>372443.4</c:v>
                </c:pt>
                <c:pt idx="38">
                  <c:v>345978.83</c:v>
                </c:pt>
                <c:pt idx="39">
                  <c:v>343789.07</c:v>
                </c:pt>
                <c:pt idx="40">
                  <c:v>369935.25</c:v>
                </c:pt>
                <c:pt idx="41">
                  <c:v>431826.56</c:v>
                </c:pt>
                <c:pt idx="42">
                  <c:v>414254.55</c:v>
                </c:pt>
                <c:pt idx="43">
                  <c:v>418698.94</c:v>
                </c:pt>
                <c:pt idx="44">
                  <c:v>409069.9</c:v>
                </c:pt>
                <c:pt idx="45">
                  <c:v>417750.22</c:v>
                </c:pt>
                <c:pt idx="46">
                  <c:v>443570.66</c:v>
                </c:pt>
                <c:pt idx="47">
                  <c:v>488905.45</c:v>
                </c:pt>
                <c:pt idx="48">
                  <c:v>527016.61</c:v>
                </c:pt>
                <c:pt idx="49">
                  <c:v>557686.98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6350" cap="flat" cmpd="sng" algn="ctr">
              <a:noFill/>
              <a:prstDash val="solid"/>
              <a:round/>
            </a:ln>
          </c:spPr>
        </c:hiLowLines>
        <c:marker val="0"/>
        <c:smooth val="0"/>
        <c:axId val="52376106"/>
        <c:axId val="74300066"/>
      </c:lineChart>
      <c:catAx>
        <c:axId val="52376106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时间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74300066"/>
        <c:crosses val="autoZero"/>
        <c:auto val="1"/>
        <c:lblAlgn val="ctr"/>
        <c:lblOffset val="100"/>
        <c:noMultiLvlLbl val="0"/>
      </c:catAx>
      <c:valAx>
        <c:axId val="74300066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rgbClr val="B3B3B3"/>
              </a:solidFill>
              <a:prstDash val="solid"/>
              <a:round/>
            </a:ln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zh-CN" sz="900" b="0" i="0" u="none" strike="noStrike" kern="1200" spc="-1" baseline="0">
                    <a:solidFill>
                      <a:schemeClr val="tx1"/>
                    </a:solidFill>
                    <a:latin typeface="Arial"/>
                    <a:ea typeface="+mn-ea"/>
                    <a:cs typeface="+mn-cs"/>
                  </a:defRPr>
                </a:pPr>
                <a:r>
                  <a:rPr lang="zh-CN" altLang="en-US" sz="900" b="0" strike="noStrike" spc="-1">
                    <a:latin typeface="Arial"/>
                  </a:rPr>
                  <a:t>资金量</a:t>
                </a:r>
                <a:endParaRPr lang="zh-CN" altLang="en-US" sz="900" b="0" strike="noStrike" spc="-1">
                  <a:latin typeface="Arial"/>
                </a:endParaRPr>
              </a:p>
            </c:rich>
          </c:tx>
          <c:layout/>
          <c:overlay val="0"/>
          <c:spPr>
            <a:noFill/>
            <a:ln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6350" cap="flat" cmpd="sng" algn="ctr">
            <a:solidFill>
              <a:srgbClr val="B3B3B3"/>
            </a:solidFill>
            <a:prstDash val="solid"/>
            <a:round/>
          </a:ln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spc="-1" baseline="0">
                <a:solidFill>
                  <a:schemeClr val="tx1"/>
                </a:solidFill>
                <a:latin typeface="Arial"/>
                <a:ea typeface="+mn-ea"/>
                <a:cs typeface="+mn-cs"/>
              </a:defRPr>
            </a:pPr>
          </a:p>
        </c:txPr>
        <c:crossAx val="5237610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1"/>
  </c:chart>
  <c:spPr>
    <a:solidFill>
      <a:srgbClr val="FFFFFF"/>
    </a:solidFill>
    <a:ln w="6350" cap="flat" cmpd="sng" algn="ctr">
      <a:noFill/>
      <a:prstDash val="solid"/>
      <a:round/>
    </a:ln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58</xdr:col>
      <xdr:colOff>438150</xdr:colOff>
      <xdr:row>0</xdr:row>
      <xdr:rowOff>0</xdr:rowOff>
    </xdr:from>
    <xdr:to>
      <xdr:col>65</xdr:col>
      <xdr:colOff>259260</xdr:colOff>
      <xdr:row>27</xdr:row>
      <xdr:rowOff>8385</xdr:rowOff>
    </xdr:to>
    <xdr:graphicFrame>
      <xdr:nvGraphicFramePr>
        <xdr:cNvPr id="3" name="图表 2"/>
        <xdr:cNvGraphicFramePr/>
      </xdr:nvGraphicFramePr>
      <xdr:xfrm>
        <a:off x="48577500" y="0"/>
        <a:ext cx="5421630" cy="4637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58</xdr:col>
      <xdr:colOff>247650</xdr:colOff>
      <xdr:row>0</xdr:row>
      <xdr:rowOff>47625</xdr:rowOff>
    </xdr:from>
    <xdr:to>
      <xdr:col>65</xdr:col>
      <xdr:colOff>68760</xdr:colOff>
      <xdr:row>27</xdr:row>
      <xdr:rowOff>56010</xdr:rowOff>
    </xdr:to>
    <xdr:graphicFrame>
      <xdr:nvGraphicFramePr>
        <xdr:cNvPr id="4" name="图表 3"/>
        <xdr:cNvGraphicFramePr/>
      </xdr:nvGraphicFramePr>
      <xdr:xfrm>
        <a:off x="48387000" y="47625"/>
        <a:ext cx="5421630" cy="4637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L25"/>
  <sheetViews>
    <sheetView tabSelected="1" workbookViewId="0">
      <pane xSplit="3" topLeftCell="BB1" activePane="topRight" state="frozen"/>
      <selection/>
      <selection pane="topRight" activeCell="BF38" sqref="BF38"/>
    </sheetView>
  </sheetViews>
  <sheetFormatPr defaultColWidth="9" defaultRowHeight="13.5"/>
  <cols>
    <col min="1" max="2" width="10.5" style="2" customWidth="1"/>
    <col min="3" max="3" width="12.125" style="2" customWidth="1"/>
    <col min="4" max="15" width="10.5" style="3" customWidth="1"/>
    <col min="16" max="16" width="14.25" style="3" customWidth="1"/>
    <col min="17" max="22" width="10.5" style="3" customWidth="1"/>
    <col min="23" max="23" width="11.625" style="3" customWidth="1"/>
    <col min="24" max="28" width="10.5" style="3" customWidth="1"/>
    <col min="29" max="29" width="12.75" style="3" customWidth="1"/>
    <col min="30" max="41" width="11.25" style="3" customWidth="1"/>
    <col min="42" max="42" width="12" style="3" customWidth="1"/>
    <col min="43" max="54" width="10.5" style="3" customWidth="1"/>
    <col min="55" max="55" width="12.25" style="3" customWidth="1"/>
    <col min="56" max="57" width="10.5" style="3" customWidth="1"/>
    <col min="58" max="58" width="12.25" style="3" customWidth="1"/>
    <col min="59" max="96" width="10.5" style="3" customWidth="1"/>
    <col min="97" max="1052" width="10.5" style="2" customWidth="1"/>
  </cols>
  <sheetData>
    <row r="1" s="1" customFormat="1" spans="1:1052">
      <c r="A1" s="4" t="s">
        <v>0</v>
      </c>
      <c r="B1" s="4"/>
      <c r="C1" s="4"/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>
        <v>44075</v>
      </c>
      <c r="Z1" s="5">
        <v>44105</v>
      </c>
      <c r="AA1" s="5">
        <v>44136</v>
      </c>
      <c r="AB1" s="5">
        <v>44166</v>
      </c>
      <c r="AC1" s="5" t="s">
        <v>22</v>
      </c>
      <c r="AD1" s="5">
        <v>44197</v>
      </c>
      <c r="AE1" s="5">
        <v>44228</v>
      </c>
      <c r="AF1" s="5">
        <v>44256</v>
      </c>
      <c r="AG1" s="5">
        <v>44287</v>
      </c>
      <c r="AH1" s="5">
        <v>44317</v>
      </c>
      <c r="AI1" s="5">
        <v>44348</v>
      </c>
      <c r="AJ1" s="5">
        <v>44378</v>
      </c>
      <c r="AK1" s="5">
        <v>44409</v>
      </c>
      <c r="AL1" s="5">
        <v>44440</v>
      </c>
      <c r="AM1" s="5">
        <v>44470</v>
      </c>
      <c r="AN1" s="5">
        <v>44501</v>
      </c>
      <c r="AO1" s="5">
        <v>44531</v>
      </c>
      <c r="AP1" s="5" t="s">
        <v>23</v>
      </c>
      <c r="AQ1" s="5">
        <v>44562</v>
      </c>
      <c r="AR1" s="5">
        <v>44593</v>
      </c>
      <c r="AS1" s="5">
        <v>44621</v>
      </c>
      <c r="AT1" s="5">
        <v>44652</v>
      </c>
      <c r="AU1" s="5">
        <v>44682</v>
      </c>
      <c r="AV1" s="5">
        <v>44713</v>
      </c>
      <c r="AW1" s="5">
        <v>44743</v>
      </c>
      <c r="AX1" s="5">
        <v>44774</v>
      </c>
      <c r="AY1" s="5">
        <v>44805</v>
      </c>
      <c r="AZ1" s="5">
        <v>44835</v>
      </c>
      <c r="BA1" s="5">
        <v>44866</v>
      </c>
      <c r="BB1" s="5">
        <v>44896</v>
      </c>
      <c r="BC1" s="12" t="s">
        <v>24</v>
      </c>
      <c r="BD1" s="5">
        <v>44927</v>
      </c>
      <c r="BE1" s="5">
        <v>44958</v>
      </c>
      <c r="BF1" s="12" t="s">
        <v>25</v>
      </c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3"/>
      <c r="BU1" s="13"/>
      <c r="BV1" s="13"/>
      <c r="BW1" s="13"/>
      <c r="BX1" s="13"/>
      <c r="BY1" s="13"/>
      <c r="BZ1" s="13"/>
      <c r="CA1" s="13"/>
      <c r="CB1" s="13"/>
      <c r="CC1" s="13"/>
      <c r="CD1" s="13"/>
      <c r="CE1" s="13"/>
      <c r="CF1" s="13"/>
      <c r="CG1" s="13"/>
      <c r="CH1" s="13"/>
      <c r="CI1" s="13"/>
      <c r="CJ1" s="13"/>
      <c r="CK1" s="13"/>
      <c r="CL1" s="13"/>
      <c r="CM1" s="13"/>
      <c r="CN1" s="13"/>
      <c r="CO1" s="13"/>
      <c r="CP1" s="13"/>
      <c r="CQ1" s="13"/>
      <c r="CR1" s="13"/>
      <c r="CS1" s="13"/>
      <c r="CT1" s="13"/>
      <c r="CU1" s="13"/>
      <c r="CV1" s="13"/>
      <c r="CW1" s="13"/>
      <c r="CX1" s="13"/>
      <c r="CY1" s="13"/>
      <c r="CZ1" s="13"/>
      <c r="DA1" s="13"/>
      <c r="DB1" s="13"/>
      <c r="DC1" s="13"/>
      <c r="DD1" s="13"/>
      <c r="DE1" s="13"/>
      <c r="DF1" s="13"/>
      <c r="DG1" s="13"/>
      <c r="DH1" s="13"/>
      <c r="DI1" s="13"/>
      <c r="DJ1" s="13"/>
      <c r="DK1" s="13"/>
      <c r="DL1" s="13"/>
      <c r="DM1" s="13"/>
      <c r="DN1" s="13"/>
      <c r="DO1" s="13"/>
      <c r="DP1" s="13"/>
      <c r="DQ1" s="13"/>
      <c r="DR1" s="13"/>
      <c r="DS1" s="13"/>
      <c r="DT1" s="13"/>
      <c r="DU1" s="13"/>
      <c r="DV1" s="13"/>
      <c r="DW1" s="13"/>
      <c r="DX1" s="13"/>
      <c r="DY1" s="13"/>
      <c r="DZ1" s="13"/>
      <c r="EA1" s="13"/>
      <c r="EB1" s="13"/>
      <c r="EC1" s="13"/>
      <c r="ED1" s="13"/>
      <c r="EE1" s="13"/>
      <c r="EF1" s="13"/>
      <c r="EG1" s="13"/>
      <c r="EH1" s="13"/>
      <c r="EI1" s="13"/>
      <c r="EJ1" s="13"/>
      <c r="EK1" s="13"/>
      <c r="EL1" s="13"/>
      <c r="EM1" s="13"/>
      <c r="EN1" s="13"/>
      <c r="EO1" s="13"/>
      <c r="EP1" s="13"/>
      <c r="EQ1" s="13"/>
      <c r="ER1" s="13"/>
      <c r="ES1" s="13"/>
      <c r="ET1" s="13"/>
      <c r="EU1" s="13"/>
      <c r="EV1" s="13"/>
      <c r="EW1" s="13"/>
      <c r="EX1" s="13"/>
      <c r="EY1" s="13"/>
      <c r="EZ1" s="13"/>
      <c r="FA1" s="13"/>
      <c r="FB1" s="13"/>
      <c r="FC1" s="13"/>
      <c r="FD1" s="13"/>
      <c r="FE1" s="13"/>
      <c r="FF1" s="13"/>
      <c r="FG1" s="13"/>
      <c r="FH1" s="13"/>
      <c r="FI1" s="13"/>
      <c r="FJ1" s="13"/>
      <c r="FK1" s="13"/>
      <c r="FL1" s="13"/>
      <c r="FM1" s="13"/>
      <c r="FN1" s="13"/>
      <c r="FO1" s="13"/>
      <c r="FP1" s="13"/>
      <c r="FQ1" s="13"/>
      <c r="FR1" s="13"/>
      <c r="FS1" s="13"/>
      <c r="FT1" s="13"/>
      <c r="FU1" s="13"/>
      <c r="FV1" s="13"/>
      <c r="FW1" s="13"/>
      <c r="FX1" s="13"/>
      <c r="FY1" s="13"/>
      <c r="FZ1" s="13"/>
      <c r="GA1" s="13"/>
      <c r="GB1" s="13"/>
      <c r="GC1" s="13"/>
      <c r="GD1" s="13"/>
      <c r="GE1" s="13"/>
      <c r="GF1" s="13"/>
      <c r="GG1" s="13"/>
      <c r="GH1" s="13"/>
      <c r="GI1" s="13"/>
      <c r="GJ1" s="13"/>
      <c r="GK1" s="13"/>
      <c r="GL1" s="13"/>
      <c r="GM1" s="13"/>
      <c r="GN1" s="13"/>
      <c r="GO1" s="13"/>
      <c r="GP1" s="13"/>
      <c r="GQ1" s="13"/>
      <c r="GR1" s="13"/>
      <c r="GS1" s="13"/>
      <c r="GT1" s="13"/>
      <c r="GU1" s="13"/>
      <c r="GV1" s="13"/>
      <c r="GW1" s="13"/>
      <c r="GX1" s="13"/>
      <c r="GY1" s="13"/>
      <c r="GZ1" s="13"/>
      <c r="HA1" s="13"/>
      <c r="HB1" s="13"/>
      <c r="HC1" s="13"/>
      <c r="HD1" s="13"/>
      <c r="HE1" s="13"/>
      <c r="HF1" s="13"/>
      <c r="HG1" s="13"/>
      <c r="HH1" s="13"/>
      <c r="HI1" s="13"/>
      <c r="HJ1" s="13"/>
      <c r="HK1" s="13"/>
      <c r="HL1" s="13"/>
      <c r="HM1" s="13"/>
      <c r="HN1" s="13"/>
      <c r="HO1" s="13"/>
      <c r="HP1" s="13"/>
      <c r="HQ1" s="13"/>
      <c r="HR1" s="13"/>
      <c r="HS1" s="13"/>
      <c r="HT1" s="13"/>
      <c r="HU1" s="13"/>
      <c r="HV1" s="13"/>
      <c r="HW1" s="13"/>
      <c r="HX1" s="13"/>
      <c r="HY1" s="13"/>
      <c r="HZ1" s="13"/>
      <c r="IA1" s="13"/>
      <c r="IB1" s="13"/>
      <c r="IC1" s="13"/>
      <c r="ID1" s="13"/>
      <c r="IE1" s="13"/>
      <c r="IF1" s="13"/>
      <c r="IG1" s="13"/>
      <c r="IH1" s="13"/>
      <c r="II1" s="13"/>
      <c r="IJ1" s="13"/>
      <c r="IK1" s="13"/>
      <c r="IL1" s="13"/>
      <c r="IM1" s="13"/>
      <c r="IN1" s="13"/>
      <c r="IO1" s="13"/>
      <c r="IP1" s="13"/>
      <c r="IQ1" s="13"/>
      <c r="IR1" s="13"/>
      <c r="IS1" s="13"/>
      <c r="IT1" s="13"/>
      <c r="IU1" s="13"/>
      <c r="IV1" s="13"/>
      <c r="IW1" s="13"/>
      <c r="IX1" s="13"/>
      <c r="IY1" s="13"/>
      <c r="IZ1" s="13"/>
      <c r="JA1" s="13"/>
      <c r="JB1" s="13"/>
      <c r="JC1" s="13"/>
      <c r="JD1" s="13"/>
      <c r="JE1" s="13"/>
      <c r="JF1" s="13"/>
      <c r="JG1" s="13"/>
      <c r="JH1" s="13"/>
      <c r="JI1" s="13"/>
      <c r="JJ1" s="13"/>
      <c r="JK1" s="13"/>
      <c r="JL1" s="13"/>
      <c r="JM1" s="13"/>
      <c r="JN1" s="13"/>
      <c r="JO1" s="13"/>
      <c r="JP1" s="13"/>
      <c r="JQ1" s="13"/>
      <c r="JR1" s="13"/>
      <c r="JS1" s="13"/>
      <c r="JT1" s="13"/>
      <c r="JU1" s="13"/>
      <c r="JV1" s="13"/>
      <c r="JW1" s="13"/>
      <c r="JX1" s="13"/>
      <c r="JY1" s="13"/>
      <c r="JZ1" s="13"/>
      <c r="KA1" s="13"/>
      <c r="KB1" s="13"/>
      <c r="KC1" s="13"/>
      <c r="KD1" s="13"/>
      <c r="KE1" s="13"/>
      <c r="KF1" s="13"/>
      <c r="KG1" s="13"/>
      <c r="KH1" s="13"/>
      <c r="KI1" s="13"/>
      <c r="KJ1" s="13"/>
      <c r="KK1" s="13"/>
      <c r="KL1" s="13"/>
      <c r="KM1" s="13"/>
      <c r="KN1" s="13"/>
      <c r="KO1" s="13"/>
      <c r="KP1" s="13"/>
      <c r="KQ1" s="13"/>
      <c r="KR1" s="13"/>
      <c r="KS1" s="13"/>
      <c r="KT1" s="13"/>
      <c r="KU1" s="13"/>
      <c r="KV1" s="13"/>
      <c r="KW1" s="13"/>
      <c r="KX1" s="13"/>
      <c r="KY1" s="13"/>
      <c r="KZ1" s="13"/>
      <c r="LA1" s="13"/>
      <c r="LB1" s="13"/>
      <c r="LC1" s="13"/>
      <c r="LD1" s="13"/>
      <c r="LE1" s="13"/>
      <c r="LF1" s="13"/>
      <c r="LG1" s="13"/>
      <c r="LH1" s="13"/>
      <c r="LI1" s="13"/>
      <c r="LJ1" s="13"/>
      <c r="LK1" s="13"/>
      <c r="LL1" s="13"/>
      <c r="LM1" s="13"/>
      <c r="LN1" s="13"/>
      <c r="LO1" s="13"/>
      <c r="LP1" s="13"/>
      <c r="LQ1" s="13"/>
      <c r="LR1" s="13"/>
      <c r="LS1" s="13"/>
      <c r="LT1" s="13"/>
      <c r="LU1" s="13"/>
      <c r="LV1" s="13"/>
      <c r="LW1" s="13"/>
      <c r="LX1" s="13"/>
      <c r="LY1" s="13"/>
      <c r="LZ1" s="13"/>
      <c r="MA1" s="13"/>
      <c r="MB1" s="13"/>
      <c r="MC1" s="13"/>
      <c r="MD1" s="13"/>
      <c r="ME1" s="13"/>
      <c r="MF1" s="13"/>
      <c r="MG1" s="13"/>
      <c r="MH1" s="13"/>
      <c r="MI1" s="13"/>
      <c r="MJ1" s="13"/>
      <c r="MK1" s="13"/>
      <c r="ML1" s="13"/>
      <c r="MM1" s="13"/>
      <c r="MN1" s="13"/>
      <c r="MO1" s="13"/>
      <c r="MP1" s="13"/>
      <c r="MQ1" s="13"/>
      <c r="MR1" s="13"/>
      <c r="MS1" s="13"/>
      <c r="MT1" s="13"/>
      <c r="MU1" s="13"/>
      <c r="MV1" s="13"/>
      <c r="MW1" s="13"/>
      <c r="MX1" s="13"/>
      <c r="MY1" s="13"/>
      <c r="MZ1" s="13"/>
      <c r="NA1" s="13"/>
      <c r="NB1" s="13"/>
      <c r="NC1" s="13"/>
      <c r="ND1" s="13"/>
      <c r="NE1" s="13"/>
      <c r="NF1" s="13"/>
      <c r="NG1" s="13"/>
      <c r="NH1" s="13"/>
      <c r="NI1" s="13"/>
      <c r="NJ1" s="13"/>
      <c r="NK1" s="13"/>
      <c r="NL1" s="13"/>
      <c r="NM1" s="13"/>
      <c r="NN1" s="13"/>
      <c r="NO1" s="13"/>
      <c r="NP1" s="13"/>
      <c r="NQ1" s="13"/>
      <c r="NR1" s="13"/>
      <c r="NS1" s="13"/>
      <c r="NT1" s="13"/>
      <c r="NU1" s="13"/>
      <c r="NV1" s="13"/>
      <c r="NW1" s="13"/>
      <c r="NX1" s="13"/>
      <c r="NY1" s="13"/>
      <c r="NZ1" s="13"/>
      <c r="OA1" s="13"/>
      <c r="OB1" s="13"/>
      <c r="OC1" s="13"/>
      <c r="OD1" s="13"/>
      <c r="OE1" s="13"/>
      <c r="OF1" s="13"/>
      <c r="OG1" s="13"/>
      <c r="OH1" s="13"/>
      <c r="OI1" s="13"/>
      <c r="OJ1" s="13"/>
      <c r="OK1" s="13"/>
      <c r="OL1" s="13"/>
      <c r="OM1" s="13"/>
      <c r="ON1" s="13"/>
      <c r="OO1" s="13"/>
      <c r="OP1" s="13"/>
      <c r="OQ1" s="13"/>
      <c r="OR1" s="13"/>
      <c r="OS1" s="13"/>
      <c r="OT1" s="13"/>
      <c r="OU1" s="13"/>
      <c r="OV1" s="13"/>
      <c r="OW1" s="13"/>
      <c r="OX1" s="13"/>
      <c r="OY1" s="13"/>
      <c r="OZ1" s="13"/>
      <c r="PA1" s="13"/>
      <c r="PB1" s="13"/>
      <c r="PC1" s="13"/>
      <c r="PD1" s="13"/>
      <c r="PE1" s="13"/>
      <c r="PF1" s="13"/>
      <c r="PG1" s="13"/>
      <c r="PH1" s="13"/>
      <c r="PI1" s="13"/>
      <c r="PJ1" s="13"/>
      <c r="PK1" s="13"/>
      <c r="PL1" s="13"/>
      <c r="PM1" s="13"/>
      <c r="PN1" s="13"/>
      <c r="PO1" s="13"/>
      <c r="PP1" s="13"/>
      <c r="PQ1" s="13"/>
      <c r="PR1" s="13"/>
      <c r="PS1" s="13"/>
      <c r="PT1" s="13"/>
      <c r="PU1" s="13"/>
      <c r="PV1" s="13"/>
      <c r="PW1" s="13"/>
      <c r="PX1" s="13"/>
      <c r="PY1" s="13"/>
      <c r="PZ1" s="13"/>
      <c r="QA1" s="13"/>
      <c r="QB1" s="13"/>
      <c r="QC1" s="13"/>
      <c r="QD1" s="13"/>
      <c r="QE1" s="13"/>
      <c r="QF1" s="13"/>
      <c r="QG1" s="13"/>
      <c r="QH1" s="13"/>
      <c r="QI1" s="13"/>
      <c r="QJ1" s="13"/>
      <c r="QK1" s="13"/>
      <c r="QL1" s="13"/>
      <c r="QM1" s="13"/>
      <c r="QN1" s="13"/>
      <c r="QO1" s="13"/>
      <c r="QP1" s="13"/>
      <c r="QQ1" s="13"/>
      <c r="QR1" s="13"/>
      <c r="QS1" s="13"/>
      <c r="QT1" s="13"/>
      <c r="QU1" s="13"/>
      <c r="QV1" s="13"/>
      <c r="QW1" s="13"/>
      <c r="QX1" s="13"/>
      <c r="QY1" s="13"/>
      <c r="QZ1" s="13"/>
      <c r="RA1" s="13"/>
      <c r="RB1" s="13"/>
      <c r="RC1" s="13"/>
      <c r="RD1" s="13"/>
      <c r="RE1" s="13"/>
      <c r="RF1" s="13"/>
      <c r="RG1" s="13"/>
      <c r="RH1" s="13"/>
      <c r="RI1" s="13"/>
      <c r="RJ1" s="13"/>
      <c r="RK1" s="13"/>
      <c r="RL1" s="13"/>
      <c r="RM1" s="13"/>
      <c r="RN1" s="13"/>
      <c r="RO1" s="13"/>
      <c r="RP1" s="13"/>
      <c r="RQ1" s="13"/>
      <c r="RR1" s="13"/>
      <c r="RS1" s="13"/>
      <c r="RT1" s="13"/>
      <c r="RU1" s="13"/>
      <c r="RV1" s="13"/>
      <c r="RW1" s="13"/>
      <c r="RX1" s="13"/>
      <c r="RY1" s="13"/>
      <c r="RZ1" s="13"/>
      <c r="SA1" s="13"/>
      <c r="SB1" s="13"/>
      <c r="SC1" s="13"/>
      <c r="SD1" s="13"/>
      <c r="SE1" s="13"/>
      <c r="SF1" s="13"/>
      <c r="SG1" s="13"/>
      <c r="SH1" s="13"/>
      <c r="SI1" s="13"/>
      <c r="SJ1" s="13"/>
      <c r="SK1" s="13"/>
      <c r="SL1" s="13"/>
      <c r="SM1" s="13"/>
      <c r="SN1" s="13"/>
      <c r="SO1" s="13"/>
      <c r="SP1" s="13"/>
      <c r="SQ1" s="13"/>
      <c r="SR1" s="13"/>
      <c r="SS1" s="13"/>
      <c r="ST1" s="13"/>
      <c r="SU1" s="13"/>
      <c r="SV1" s="13"/>
      <c r="SW1" s="13"/>
      <c r="SX1" s="13"/>
      <c r="SY1" s="13"/>
      <c r="SZ1" s="13"/>
      <c r="TA1" s="13"/>
      <c r="TB1" s="13"/>
      <c r="TC1" s="13"/>
      <c r="TD1" s="13"/>
      <c r="TE1" s="13"/>
      <c r="TF1" s="13"/>
      <c r="TG1" s="13"/>
      <c r="TH1" s="13"/>
      <c r="TI1" s="13"/>
      <c r="TJ1" s="13"/>
      <c r="TK1" s="13"/>
      <c r="TL1" s="13"/>
      <c r="TM1" s="13"/>
      <c r="TN1" s="13"/>
      <c r="TO1" s="13"/>
      <c r="TP1" s="13"/>
      <c r="TQ1" s="13"/>
      <c r="TR1" s="13"/>
      <c r="TS1" s="13"/>
      <c r="TT1" s="13"/>
      <c r="TU1" s="13"/>
      <c r="TV1" s="13"/>
      <c r="TW1" s="13"/>
      <c r="TX1" s="13"/>
      <c r="TY1" s="13"/>
      <c r="TZ1" s="13"/>
      <c r="UA1" s="13"/>
      <c r="UB1" s="13"/>
      <c r="UC1" s="13"/>
      <c r="UD1" s="13"/>
      <c r="UE1" s="13"/>
      <c r="UF1" s="13"/>
      <c r="UG1" s="13"/>
      <c r="UH1" s="13"/>
      <c r="UI1" s="13"/>
      <c r="UJ1" s="13"/>
      <c r="UK1" s="13"/>
      <c r="UL1" s="13"/>
      <c r="UM1" s="13"/>
      <c r="UN1" s="13"/>
      <c r="UO1" s="13"/>
      <c r="UP1" s="13"/>
      <c r="UQ1" s="13"/>
      <c r="UR1" s="13"/>
      <c r="US1" s="13"/>
      <c r="UT1" s="13"/>
      <c r="UU1" s="13"/>
      <c r="UV1" s="13"/>
      <c r="UW1" s="13"/>
      <c r="UX1" s="13"/>
      <c r="UY1" s="13"/>
      <c r="UZ1" s="13"/>
      <c r="VA1" s="13"/>
      <c r="VB1" s="13"/>
      <c r="VC1" s="13"/>
      <c r="VD1" s="13"/>
      <c r="VE1" s="13"/>
      <c r="VF1" s="13"/>
      <c r="VG1" s="13"/>
      <c r="VH1" s="13"/>
      <c r="VI1" s="13"/>
      <c r="VJ1" s="13"/>
      <c r="VK1" s="13"/>
      <c r="VL1" s="13"/>
      <c r="VM1" s="13"/>
      <c r="VN1" s="13"/>
      <c r="VO1" s="13"/>
      <c r="VP1" s="13"/>
      <c r="VQ1" s="13"/>
      <c r="VR1" s="13"/>
      <c r="VS1" s="13"/>
      <c r="VT1" s="13"/>
      <c r="VU1" s="13"/>
      <c r="VV1" s="13"/>
      <c r="VW1" s="13"/>
      <c r="VX1" s="13"/>
      <c r="VY1" s="13"/>
      <c r="VZ1" s="13"/>
      <c r="WA1" s="13"/>
      <c r="WB1" s="13"/>
      <c r="WC1" s="13"/>
      <c r="WD1" s="13"/>
      <c r="WE1" s="13"/>
      <c r="WF1" s="13"/>
      <c r="WG1" s="13"/>
      <c r="WH1" s="13"/>
      <c r="WI1" s="13"/>
      <c r="WJ1" s="13"/>
      <c r="WK1" s="13"/>
      <c r="WL1" s="13"/>
      <c r="WM1" s="13"/>
      <c r="WN1" s="13"/>
      <c r="WO1" s="13"/>
      <c r="WP1" s="13"/>
      <c r="WQ1" s="13"/>
      <c r="WR1" s="13"/>
      <c r="WS1" s="13"/>
      <c r="WT1" s="13"/>
      <c r="WU1" s="13"/>
      <c r="WV1" s="13"/>
      <c r="WW1" s="13"/>
      <c r="WX1" s="13"/>
      <c r="WY1" s="13"/>
      <c r="WZ1" s="13"/>
      <c r="XA1" s="13"/>
      <c r="XB1" s="13"/>
      <c r="XC1" s="13"/>
      <c r="XD1" s="13"/>
      <c r="XE1" s="13"/>
      <c r="XF1" s="13"/>
      <c r="XG1" s="13"/>
      <c r="XH1" s="13"/>
      <c r="XI1" s="13"/>
      <c r="XJ1" s="13"/>
      <c r="XK1" s="13"/>
      <c r="XL1" s="13"/>
      <c r="XM1" s="13"/>
      <c r="XN1" s="13"/>
      <c r="XO1" s="13"/>
      <c r="XP1" s="13"/>
      <c r="XQ1" s="13"/>
      <c r="XR1" s="13"/>
      <c r="XS1" s="13"/>
      <c r="XT1" s="13"/>
      <c r="XU1" s="13"/>
      <c r="XV1" s="13"/>
      <c r="XW1" s="13"/>
      <c r="XX1" s="13"/>
      <c r="XY1" s="13"/>
      <c r="XZ1" s="13"/>
      <c r="YA1" s="13"/>
      <c r="YB1" s="13"/>
      <c r="YC1" s="13"/>
      <c r="YD1" s="13"/>
      <c r="YE1" s="13"/>
      <c r="YF1" s="13"/>
      <c r="YG1" s="13"/>
      <c r="YH1" s="13"/>
      <c r="YI1" s="13"/>
      <c r="YJ1" s="13"/>
      <c r="YK1" s="13"/>
      <c r="YL1" s="13"/>
      <c r="YM1" s="13"/>
      <c r="YN1" s="13"/>
      <c r="YO1" s="13"/>
      <c r="YP1" s="13"/>
      <c r="YQ1" s="13"/>
      <c r="YR1" s="13"/>
      <c r="YS1" s="13"/>
      <c r="YT1" s="13"/>
      <c r="YU1" s="13"/>
      <c r="YV1" s="13"/>
      <c r="YW1" s="13"/>
      <c r="YX1" s="13"/>
      <c r="YY1" s="13"/>
      <c r="YZ1" s="13"/>
      <c r="ZA1" s="13"/>
      <c r="ZB1" s="13"/>
      <c r="ZC1" s="13"/>
      <c r="ZD1" s="13"/>
      <c r="ZE1" s="13"/>
      <c r="ZF1" s="13"/>
      <c r="ZG1" s="13"/>
      <c r="ZH1" s="13"/>
      <c r="ZI1" s="13"/>
      <c r="ZJ1" s="13"/>
      <c r="ZK1" s="13"/>
      <c r="ZL1" s="13"/>
      <c r="ZM1" s="13"/>
      <c r="ZN1" s="13"/>
      <c r="ZO1" s="13"/>
      <c r="ZP1" s="13"/>
      <c r="ZQ1" s="13"/>
      <c r="ZR1" s="13"/>
      <c r="ZS1" s="13"/>
      <c r="ZT1" s="13"/>
      <c r="ZU1" s="13"/>
      <c r="ZV1" s="13"/>
      <c r="ZW1" s="13"/>
      <c r="ZX1" s="13"/>
      <c r="ZY1" s="13"/>
      <c r="ZZ1" s="13"/>
      <c r="AAA1" s="13"/>
      <c r="AAB1" s="13"/>
      <c r="AAC1" s="13"/>
      <c r="AAD1" s="13"/>
      <c r="AAE1" s="13"/>
      <c r="AAF1" s="13"/>
      <c r="AAG1" s="13"/>
      <c r="AAH1" s="13"/>
      <c r="AAI1" s="13"/>
      <c r="AAJ1" s="13"/>
      <c r="AAK1" s="13"/>
      <c r="AAL1" s="13"/>
      <c r="AAM1" s="13"/>
      <c r="AAN1" s="13"/>
      <c r="AAO1" s="13"/>
      <c r="AAP1" s="13"/>
      <c r="AAQ1" s="13"/>
      <c r="AAR1" s="13"/>
      <c r="AAS1" s="13"/>
      <c r="AAT1" s="13"/>
      <c r="AAU1" s="13"/>
      <c r="AAV1" s="13"/>
      <c r="AAW1" s="13"/>
      <c r="AAX1" s="13"/>
      <c r="AAY1" s="13"/>
      <c r="AAZ1" s="13"/>
      <c r="ABA1" s="13"/>
      <c r="ABB1" s="13"/>
      <c r="ABC1" s="13"/>
      <c r="ABD1" s="13"/>
      <c r="ABE1" s="13"/>
      <c r="ABF1" s="13"/>
      <c r="ABG1" s="13"/>
      <c r="ABH1" s="13"/>
      <c r="ABI1" s="13"/>
      <c r="ABJ1" s="13"/>
      <c r="ABK1" s="13"/>
      <c r="ABL1" s="13"/>
      <c r="ABM1" s="13"/>
      <c r="ABN1" s="13"/>
      <c r="ABO1" s="13"/>
      <c r="ABP1" s="13"/>
      <c r="ABQ1" s="13"/>
      <c r="ABR1" s="13"/>
      <c r="ABS1" s="13"/>
      <c r="ABT1" s="13"/>
      <c r="ABU1" s="13"/>
      <c r="ABV1" s="13"/>
      <c r="ABW1" s="13"/>
      <c r="ABX1" s="13"/>
      <c r="ABY1" s="13"/>
      <c r="ABZ1" s="13"/>
      <c r="ACA1" s="13"/>
      <c r="ACB1" s="13"/>
      <c r="ACC1" s="13"/>
      <c r="ACD1" s="13"/>
      <c r="ACE1" s="13"/>
      <c r="ACF1" s="13"/>
      <c r="ACG1" s="13"/>
      <c r="ACH1" s="13"/>
      <c r="ACI1" s="13"/>
      <c r="ACJ1" s="13"/>
      <c r="ACK1" s="13"/>
      <c r="ACL1" s="13"/>
      <c r="ACM1" s="13"/>
      <c r="ACN1" s="13"/>
      <c r="ACO1" s="13"/>
      <c r="ACP1" s="13"/>
      <c r="ACQ1" s="13"/>
      <c r="ACR1" s="13"/>
      <c r="ACS1" s="13"/>
      <c r="ACT1" s="13"/>
      <c r="ACU1" s="13"/>
      <c r="ACV1" s="13"/>
      <c r="ACW1" s="13"/>
      <c r="ACX1" s="13"/>
      <c r="ACY1" s="13"/>
      <c r="ACZ1" s="13"/>
      <c r="ADA1" s="13"/>
      <c r="ADB1" s="13"/>
      <c r="ADC1" s="13"/>
      <c r="ADD1" s="13"/>
      <c r="ADE1" s="13"/>
      <c r="ADF1" s="13"/>
      <c r="ADG1" s="13"/>
      <c r="ADH1" s="13"/>
      <c r="ADI1" s="13"/>
      <c r="ADJ1" s="13"/>
      <c r="ADK1" s="13"/>
      <c r="ADL1" s="13"/>
      <c r="ADM1" s="13"/>
      <c r="ADN1" s="13"/>
      <c r="ADO1" s="13"/>
      <c r="ADP1" s="13"/>
      <c r="ADQ1" s="13"/>
      <c r="ADR1" s="13"/>
      <c r="ADS1" s="13"/>
      <c r="ADT1" s="13"/>
      <c r="ADU1" s="13"/>
      <c r="ADV1" s="13"/>
      <c r="ADW1" s="13"/>
      <c r="ADX1" s="13"/>
      <c r="ADY1" s="13"/>
      <c r="ADZ1" s="13"/>
      <c r="AEA1" s="13"/>
      <c r="AEB1" s="13"/>
      <c r="AEC1" s="13"/>
      <c r="AED1" s="13"/>
      <c r="AEE1" s="13"/>
      <c r="AEF1" s="13"/>
      <c r="AEG1" s="13"/>
      <c r="AEH1" s="13"/>
      <c r="AEI1" s="13"/>
      <c r="AEJ1" s="13"/>
      <c r="AEK1" s="13"/>
      <c r="AEL1" s="13"/>
      <c r="AEM1" s="13"/>
      <c r="AEN1" s="13"/>
      <c r="AEO1" s="13"/>
      <c r="AEP1" s="13"/>
      <c r="AEQ1" s="13"/>
      <c r="AER1" s="13"/>
      <c r="AES1" s="13"/>
      <c r="AET1" s="13"/>
      <c r="AEU1" s="13"/>
      <c r="AEV1" s="13"/>
      <c r="AEW1" s="13"/>
      <c r="AEX1" s="13"/>
      <c r="AEY1" s="13"/>
      <c r="AEZ1" s="13"/>
      <c r="AFA1" s="13"/>
      <c r="AFB1" s="13"/>
      <c r="AFC1" s="13"/>
      <c r="AFD1" s="13"/>
      <c r="AFE1" s="13"/>
      <c r="AFF1" s="13"/>
      <c r="AFG1" s="13"/>
      <c r="AFH1" s="13"/>
      <c r="AFI1" s="13"/>
      <c r="AFJ1" s="13"/>
      <c r="AFK1" s="13"/>
      <c r="AFL1" s="13"/>
      <c r="AFM1" s="13"/>
      <c r="AFN1" s="13"/>
      <c r="AFO1" s="13"/>
      <c r="AFP1" s="13"/>
      <c r="AFQ1" s="13"/>
      <c r="AFR1" s="13"/>
      <c r="AFS1" s="13"/>
      <c r="AFT1" s="13"/>
      <c r="AFU1" s="13"/>
      <c r="AFV1" s="13"/>
      <c r="AFW1" s="13"/>
      <c r="AFX1" s="13"/>
      <c r="AFY1" s="13"/>
      <c r="AFZ1" s="13"/>
      <c r="AGA1" s="13"/>
      <c r="AGB1" s="13"/>
      <c r="AGC1" s="13"/>
      <c r="AGD1" s="13"/>
      <c r="AGE1" s="13"/>
      <c r="AGF1" s="13"/>
      <c r="AGG1" s="13"/>
      <c r="AGH1" s="13"/>
      <c r="AGI1" s="13"/>
      <c r="AGJ1" s="13"/>
      <c r="AGK1" s="13"/>
      <c r="AGL1" s="13"/>
      <c r="AGM1" s="13"/>
      <c r="AGN1" s="13"/>
      <c r="AGO1" s="13"/>
      <c r="AGP1" s="13"/>
      <c r="AGQ1" s="13"/>
      <c r="AGR1" s="13"/>
      <c r="AGS1" s="13"/>
      <c r="AGT1" s="13"/>
      <c r="AGU1" s="13"/>
      <c r="AGV1" s="13"/>
      <c r="AGW1" s="13"/>
      <c r="AGX1" s="13"/>
      <c r="AGY1" s="13"/>
      <c r="AGZ1" s="13"/>
      <c r="AHA1" s="13"/>
      <c r="AHB1" s="13"/>
      <c r="AHC1" s="13"/>
      <c r="AHD1" s="13"/>
      <c r="AHE1" s="13"/>
      <c r="AHF1" s="13"/>
      <c r="AHG1" s="13"/>
      <c r="AHH1" s="13"/>
      <c r="AHI1" s="13"/>
      <c r="AHJ1" s="13"/>
      <c r="AHK1" s="13"/>
      <c r="AHL1" s="13"/>
      <c r="AHM1" s="13"/>
      <c r="AHN1" s="13"/>
      <c r="AHO1" s="13"/>
      <c r="AHP1" s="13"/>
      <c r="AHQ1" s="13"/>
      <c r="AHR1" s="13"/>
      <c r="AHS1" s="13"/>
      <c r="AHT1" s="13"/>
      <c r="AHU1" s="13"/>
      <c r="AHV1" s="13"/>
      <c r="AHW1" s="13"/>
      <c r="AHX1" s="13"/>
      <c r="AHY1" s="13"/>
      <c r="AHZ1" s="13"/>
      <c r="AIA1" s="13"/>
      <c r="AIB1" s="13"/>
      <c r="AIC1" s="13"/>
      <c r="AID1" s="13"/>
      <c r="AIE1" s="13"/>
      <c r="AIF1" s="13"/>
      <c r="AIG1" s="13"/>
      <c r="AIH1" s="13"/>
      <c r="AII1" s="13"/>
      <c r="AIJ1" s="13"/>
      <c r="AIK1" s="13"/>
      <c r="AIL1" s="13"/>
      <c r="AIM1" s="13"/>
      <c r="AIN1" s="13"/>
      <c r="AIO1" s="13"/>
      <c r="AIP1" s="13"/>
      <c r="AIQ1" s="13"/>
      <c r="AIR1" s="13"/>
      <c r="AIS1" s="13"/>
      <c r="AIT1" s="13"/>
      <c r="AIU1" s="13"/>
      <c r="AIV1" s="13"/>
      <c r="AIW1" s="13"/>
      <c r="AIX1" s="13"/>
      <c r="AIY1" s="13"/>
      <c r="AIZ1" s="13"/>
      <c r="AJA1" s="13"/>
      <c r="AJB1" s="13"/>
      <c r="AJC1" s="13"/>
      <c r="AJD1" s="13"/>
      <c r="AJE1" s="13"/>
      <c r="AJF1" s="13"/>
      <c r="AJG1" s="13"/>
      <c r="AJH1" s="13"/>
      <c r="AJI1" s="13"/>
      <c r="AJJ1" s="13"/>
      <c r="AJK1" s="13"/>
      <c r="AJL1" s="13"/>
      <c r="AJM1" s="13"/>
      <c r="AJN1" s="13"/>
      <c r="AJO1" s="13"/>
      <c r="AJP1" s="13"/>
      <c r="AJQ1" s="13"/>
      <c r="AJR1" s="13"/>
      <c r="AJS1" s="13"/>
      <c r="AJT1" s="13"/>
      <c r="AJU1" s="13"/>
      <c r="AJV1" s="13"/>
      <c r="AJW1" s="13"/>
      <c r="AJX1" s="13"/>
      <c r="AJY1" s="13"/>
      <c r="AJZ1" s="13"/>
      <c r="AKA1" s="13"/>
      <c r="AKB1" s="13"/>
      <c r="AKC1" s="13"/>
      <c r="AKD1" s="13"/>
      <c r="AKE1" s="13"/>
      <c r="AKF1" s="13"/>
      <c r="AKG1" s="13"/>
      <c r="AKH1" s="13"/>
      <c r="AKI1" s="13"/>
      <c r="AKJ1" s="13"/>
      <c r="AKK1" s="13"/>
      <c r="AKL1" s="13"/>
      <c r="AKM1" s="13"/>
      <c r="AKN1" s="13"/>
      <c r="AKO1" s="13"/>
      <c r="AKP1" s="13"/>
      <c r="AKQ1" s="13"/>
      <c r="AKR1" s="13"/>
      <c r="AKS1" s="13"/>
      <c r="AKT1" s="13"/>
      <c r="AKU1" s="13"/>
      <c r="AKV1" s="13"/>
      <c r="AKW1" s="13"/>
      <c r="AKX1" s="13"/>
      <c r="AKY1" s="13"/>
      <c r="AKZ1" s="13"/>
      <c r="ALA1" s="13"/>
      <c r="ALB1" s="13"/>
      <c r="ALC1" s="13"/>
      <c r="ALD1" s="13"/>
      <c r="ALE1" s="13"/>
      <c r="ALF1" s="13"/>
      <c r="ALG1" s="13"/>
      <c r="ALH1" s="13"/>
      <c r="ALI1" s="13"/>
      <c r="ALJ1" s="13"/>
      <c r="ALK1" s="13"/>
      <c r="ALL1" s="13"/>
      <c r="ALM1" s="13"/>
      <c r="ALN1" s="13"/>
      <c r="ALO1" s="13"/>
      <c r="ALP1" s="13"/>
      <c r="ALQ1" s="13"/>
      <c r="ALR1" s="13"/>
      <c r="ALS1" s="13"/>
      <c r="ALT1" s="13"/>
      <c r="ALU1" s="13"/>
      <c r="ALV1" s="13"/>
      <c r="ALW1" s="13"/>
      <c r="ALX1" s="13"/>
      <c r="ALY1" s="13"/>
      <c r="ALZ1" s="13"/>
      <c r="AMA1" s="13"/>
      <c r="AMB1" s="13"/>
      <c r="AMC1" s="13"/>
      <c r="AMD1" s="13"/>
      <c r="AME1" s="13"/>
      <c r="AMF1" s="13"/>
      <c r="AMG1" s="13"/>
      <c r="AMH1" s="13"/>
      <c r="AMI1" s="13"/>
      <c r="AMJ1" s="13"/>
      <c r="AMK1" s="13"/>
      <c r="AML1" s="13"/>
      <c r="AMM1" s="13"/>
      <c r="AMN1" s="13"/>
      <c r="AMO1" s="13"/>
      <c r="AMP1" s="13"/>
      <c r="AMQ1" s="13"/>
      <c r="AMR1" s="13"/>
      <c r="AMS1" s="13"/>
      <c r="AMT1" s="13"/>
      <c r="AMU1" s="13"/>
      <c r="AMV1" s="13"/>
      <c r="AMW1" s="13"/>
      <c r="AMX1" s="13"/>
      <c r="AMY1" s="13"/>
      <c r="AMZ1" s="13"/>
      <c r="ANA1" s="13"/>
      <c r="ANB1" s="13"/>
      <c r="ANC1" s="13"/>
      <c r="AND1" s="13"/>
      <c r="ANE1" s="13"/>
      <c r="ANF1" s="13"/>
      <c r="ANG1" s="13"/>
      <c r="ANH1" s="13"/>
      <c r="ANI1" s="13"/>
      <c r="ANJ1" s="13"/>
      <c r="ANK1" s="13"/>
      <c r="ANL1" s="13"/>
    </row>
    <row r="2" spans="1:58">
      <c r="A2" s="6" t="s">
        <v>26</v>
      </c>
      <c r="B2" s="6" t="s">
        <v>27</v>
      </c>
      <c r="C2" s="7" t="s">
        <v>28</v>
      </c>
      <c r="D2" s="8">
        <v>7709</v>
      </c>
      <c r="E2" s="8">
        <v>7414.05</v>
      </c>
      <c r="F2" s="8">
        <v>7400</v>
      </c>
      <c r="G2" s="8">
        <v>7478.26</v>
      </c>
      <c r="H2" s="8">
        <v>7489.89</v>
      </c>
      <c r="I2" s="8">
        <v>7760</v>
      </c>
      <c r="J2" s="8">
        <v>7517.05</v>
      </c>
      <c r="K2" s="8">
        <v>7474.38</v>
      </c>
      <c r="L2" s="8">
        <v>7656.73</v>
      </c>
      <c r="M2" s="8">
        <v>7245.45</v>
      </c>
      <c r="N2" s="8">
        <v>7462.74</v>
      </c>
      <c r="O2" s="8">
        <v>7474.37</v>
      </c>
      <c r="P2" s="8">
        <f t="shared" ref="P2:P16" si="0">SUM(D2:O2)</f>
        <v>90081.92</v>
      </c>
      <c r="Q2" s="8">
        <v>12359.3</v>
      </c>
      <c r="R2" s="8">
        <v>12271.99</v>
      </c>
      <c r="S2" s="8">
        <v>12469.87</v>
      </c>
      <c r="T2" s="8">
        <v>12458.24</v>
      </c>
      <c r="U2" s="8">
        <v>12434.95</v>
      </c>
      <c r="V2" s="8">
        <v>12634.95</v>
      </c>
      <c r="W2" s="8">
        <v>11501.73</v>
      </c>
      <c r="X2" s="8">
        <v>10823.46</v>
      </c>
      <c r="Y2" s="8">
        <v>0</v>
      </c>
      <c r="Z2" s="8">
        <v>7099.86</v>
      </c>
      <c r="AA2" s="8">
        <v>7875.71</v>
      </c>
      <c r="AB2" s="8">
        <v>11586.58</v>
      </c>
      <c r="AC2" s="3">
        <f t="shared" ref="AC2:AC16" si="1">SUM(Q2:AB2)</f>
        <v>123516.64</v>
      </c>
      <c r="AD2" s="3">
        <v>13593.62</v>
      </c>
      <c r="AE2" s="3">
        <v>11543.76</v>
      </c>
      <c r="AF2" s="3">
        <v>13025.09</v>
      </c>
      <c r="AG2" s="3">
        <v>17572.19</v>
      </c>
      <c r="AH2" s="3">
        <v>13221.36</v>
      </c>
      <c r="AI2" s="3">
        <v>12308.25</v>
      </c>
      <c r="AJ2" s="3">
        <v>16652.92</v>
      </c>
      <c r="AK2" s="3">
        <v>12614.36</v>
      </c>
      <c r="AL2" s="3">
        <v>12673.76</v>
      </c>
      <c r="AM2" s="3">
        <v>16712.56</v>
      </c>
      <c r="AN2" s="3">
        <v>12457.15</v>
      </c>
      <c r="AO2" s="3">
        <v>12827.35</v>
      </c>
      <c r="AP2" s="3">
        <f>SUM(AD2:AO2)</f>
        <v>165202.37</v>
      </c>
      <c r="AQ2" s="3">
        <v>17664.45</v>
      </c>
      <c r="AR2" s="3">
        <v>14297</v>
      </c>
      <c r="AS2" s="3">
        <v>14297</v>
      </c>
      <c r="AT2" s="3">
        <v>14297</v>
      </c>
      <c r="AU2" s="3">
        <v>16629</v>
      </c>
      <c r="AV2" s="3">
        <v>16191</v>
      </c>
      <c r="AW2" s="3">
        <v>16191</v>
      </c>
      <c r="AX2" s="3">
        <v>16191</v>
      </c>
      <c r="AY2" s="3">
        <v>16191</v>
      </c>
      <c r="AZ2" s="3">
        <v>16191</v>
      </c>
      <c r="BA2" s="3">
        <v>16191</v>
      </c>
      <c r="BB2" s="3">
        <v>16191</v>
      </c>
      <c r="BC2" s="3">
        <f>SUM(AQ2:BB2)</f>
        <v>190521.45</v>
      </c>
      <c r="BD2" s="3">
        <v>40341</v>
      </c>
      <c r="BE2" s="3">
        <v>17061</v>
      </c>
      <c r="BF2" s="3">
        <f>SUM(BD2:BE2)</f>
        <v>57402</v>
      </c>
    </row>
    <row r="3" spans="1:58">
      <c r="A3" s="9"/>
      <c r="B3" s="9"/>
      <c r="C3" s="10" t="s">
        <v>29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8">
        <f t="shared" si="0"/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8">
        <v>407</v>
      </c>
      <c r="X3" s="8">
        <v>911.2</v>
      </c>
      <c r="Y3" s="8">
        <v>316.6</v>
      </c>
      <c r="Z3" s="8">
        <v>121.4</v>
      </c>
      <c r="AA3" s="8">
        <v>0</v>
      </c>
      <c r="AB3" s="8">
        <v>0</v>
      </c>
      <c r="AC3" s="3">
        <f t="shared" si="1"/>
        <v>1756.2</v>
      </c>
      <c r="AD3" s="3">
        <v>0</v>
      </c>
      <c r="AE3" s="3">
        <v>0</v>
      </c>
      <c r="AF3" s="3">
        <v>0</v>
      </c>
      <c r="AG3" s="3">
        <v>0</v>
      </c>
      <c r="AH3" s="3">
        <v>347.3</v>
      </c>
      <c r="AI3" s="3">
        <v>377.6</v>
      </c>
      <c r="AJ3" s="3">
        <v>189.6</v>
      </c>
      <c r="AK3" s="3">
        <v>262.6</v>
      </c>
      <c r="AL3" s="3">
        <v>268.9</v>
      </c>
      <c r="AM3" s="3">
        <v>736.3</v>
      </c>
      <c r="AN3" s="3">
        <v>285.2</v>
      </c>
      <c r="AO3" s="3">
        <v>122.5</v>
      </c>
      <c r="AP3" s="3">
        <f t="shared" ref="AP3:AP16" si="2">SUM(AD3:AO3)</f>
        <v>2590</v>
      </c>
      <c r="AQ3" s="3">
        <v>237.6</v>
      </c>
      <c r="AR3" s="3">
        <v>50.7</v>
      </c>
      <c r="AS3" s="3">
        <v>174.9</v>
      </c>
      <c r="AT3" s="3">
        <v>219.2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f t="shared" ref="BC3:BE16" si="3">SUM(AQ3:BB3)</f>
        <v>682.4</v>
      </c>
      <c r="BD3" s="3">
        <v>0</v>
      </c>
      <c r="BE3" s="3">
        <v>0</v>
      </c>
      <c r="BF3" s="3">
        <f t="shared" ref="BF3:BF16" si="4">SUM(BD3:BE3)</f>
        <v>0</v>
      </c>
    </row>
    <row r="4" spans="1:58">
      <c r="A4" s="9"/>
      <c r="B4" s="9"/>
      <c r="C4" s="10" t="s">
        <v>30</v>
      </c>
      <c r="D4" s="8">
        <v>44.33</v>
      </c>
      <c r="E4" s="8">
        <v>0</v>
      </c>
      <c r="F4" s="8">
        <v>0</v>
      </c>
      <c r="G4" s="8">
        <v>0</v>
      </c>
      <c r="H4" s="8">
        <v>464.11</v>
      </c>
      <c r="I4" s="8">
        <v>481.18</v>
      </c>
      <c r="J4" s="8">
        <v>530.8</v>
      </c>
      <c r="K4" s="8">
        <v>462.06</v>
      </c>
      <c r="L4" s="8">
        <v>878.35</v>
      </c>
      <c r="M4" s="8">
        <v>39.4</v>
      </c>
      <c r="N4" s="8">
        <v>148.5</v>
      </c>
      <c r="O4" s="8">
        <v>38130</v>
      </c>
      <c r="P4" s="8">
        <f t="shared" si="0"/>
        <v>41178.73</v>
      </c>
      <c r="Q4" s="8">
        <v>638</v>
      </c>
      <c r="R4" s="8">
        <v>88</v>
      </c>
      <c r="S4" s="8">
        <v>1172.99</v>
      </c>
      <c r="T4" s="3">
        <v>3000</v>
      </c>
      <c r="U4" s="8">
        <v>75</v>
      </c>
      <c r="V4" s="8">
        <v>4000</v>
      </c>
      <c r="W4" s="8">
        <v>19.94</v>
      </c>
      <c r="X4" s="8">
        <v>5346</v>
      </c>
      <c r="Y4" s="8">
        <v>15.33</v>
      </c>
      <c r="Z4" s="8">
        <v>0</v>
      </c>
      <c r="AA4" s="8">
        <v>127.4</v>
      </c>
      <c r="AB4" s="8">
        <v>1561.8</v>
      </c>
      <c r="AC4" s="3">
        <f t="shared" si="1"/>
        <v>16044.46</v>
      </c>
      <c r="AD4" s="3">
        <f>25+24+19.7+34.2+10.7+11+14.5+20+13+10+11+11+10.7+12.5+21.7+27.5+11.5</f>
        <v>288</v>
      </c>
      <c r="AE4" s="3">
        <v>175.5</v>
      </c>
      <c r="AF4" s="3">
        <v>4</v>
      </c>
      <c r="AG4" s="3">
        <v>9911.85</v>
      </c>
      <c r="AH4" s="3">
        <v>938.48</v>
      </c>
      <c r="AI4" s="3">
        <v>396.52</v>
      </c>
      <c r="AJ4" s="3">
        <v>3696.58</v>
      </c>
      <c r="AK4" s="3">
        <v>364.6</v>
      </c>
      <c r="AL4" s="3">
        <v>2720.69</v>
      </c>
      <c r="AM4" s="3">
        <v>672.85</v>
      </c>
      <c r="AN4" s="3">
        <v>601.54</v>
      </c>
      <c r="AO4" s="3">
        <v>343.59</v>
      </c>
      <c r="AP4" s="3">
        <f t="shared" si="2"/>
        <v>20114.2</v>
      </c>
      <c r="AQ4" s="3">
        <v>149.54</v>
      </c>
      <c r="AR4" s="3">
        <v>162.18</v>
      </c>
      <c r="AS4" s="3">
        <v>1885.56</v>
      </c>
      <c r="AT4" s="3">
        <v>88.47</v>
      </c>
      <c r="AU4" s="3">
        <v>90.42</v>
      </c>
      <c r="AV4" s="3">
        <v>826.46</v>
      </c>
      <c r="AW4" s="3">
        <v>2185.14</v>
      </c>
      <c r="AX4" s="3">
        <v>47.56</v>
      </c>
      <c r="AY4" s="3">
        <v>1069.36</v>
      </c>
      <c r="AZ4" s="3">
        <v>15.49</v>
      </c>
      <c r="BA4" s="3">
        <v>50.43</v>
      </c>
      <c r="BB4" s="3">
        <v>11681.01</v>
      </c>
      <c r="BC4" s="3">
        <f t="shared" si="3"/>
        <v>18251.62</v>
      </c>
      <c r="BD4" s="3">
        <v>180.54</v>
      </c>
      <c r="BE4" s="3">
        <v>95.33</v>
      </c>
      <c r="BF4" s="3">
        <f t="shared" si="4"/>
        <v>275.87</v>
      </c>
    </row>
    <row r="5" spans="1:58">
      <c r="A5" s="9"/>
      <c r="B5" s="9"/>
      <c r="C5" s="10" t="s">
        <v>31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8">
        <v>12000</v>
      </c>
      <c r="L5" s="8">
        <v>0</v>
      </c>
      <c r="M5" s="8">
        <v>0</v>
      </c>
      <c r="N5" s="8">
        <v>0</v>
      </c>
      <c r="O5" s="8">
        <v>0</v>
      </c>
      <c r="P5" s="8">
        <f t="shared" si="0"/>
        <v>12000</v>
      </c>
      <c r="Q5" s="3">
        <v>0</v>
      </c>
      <c r="R5" s="3">
        <v>0</v>
      </c>
      <c r="S5" s="8">
        <v>8000</v>
      </c>
      <c r="T5" s="8">
        <v>1500</v>
      </c>
      <c r="U5" s="8">
        <v>1500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f t="shared" si="1"/>
        <v>11000</v>
      </c>
      <c r="AD5" s="3">
        <v>0</v>
      </c>
      <c r="AE5" s="3">
        <v>0</v>
      </c>
      <c r="AF5" s="3">
        <v>30983.14</v>
      </c>
      <c r="AG5" s="3">
        <v>0</v>
      </c>
      <c r="AH5" s="3">
        <v>0</v>
      </c>
      <c r="AI5" s="3">
        <v>0</v>
      </c>
      <c r="AJ5" s="3">
        <v>0</v>
      </c>
      <c r="AK5" s="3">
        <v>0</v>
      </c>
      <c r="AL5" s="3">
        <v>0</v>
      </c>
      <c r="AM5" s="3">
        <v>0</v>
      </c>
      <c r="AN5" s="3">
        <v>0</v>
      </c>
      <c r="AO5" s="3">
        <v>0</v>
      </c>
      <c r="AP5" s="3">
        <f t="shared" si="2"/>
        <v>30983.14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f t="shared" si="3"/>
        <v>0</v>
      </c>
      <c r="BD5" s="3">
        <v>0</v>
      </c>
      <c r="BE5" s="3">
        <v>0</v>
      </c>
      <c r="BF5" s="3">
        <f t="shared" si="4"/>
        <v>0</v>
      </c>
    </row>
    <row r="6" spans="1:58">
      <c r="A6" s="9"/>
      <c r="B6" s="9"/>
      <c r="C6" s="10" t="s">
        <v>32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8">
        <v>1473.3</v>
      </c>
      <c r="J6" s="8">
        <v>0</v>
      </c>
      <c r="K6" s="3">
        <v>0</v>
      </c>
      <c r="L6" s="3">
        <v>0</v>
      </c>
      <c r="M6" s="8">
        <v>1636</v>
      </c>
      <c r="N6" s="8">
        <v>400</v>
      </c>
      <c r="O6" s="8">
        <v>0</v>
      </c>
      <c r="P6" s="8">
        <f t="shared" si="0"/>
        <v>3509.3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8">
        <v>1803.1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f t="shared" si="1"/>
        <v>1803.1</v>
      </c>
      <c r="AD6" s="3">
        <v>0</v>
      </c>
      <c r="AE6" s="3">
        <v>0</v>
      </c>
      <c r="AF6" s="3">
        <v>0</v>
      </c>
      <c r="AG6" s="3">
        <v>0</v>
      </c>
      <c r="AH6" s="3">
        <v>677.74</v>
      </c>
      <c r="AI6" s="3">
        <v>0</v>
      </c>
      <c r="AJ6" s="3">
        <v>0</v>
      </c>
      <c r="AK6" s="3">
        <v>0</v>
      </c>
      <c r="AL6" s="3">
        <v>0</v>
      </c>
      <c r="AM6" s="3">
        <v>0</v>
      </c>
      <c r="AN6" s="3">
        <v>0</v>
      </c>
      <c r="AO6" s="3">
        <v>0</v>
      </c>
      <c r="AP6" s="3">
        <f t="shared" si="2"/>
        <v>677.74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f t="shared" si="3"/>
        <v>0</v>
      </c>
      <c r="BD6" s="3">
        <v>0</v>
      </c>
      <c r="BE6" s="3">
        <v>0</v>
      </c>
      <c r="BF6" s="3">
        <f t="shared" si="4"/>
        <v>0</v>
      </c>
    </row>
    <row r="7" spans="1:58">
      <c r="A7" s="9"/>
      <c r="B7" s="9"/>
      <c r="C7" s="10" t="s">
        <v>33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8">
        <v>1296</v>
      </c>
      <c r="J7" s="8">
        <v>0</v>
      </c>
      <c r="K7" s="3">
        <v>0</v>
      </c>
      <c r="L7" s="8">
        <v>1944</v>
      </c>
      <c r="M7" s="8">
        <v>0</v>
      </c>
      <c r="N7" s="8">
        <v>0</v>
      </c>
      <c r="O7" s="8">
        <v>1944</v>
      </c>
      <c r="P7" s="8">
        <f t="shared" si="0"/>
        <v>5184</v>
      </c>
      <c r="Q7" s="3">
        <v>0</v>
      </c>
      <c r="R7" s="3">
        <v>0</v>
      </c>
      <c r="S7" s="8">
        <v>1944</v>
      </c>
      <c r="T7" s="8">
        <v>648</v>
      </c>
      <c r="U7" s="8">
        <v>648</v>
      </c>
      <c r="V7" s="8">
        <v>648</v>
      </c>
      <c r="W7" s="8">
        <v>648</v>
      </c>
      <c r="X7" s="8">
        <v>648</v>
      </c>
      <c r="Y7" s="8">
        <v>648</v>
      </c>
      <c r="Z7" s="8">
        <v>0</v>
      </c>
      <c r="AA7" s="8">
        <v>0</v>
      </c>
      <c r="AB7" s="8">
        <v>0</v>
      </c>
      <c r="AC7" s="3">
        <f t="shared" si="1"/>
        <v>5832</v>
      </c>
      <c r="AD7" s="3">
        <v>0</v>
      </c>
      <c r="AE7" s="3">
        <v>0</v>
      </c>
      <c r="AF7" s="3">
        <v>0</v>
      </c>
      <c r="AG7" s="3">
        <v>0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0</v>
      </c>
      <c r="AO7" s="3">
        <v>0</v>
      </c>
      <c r="AP7" s="3">
        <f t="shared" si="2"/>
        <v>0</v>
      </c>
      <c r="AQ7" s="3">
        <v>0</v>
      </c>
      <c r="AR7" s="3">
        <v>0</v>
      </c>
      <c r="AS7" s="3">
        <v>0</v>
      </c>
      <c r="AT7" s="3">
        <v>0</v>
      </c>
      <c r="AU7" s="3">
        <v>0</v>
      </c>
      <c r="AV7" s="3">
        <v>0</v>
      </c>
      <c r="AW7" s="3">
        <v>0</v>
      </c>
      <c r="AX7" s="3">
        <v>0</v>
      </c>
      <c r="AY7" s="3">
        <v>0</v>
      </c>
      <c r="AZ7" s="3">
        <v>0</v>
      </c>
      <c r="BA7" s="3">
        <v>0</v>
      </c>
      <c r="BB7" s="3">
        <v>0</v>
      </c>
      <c r="BC7" s="3">
        <f t="shared" si="3"/>
        <v>0</v>
      </c>
      <c r="BD7" s="3">
        <v>0</v>
      </c>
      <c r="BE7" s="3">
        <v>0</v>
      </c>
      <c r="BF7" s="3">
        <f t="shared" si="4"/>
        <v>0</v>
      </c>
    </row>
    <row r="8" spans="1:58">
      <c r="A8" s="9"/>
      <c r="B8" s="9"/>
      <c r="C8" s="10" t="s">
        <v>34</v>
      </c>
      <c r="D8" s="3">
        <v>0</v>
      </c>
      <c r="E8" s="3">
        <v>0</v>
      </c>
      <c r="F8" s="3">
        <v>50000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8">
        <f t="shared" si="0"/>
        <v>50000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8">
        <v>70000</v>
      </c>
      <c r="X8" s="3">
        <v>0</v>
      </c>
      <c r="Y8" s="3">
        <v>0</v>
      </c>
      <c r="Z8" s="3">
        <v>0</v>
      </c>
      <c r="AA8" s="3">
        <v>0</v>
      </c>
      <c r="AB8" s="3">
        <v>1000</v>
      </c>
      <c r="AC8" s="3">
        <f t="shared" si="1"/>
        <v>71000</v>
      </c>
      <c r="AD8" s="3">
        <v>0</v>
      </c>
      <c r="AE8" s="3">
        <v>0</v>
      </c>
      <c r="AF8" s="3">
        <v>0</v>
      </c>
      <c r="AG8" s="3">
        <v>13000</v>
      </c>
      <c r="AH8" s="3">
        <v>0</v>
      </c>
      <c r="AI8" s="3">
        <v>0</v>
      </c>
      <c r="AJ8" s="3">
        <v>0</v>
      </c>
      <c r="AK8" s="3">
        <v>0</v>
      </c>
      <c r="AL8" s="3">
        <v>0</v>
      </c>
      <c r="AM8" s="3">
        <v>0</v>
      </c>
      <c r="AN8" s="3">
        <v>0</v>
      </c>
      <c r="AO8" s="3">
        <v>0</v>
      </c>
      <c r="AP8" s="3">
        <f t="shared" si="2"/>
        <v>13000</v>
      </c>
      <c r="AQ8" s="3">
        <v>0</v>
      </c>
      <c r="AR8" s="3">
        <v>0</v>
      </c>
      <c r="AS8" s="3">
        <v>0</v>
      </c>
      <c r="AT8" s="3">
        <v>0</v>
      </c>
      <c r="AU8" s="3">
        <v>0</v>
      </c>
      <c r="AV8" s="3">
        <v>0</v>
      </c>
      <c r="AW8" s="3">
        <v>0</v>
      </c>
      <c r="AX8" s="3">
        <v>0</v>
      </c>
      <c r="AY8" s="3">
        <v>0</v>
      </c>
      <c r="AZ8" s="3">
        <v>0</v>
      </c>
      <c r="BA8" s="3">
        <v>0</v>
      </c>
      <c r="BB8" s="3">
        <v>0</v>
      </c>
      <c r="BC8" s="3">
        <f t="shared" si="3"/>
        <v>0</v>
      </c>
      <c r="BD8" s="3">
        <v>0</v>
      </c>
      <c r="BE8" s="3">
        <v>0</v>
      </c>
      <c r="BF8" s="3">
        <f t="shared" si="4"/>
        <v>0</v>
      </c>
    </row>
    <row r="9" spans="1:58">
      <c r="A9" s="9"/>
      <c r="B9" s="9"/>
      <c r="C9" s="10" t="s">
        <v>35</v>
      </c>
      <c r="D9" s="3">
        <f t="shared" ref="D9:O9" si="5">SUM(D2:D8)</f>
        <v>7753.33</v>
      </c>
      <c r="E9" s="3">
        <f t="shared" si="5"/>
        <v>7414.05</v>
      </c>
      <c r="F9" s="3">
        <f t="shared" si="5"/>
        <v>57400</v>
      </c>
      <c r="G9" s="3">
        <f t="shared" si="5"/>
        <v>7478.26</v>
      </c>
      <c r="H9" s="3">
        <f t="shared" si="5"/>
        <v>7954</v>
      </c>
      <c r="I9" s="3">
        <f t="shared" si="5"/>
        <v>11010.48</v>
      </c>
      <c r="J9" s="3">
        <f t="shared" si="5"/>
        <v>8047.85</v>
      </c>
      <c r="K9" s="3">
        <f t="shared" si="5"/>
        <v>19936.44</v>
      </c>
      <c r="L9" s="3">
        <f t="shared" si="5"/>
        <v>10479.08</v>
      </c>
      <c r="M9" s="3">
        <f t="shared" si="5"/>
        <v>8920.85</v>
      </c>
      <c r="N9" s="3">
        <f t="shared" si="5"/>
        <v>8011.24</v>
      </c>
      <c r="O9" s="3">
        <f t="shared" si="5"/>
        <v>47548.37</v>
      </c>
      <c r="P9" s="8">
        <f t="shared" si="0"/>
        <v>201953.95</v>
      </c>
      <c r="Q9" s="3">
        <f t="shared" ref="Q9:AB9" si="6">SUM(Q2:Q8)</f>
        <v>12997.3</v>
      </c>
      <c r="R9" s="3">
        <f t="shared" si="6"/>
        <v>12359.99</v>
      </c>
      <c r="S9" s="3">
        <f t="shared" si="6"/>
        <v>23586.86</v>
      </c>
      <c r="T9" s="3">
        <f t="shared" si="6"/>
        <v>17606.24</v>
      </c>
      <c r="U9" s="3">
        <f t="shared" si="6"/>
        <v>14657.95</v>
      </c>
      <c r="V9" s="3">
        <f t="shared" si="6"/>
        <v>17282.95</v>
      </c>
      <c r="W9" s="3">
        <f t="shared" si="6"/>
        <v>84379.77</v>
      </c>
      <c r="X9" s="3">
        <f t="shared" si="6"/>
        <v>17728.66</v>
      </c>
      <c r="Y9" s="3">
        <f t="shared" si="6"/>
        <v>979.93</v>
      </c>
      <c r="Z9" s="3">
        <f t="shared" si="6"/>
        <v>7221.26</v>
      </c>
      <c r="AA9" s="3">
        <f t="shared" si="6"/>
        <v>8003.11</v>
      </c>
      <c r="AB9" s="3">
        <f t="shared" si="6"/>
        <v>14148.38</v>
      </c>
      <c r="AC9" s="3">
        <f t="shared" si="1"/>
        <v>230952.4</v>
      </c>
      <c r="AD9" s="3">
        <f t="shared" ref="AD9:AO9" si="7">SUM(AD2:AD8)</f>
        <v>13881.62</v>
      </c>
      <c r="AE9" s="3">
        <f t="shared" si="7"/>
        <v>11719.26</v>
      </c>
      <c r="AF9" s="3">
        <f t="shared" si="7"/>
        <v>44012.23</v>
      </c>
      <c r="AG9" s="3">
        <f t="shared" si="7"/>
        <v>40484.04</v>
      </c>
      <c r="AH9" s="3">
        <f t="shared" si="7"/>
        <v>15184.88</v>
      </c>
      <c r="AI9" s="3">
        <f t="shared" si="7"/>
        <v>13082.37</v>
      </c>
      <c r="AJ9" s="3">
        <f t="shared" si="7"/>
        <v>20539.1</v>
      </c>
      <c r="AK9" s="3">
        <f t="shared" si="7"/>
        <v>13241.56</v>
      </c>
      <c r="AL9" s="3">
        <f t="shared" si="7"/>
        <v>15663.35</v>
      </c>
      <c r="AM9" s="3">
        <f t="shared" si="7"/>
        <v>18121.71</v>
      </c>
      <c r="AN9" s="3">
        <f t="shared" si="7"/>
        <v>13343.89</v>
      </c>
      <c r="AO9" s="3">
        <f t="shared" si="7"/>
        <v>13293.44</v>
      </c>
      <c r="AP9" s="3">
        <f t="shared" si="2"/>
        <v>232567.45</v>
      </c>
      <c r="AQ9" s="3">
        <f t="shared" ref="AQ9:BB9" si="8">SUM(AQ2:AQ8)</f>
        <v>18051.59</v>
      </c>
      <c r="AR9" s="3">
        <f t="shared" si="8"/>
        <v>14509.88</v>
      </c>
      <c r="AS9" s="3">
        <f t="shared" si="8"/>
        <v>16357.46</v>
      </c>
      <c r="AT9" s="3">
        <f t="shared" si="8"/>
        <v>14604.67</v>
      </c>
      <c r="AU9" s="3">
        <f t="shared" si="8"/>
        <v>16719.42</v>
      </c>
      <c r="AV9" s="3">
        <f t="shared" si="8"/>
        <v>17017.46</v>
      </c>
      <c r="AW9" s="3">
        <f t="shared" si="8"/>
        <v>18376.14</v>
      </c>
      <c r="AX9" s="3">
        <f t="shared" si="8"/>
        <v>16238.56</v>
      </c>
      <c r="AY9" s="3">
        <f t="shared" si="8"/>
        <v>17260.36</v>
      </c>
      <c r="AZ9" s="3">
        <f t="shared" si="8"/>
        <v>16206.49</v>
      </c>
      <c r="BA9" s="3">
        <f t="shared" si="8"/>
        <v>16241.43</v>
      </c>
      <c r="BB9" s="3">
        <f t="shared" si="8"/>
        <v>27872.01</v>
      </c>
      <c r="BC9" s="3">
        <f t="shared" si="3"/>
        <v>209455.47</v>
      </c>
      <c r="BD9" s="3">
        <f>SUM(BD2:BD8)</f>
        <v>40521.54</v>
      </c>
      <c r="BE9" s="3">
        <f>SUM(BE2:BE8)</f>
        <v>17156.33</v>
      </c>
      <c r="BF9" s="3">
        <f t="shared" si="4"/>
        <v>57677.87</v>
      </c>
    </row>
    <row r="10" spans="1:58">
      <c r="A10" s="9"/>
      <c r="B10" s="9" t="s">
        <v>36</v>
      </c>
      <c r="C10" s="10" t="s">
        <v>37</v>
      </c>
      <c r="D10" s="8">
        <v>2401</v>
      </c>
      <c r="E10" s="8">
        <v>2029.83</v>
      </c>
      <c r="F10" s="8">
        <v>1375.56</v>
      </c>
      <c r="G10" s="8">
        <v>2699.75</v>
      </c>
      <c r="H10" s="8">
        <v>3113.23</v>
      </c>
      <c r="I10" s="8">
        <v>3190.37</v>
      </c>
      <c r="J10" s="8">
        <v>1404.08</v>
      </c>
      <c r="K10" s="8">
        <v>1836.61</v>
      </c>
      <c r="L10" s="8">
        <v>1146.88</v>
      </c>
      <c r="M10" s="8">
        <v>3626.41</v>
      </c>
      <c r="N10" s="8">
        <v>1715.16</v>
      </c>
      <c r="O10" s="8">
        <v>1728.63</v>
      </c>
      <c r="P10" s="8">
        <f t="shared" si="0"/>
        <v>26267.51</v>
      </c>
      <c r="Q10" s="8">
        <v>4512.24</v>
      </c>
      <c r="R10" s="8">
        <v>969.37</v>
      </c>
      <c r="S10" s="8">
        <v>2381.55</v>
      </c>
      <c r="T10" s="8">
        <v>6214.7</v>
      </c>
      <c r="U10" s="8">
        <v>3004.41</v>
      </c>
      <c r="V10" s="8">
        <v>9534.9</v>
      </c>
      <c r="W10" s="8">
        <v>10480.42</v>
      </c>
      <c r="X10" s="8">
        <v>6134.28</v>
      </c>
      <c r="Y10" s="8">
        <v>5677.38</v>
      </c>
      <c r="Z10" s="8">
        <v>2489.12</v>
      </c>
      <c r="AA10" s="8">
        <v>2616.23</v>
      </c>
      <c r="AB10" s="8">
        <v>1434.68</v>
      </c>
      <c r="AC10" s="3">
        <f t="shared" si="1"/>
        <v>55449.28</v>
      </c>
      <c r="AD10" s="3">
        <f>1048.17+274.92+609.16</f>
        <v>1932.25</v>
      </c>
      <c r="AE10" s="3">
        <v>1222.04</v>
      </c>
      <c r="AF10" s="3">
        <v>3587.68</v>
      </c>
      <c r="AG10" s="3">
        <v>3176.72</v>
      </c>
      <c r="AH10" s="3">
        <v>8531.3</v>
      </c>
      <c r="AI10" s="3">
        <v>9319</v>
      </c>
      <c r="AJ10" s="3">
        <v>2499.46</v>
      </c>
      <c r="AK10" s="3">
        <v>5490.83</v>
      </c>
      <c r="AL10" s="3">
        <v>2206.11</v>
      </c>
      <c r="AM10" s="3">
        <v>6831.17</v>
      </c>
      <c r="AN10" s="3">
        <v>2693.73</v>
      </c>
      <c r="AO10" s="3">
        <v>6880.99</v>
      </c>
      <c r="AP10" s="3">
        <f t="shared" si="2"/>
        <v>54371.28</v>
      </c>
      <c r="AQ10" s="3">
        <v>1160.64</v>
      </c>
      <c r="AR10" s="3">
        <v>479.58</v>
      </c>
      <c r="AS10" s="3">
        <v>859.67</v>
      </c>
      <c r="AT10" s="3">
        <v>4141.56</v>
      </c>
      <c r="AU10" s="3">
        <v>3925.6</v>
      </c>
      <c r="AV10" s="3">
        <v>5919.56</v>
      </c>
      <c r="AW10" s="3">
        <v>2965</v>
      </c>
      <c r="AX10" s="3">
        <v>1993.11</v>
      </c>
      <c r="AY10" s="3">
        <v>4720.66</v>
      </c>
      <c r="AZ10" s="3">
        <v>3030.58</v>
      </c>
      <c r="BA10" s="3">
        <v>9615.97</v>
      </c>
      <c r="BB10" s="3">
        <v>1855.15</v>
      </c>
      <c r="BC10" s="3">
        <f t="shared" si="3"/>
        <v>40667.08</v>
      </c>
      <c r="BD10" s="3">
        <v>1051.08</v>
      </c>
      <c r="BE10" s="3">
        <v>4276.5</v>
      </c>
      <c r="BF10" s="3">
        <f t="shared" si="4"/>
        <v>5327.58</v>
      </c>
    </row>
    <row r="11" spans="1:58">
      <c r="A11" s="9"/>
      <c r="B11" s="9"/>
      <c r="C11" s="10" t="s">
        <v>38</v>
      </c>
      <c r="D11" s="8">
        <v>1230</v>
      </c>
      <c r="E11" s="8">
        <v>3690</v>
      </c>
      <c r="F11" s="8">
        <v>708.5</v>
      </c>
      <c r="G11" s="8">
        <v>0</v>
      </c>
      <c r="H11" s="8">
        <v>3962</v>
      </c>
      <c r="I11" s="8">
        <v>0</v>
      </c>
      <c r="J11" s="8">
        <v>0</v>
      </c>
      <c r="K11" s="8">
        <v>4285</v>
      </c>
      <c r="L11" s="8">
        <v>0</v>
      </c>
      <c r="M11" s="8">
        <v>373</v>
      </c>
      <c r="N11" s="8">
        <v>3690</v>
      </c>
      <c r="O11" s="8">
        <v>339</v>
      </c>
      <c r="P11" s="8">
        <f t="shared" si="0"/>
        <v>18277.5</v>
      </c>
      <c r="Q11" s="3">
        <v>0</v>
      </c>
      <c r="R11" s="8">
        <v>1700</v>
      </c>
      <c r="S11" s="8">
        <v>5190</v>
      </c>
      <c r="T11" s="3">
        <v>0</v>
      </c>
      <c r="U11" s="8">
        <v>5467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f t="shared" si="1"/>
        <v>12357</v>
      </c>
      <c r="AD11" s="3">
        <v>0</v>
      </c>
      <c r="AE11" s="3">
        <v>0</v>
      </c>
      <c r="AF11" s="3">
        <v>0</v>
      </c>
      <c r="AG11" s="3">
        <v>0</v>
      </c>
      <c r="AH11" s="3">
        <v>2960</v>
      </c>
      <c r="AI11" s="3">
        <v>1506.5</v>
      </c>
      <c r="AJ11" s="3">
        <v>1400</v>
      </c>
      <c r="AK11" s="3">
        <v>0</v>
      </c>
      <c r="AL11" s="3">
        <v>0</v>
      </c>
      <c r="AM11" s="3">
        <v>3300</v>
      </c>
      <c r="AN11" s="3">
        <v>0</v>
      </c>
      <c r="AO11" s="3">
        <v>0</v>
      </c>
      <c r="AP11" s="3">
        <f t="shared" si="2"/>
        <v>9166.5</v>
      </c>
      <c r="AQ11" s="3">
        <v>0</v>
      </c>
      <c r="AR11" s="3">
        <v>0</v>
      </c>
      <c r="AS11" s="3">
        <v>0</v>
      </c>
      <c r="AT11" s="3">
        <v>0</v>
      </c>
      <c r="AU11" s="3">
        <v>0</v>
      </c>
      <c r="AV11" s="3">
        <v>0</v>
      </c>
      <c r="AW11" s="3">
        <v>0</v>
      </c>
      <c r="AX11" s="3">
        <v>0</v>
      </c>
      <c r="AY11" s="3">
        <v>0</v>
      </c>
      <c r="AZ11" s="3">
        <v>0</v>
      </c>
      <c r="BA11" s="3">
        <v>0</v>
      </c>
      <c r="BB11" s="3">
        <v>0</v>
      </c>
      <c r="BC11" s="3">
        <f t="shared" si="3"/>
        <v>0</v>
      </c>
      <c r="BD11" s="3">
        <v>0</v>
      </c>
      <c r="BE11" s="3">
        <v>0</v>
      </c>
      <c r="BF11" s="3">
        <f t="shared" si="4"/>
        <v>0</v>
      </c>
    </row>
    <row r="12" spans="1:58">
      <c r="A12" s="9"/>
      <c r="B12" s="9"/>
      <c r="C12" s="10" t="s">
        <v>39</v>
      </c>
      <c r="D12" s="8">
        <v>0</v>
      </c>
      <c r="E12" s="8">
        <v>800</v>
      </c>
      <c r="F12" s="8">
        <v>200</v>
      </c>
      <c r="G12" s="8">
        <v>50</v>
      </c>
      <c r="H12" s="8">
        <v>34.4</v>
      </c>
      <c r="I12" s="8">
        <v>121</v>
      </c>
      <c r="J12" s="8">
        <v>315.78</v>
      </c>
      <c r="K12" s="8">
        <v>287.5</v>
      </c>
      <c r="L12" s="8">
        <v>29</v>
      </c>
      <c r="M12" s="8">
        <v>0</v>
      </c>
      <c r="N12" s="8">
        <v>0</v>
      </c>
      <c r="O12" s="8">
        <v>0</v>
      </c>
      <c r="P12" s="8">
        <f t="shared" si="0"/>
        <v>1837.68</v>
      </c>
      <c r="Q12" s="8">
        <v>454.7</v>
      </c>
      <c r="R12" s="8">
        <v>663.4</v>
      </c>
      <c r="S12" s="8">
        <v>373</v>
      </c>
      <c r="T12" s="8">
        <v>89</v>
      </c>
      <c r="U12" s="8">
        <v>573</v>
      </c>
      <c r="V12" s="8">
        <v>217</v>
      </c>
      <c r="W12" s="3">
        <v>108166.76</v>
      </c>
      <c r="X12" s="3">
        <v>840</v>
      </c>
      <c r="Y12" s="3">
        <v>819.5</v>
      </c>
      <c r="Z12" s="3">
        <v>30.93</v>
      </c>
      <c r="AA12" s="3">
        <v>118.42</v>
      </c>
      <c r="AB12" s="3">
        <v>610.08</v>
      </c>
      <c r="AC12" s="3">
        <f t="shared" si="1"/>
        <v>112955.79</v>
      </c>
      <c r="AD12" s="3">
        <f>10.7+11.5+10.5+10.7+11+10+85.8+10+13.5+11.4+12+10.7+11+11.4+10.7+11+27+21.9+28.98+25</f>
        <v>354.78</v>
      </c>
      <c r="AE12" s="3">
        <v>302.21</v>
      </c>
      <c r="AF12" s="3">
        <v>2109.27</v>
      </c>
      <c r="AG12" s="3">
        <v>80444.4</v>
      </c>
      <c r="AH12" s="3">
        <v>2000</v>
      </c>
      <c r="AI12" s="3">
        <v>509.33</v>
      </c>
      <c r="AJ12" s="3">
        <v>15377.41</v>
      </c>
      <c r="AK12" s="3">
        <v>1619.86</v>
      </c>
      <c r="AL12" s="3">
        <v>687.63</v>
      </c>
      <c r="AM12" s="3">
        <v>1531.98</v>
      </c>
      <c r="AN12" s="3">
        <v>726.78</v>
      </c>
      <c r="AO12" s="3">
        <v>348.81</v>
      </c>
      <c r="AP12" s="3">
        <f t="shared" si="2"/>
        <v>106012.46</v>
      </c>
      <c r="AQ12" s="3">
        <v>898.18</v>
      </c>
      <c r="AR12" s="3">
        <v>795.43</v>
      </c>
      <c r="AS12" s="3">
        <v>163.36</v>
      </c>
      <c r="AT12" s="3">
        <v>208.65</v>
      </c>
      <c r="AU12" s="3">
        <v>273.73</v>
      </c>
      <c r="AV12" s="3">
        <v>604.93</v>
      </c>
      <c r="AW12" s="3">
        <v>909.98</v>
      </c>
      <c r="AX12" s="3">
        <v>273.49</v>
      </c>
      <c r="AY12" s="3">
        <v>11384.83</v>
      </c>
      <c r="AZ12" s="3">
        <v>179.41</v>
      </c>
      <c r="BA12" s="3">
        <v>2185.46</v>
      </c>
      <c r="BB12" s="3">
        <v>1750.47</v>
      </c>
      <c r="BC12" s="3">
        <f t="shared" si="3"/>
        <v>19627.92</v>
      </c>
      <c r="BD12" s="3">
        <v>6485.84</v>
      </c>
      <c r="BE12" s="3">
        <v>3462.32</v>
      </c>
      <c r="BF12" s="3">
        <f t="shared" si="4"/>
        <v>9948.16</v>
      </c>
    </row>
    <row r="13" spans="1:58">
      <c r="A13" s="9"/>
      <c r="B13" s="9"/>
      <c r="C13" s="10" t="s">
        <v>40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8">
        <f t="shared" si="0"/>
        <v>0</v>
      </c>
      <c r="Q13" s="3">
        <v>0</v>
      </c>
      <c r="R13" s="8">
        <v>5000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800</v>
      </c>
      <c r="AC13" s="3">
        <f t="shared" si="1"/>
        <v>5800</v>
      </c>
      <c r="AD13" s="3">
        <v>0</v>
      </c>
      <c r="AE13" s="3">
        <v>4200</v>
      </c>
      <c r="AF13" s="3">
        <v>0</v>
      </c>
      <c r="AG13" s="3">
        <v>0</v>
      </c>
      <c r="AH13" s="3">
        <v>0</v>
      </c>
      <c r="AI13" s="3">
        <v>0</v>
      </c>
      <c r="AJ13" s="3">
        <v>0</v>
      </c>
      <c r="AK13" s="3">
        <v>0</v>
      </c>
      <c r="AL13" s="3">
        <v>0</v>
      </c>
      <c r="AM13" s="3">
        <v>0</v>
      </c>
      <c r="AN13" s="3">
        <v>0</v>
      </c>
      <c r="AO13" s="3">
        <v>0</v>
      </c>
      <c r="AP13" s="3">
        <f t="shared" si="2"/>
        <v>4200</v>
      </c>
      <c r="AQ13" s="3">
        <v>5000</v>
      </c>
      <c r="AR13" s="3">
        <v>0</v>
      </c>
      <c r="AS13" s="3">
        <v>0</v>
      </c>
      <c r="AT13" s="3">
        <v>0</v>
      </c>
      <c r="AU13" s="3">
        <v>0</v>
      </c>
      <c r="AV13" s="3">
        <v>0</v>
      </c>
      <c r="AW13" s="3">
        <v>0</v>
      </c>
      <c r="AX13" s="3">
        <v>0</v>
      </c>
      <c r="AY13" s="3">
        <v>0</v>
      </c>
      <c r="AZ13" s="3">
        <v>0</v>
      </c>
      <c r="BA13" s="3">
        <v>0</v>
      </c>
      <c r="BB13" s="3">
        <v>0</v>
      </c>
      <c r="BC13" s="3">
        <f t="shared" si="3"/>
        <v>5000</v>
      </c>
      <c r="BD13" s="3">
        <v>0</v>
      </c>
      <c r="BE13" s="3">
        <v>0</v>
      </c>
      <c r="BF13" s="3">
        <f t="shared" si="4"/>
        <v>0</v>
      </c>
    </row>
    <row r="14" spans="1:58">
      <c r="A14" s="9"/>
      <c r="B14" s="9"/>
      <c r="C14" s="10" t="s">
        <v>41</v>
      </c>
      <c r="D14" s="8">
        <v>3267.55</v>
      </c>
      <c r="E14" s="8">
        <v>3332.9</v>
      </c>
      <c r="F14" s="8">
        <v>3399.55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f t="shared" si="0"/>
        <v>10000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14000</v>
      </c>
      <c r="AB14" s="3">
        <v>1000</v>
      </c>
      <c r="AC14" s="3">
        <f t="shared" si="1"/>
        <v>15000</v>
      </c>
      <c r="AD14" s="3">
        <v>0</v>
      </c>
      <c r="AE14" s="3">
        <v>0</v>
      </c>
      <c r="AF14" s="3">
        <v>0</v>
      </c>
      <c r="AG14" s="3">
        <v>13000</v>
      </c>
      <c r="AH14" s="3">
        <v>0</v>
      </c>
      <c r="AI14" s="3">
        <v>0</v>
      </c>
      <c r="AJ14" s="3">
        <v>0</v>
      </c>
      <c r="AK14" s="3">
        <v>0</v>
      </c>
      <c r="AL14" s="3">
        <v>0</v>
      </c>
      <c r="AM14" s="3">
        <v>0</v>
      </c>
      <c r="AN14" s="3">
        <v>0</v>
      </c>
      <c r="AO14" s="3">
        <v>0</v>
      </c>
      <c r="AP14" s="3">
        <f t="shared" si="2"/>
        <v>13000</v>
      </c>
      <c r="AQ14" s="3">
        <v>0</v>
      </c>
      <c r="AR14" s="3">
        <v>0</v>
      </c>
      <c r="AS14" s="3">
        <v>0</v>
      </c>
      <c r="AT14" s="3">
        <v>0</v>
      </c>
      <c r="AU14" s="3">
        <v>0</v>
      </c>
      <c r="AV14" s="3">
        <v>0</v>
      </c>
      <c r="AW14" s="3">
        <v>0</v>
      </c>
      <c r="AX14" s="3">
        <v>0</v>
      </c>
      <c r="AY14" s="3">
        <v>0</v>
      </c>
      <c r="AZ14" s="3">
        <v>0</v>
      </c>
      <c r="BA14" s="3">
        <v>0</v>
      </c>
      <c r="BB14" s="3">
        <v>0</v>
      </c>
      <c r="BC14" s="3">
        <f t="shared" si="3"/>
        <v>0</v>
      </c>
      <c r="BD14" s="3">
        <v>0</v>
      </c>
      <c r="BE14" s="3">
        <v>0</v>
      </c>
      <c r="BF14" s="3">
        <f t="shared" si="4"/>
        <v>0</v>
      </c>
    </row>
    <row r="15" spans="1:58">
      <c r="A15" s="9"/>
      <c r="B15" s="9"/>
      <c r="C15" s="10" t="s">
        <v>35</v>
      </c>
      <c r="D15" s="3">
        <f t="shared" ref="D15:O15" si="9">SUM(D10:D14)</f>
        <v>6898.55</v>
      </c>
      <c r="E15" s="3">
        <f t="shared" si="9"/>
        <v>9852.73</v>
      </c>
      <c r="F15" s="3">
        <f t="shared" si="9"/>
        <v>5683.61</v>
      </c>
      <c r="G15" s="3">
        <f t="shared" si="9"/>
        <v>2749.75</v>
      </c>
      <c r="H15" s="3">
        <f t="shared" si="9"/>
        <v>7109.63</v>
      </c>
      <c r="I15" s="3">
        <f t="shared" si="9"/>
        <v>3311.37</v>
      </c>
      <c r="J15" s="3">
        <f t="shared" si="9"/>
        <v>1719.86</v>
      </c>
      <c r="K15" s="3">
        <f t="shared" si="9"/>
        <v>6409.11</v>
      </c>
      <c r="L15" s="3">
        <f t="shared" si="9"/>
        <v>1175.88</v>
      </c>
      <c r="M15" s="3">
        <f t="shared" si="9"/>
        <v>3999.41</v>
      </c>
      <c r="N15" s="3">
        <f t="shared" si="9"/>
        <v>5405.16</v>
      </c>
      <c r="O15" s="3">
        <f t="shared" si="9"/>
        <v>2067.63</v>
      </c>
      <c r="P15" s="8">
        <f t="shared" si="0"/>
        <v>56382.69</v>
      </c>
      <c r="Q15" s="3">
        <f t="shared" ref="Q15:AB15" si="10">SUM(Q10:Q14)</f>
        <v>4966.94</v>
      </c>
      <c r="R15" s="3">
        <f t="shared" si="10"/>
        <v>8332.77</v>
      </c>
      <c r="S15" s="3">
        <f t="shared" si="10"/>
        <v>7944.55</v>
      </c>
      <c r="T15" s="3">
        <f t="shared" si="10"/>
        <v>6303.7</v>
      </c>
      <c r="U15" s="3">
        <f t="shared" si="10"/>
        <v>9044.41</v>
      </c>
      <c r="V15" s="3">
        <f t="shared" si="10"/>
        <v>9751.9</v>
      </c>
      <c r="W15" s="3">
        <f t="shared" si="10"/>
        <v>118647.18</v>
      </c>
      <c r="X15" s="3">
        <f t="shared" si="10"/>
        <v>6974.28</v>
      </c>
      <c r="Y15" s="3">
        <f t="shared" si="10"/>
        <v>6496.88</v>
      </c>
      <c r="Z15" s="3">
        <f t="shared" si="10"/>
        <v>2520.05</v>
      </c>
      <c r="AA15" s="3">
        <f t="shared" si="10"/>
        <v>16734.65</v>
      </c>
      <c r="AB15" s="3">
        <f t="shared" si="10"/>
        <v>3844.76</v>
      </c>
      <c r="AC15" s="3">
        <f t="shared" si="1"/>
        <v>201562.07</v>
      </c>
      <c r="AD15" s="3">
        <f t="shared" ref="AD15:AO15" si="11">SUM(AD10:AD14)</f>
        <v>2287.03</v>
      </c>
      <c r="AE15" s="3">
        <f t="shared" si="11"/>
        <v>5724.25</v>
      </c>
      <c r="AF15" s="3">
        <f t="shared" si="11"/>
        <v>5696.95</v>
      </c>
      <c r="AG15" s="3">
        <f t="shared" si="11"/>
        <v>96621.12</v>
      </c>
      <c r="AH15" s="3">
        <f t="shared" si="11"/>
        <v>13491.3</v>
      </c>
      <c r="AI15" s="3">
        <f t="shared" si="11"/>
        <v>11334.83</v>
      </c>
      <c r="AJ15" s="3">
        <f t="shared" si="11"/>
        <v>19276.87</v>
      </c>
      <c r="AK15" s="3">
        <f t="shared" si="11"/>
        <v>7110.69</v>
      </c>
      <c r="AL15" s="3">
        <f t="shared" si="11"/>
        <v>2893.74</v>
      </c>
      <c r="AM15" s="3">
        <f t="shared" si="11"/>
        <v>11663.15</v>
      </c>
      <c r="AN15" s="3">
        <f t="shared" si="11"/>
        <v>3420.51</v>
      </c>
      <c r="AO15" s="3">
        <f t="shared" si="11"/>
        <v>7229.8</v>
      </c>
      <c r="AP15" s="3">
        <f t="shared" si="2"/>
        <v>186750.24</v>
      </c>
      <c r="AQ15" s="3">
        <f t="shared" ref="AQ15:BB15" si="12">SUM(AQ10:AQ14)</f>
        <v>7058.82</v>
      </c>
      <c r="AR15" s="3">
        <f t="shared" si="12"/>
        <v>1275.01</v>
      </c>
      <c r="AS15" s="3">
        <f t="shared" si="12"/>
        <v>1023.03</v>
      </c>
      <c r="AT15" s="3">
        <f t="shared" si="12"/>
        <v>4350.21</v>
      </c>
      <c r="AU15" s="3">
        <f t="shared" si="12"/>
        <v>4199.33</v>
      </c>
      <c r="AV15" s="3">
        <f t="shared" si="12"/>
        <v>6524.49</v>
      </c>
      <c r="AW15" s="3">
        <f t="shared" si="12"/>
        <v>3874.98</v>
      </c>
      <c r="AX15" s="3">
        <f t="shared" si="12"/>
        <v>2266.6</v>
      </c>
      <c r="AY15" s="3">
        <f t="shared" si="12"/>
        <v>16105.49</v>
      </c>
      <c r="AZ15" s="3">
        <f t="shared" si="12"/>
        <v>3209.99</v>
      </c>
      <c r="BA15" s="3">
        <f t="shared" si="12"/>
        <v>11801.43</v>
      </c>
      <c r="BB15" s="3">
        <f t="shared" si="12"/>
        <v>3605.62</v>
      </c>
      <c r="BC15" s="3">
        <f t="shared" si="3"/>
        <v>65295</v>
      </c>
      <c r="BD15" s="3">
        <f>SUM(BD10:BD14)</f>
        <v>7536.92</v>
      </c>
      <c r="BE15" s="3">
        <f>SUM(BE10:BE14)</f>
        <v>7738.82</v>
      </c>
      <c r="BF15" s="3">
        <f t="shared" si="4"/>
        <v>15275.74</v>
      </c>
    </row>
    <row r="16" spans="1:58">
      <c r="A16" s="9"/>
      <c r="B16" s="9" t="s">
        <v>42</v>
      </c>
      <c r="C16" s="9"/>
      <c r="D16" s="3">
        <f t="shared" ref="D16:O16" si="13">D9-D15</f>
        <v>854.78</v>
      </c>
      <c r="E16" s="3">
        <f t="shared" si="13"/>
        <v>-2438.68</v>
      </c>
      <c r="F16" s="3">
        <f t="shared" si="13"/>
        <v>51716.39</v>
      </c>
      <c r="G16" s="3">
        <f t="shared" si="13"/>
        <v>4728.51</v>
      </c>
      <c r="H16" s="3">
        <f t="shared" si="13"/>
        <v>844.370000000001</v>
      </c>
      <c r="I16" s="3">
        <f t="shared" si="13"/>
        <v>7699.11</v>
      </c>
      <c r="J16" s="3">
        <f t="shared" si="13"/>
        <v>6327.99</v>
      </c>
      <c r="K16" s="3">
        <f t="shared" si="13"/>
        <v>13527.33</v>
      </c>
      <c r="L16" s="3">
        <f t="shared" si="13"/>
        <v>9303.2</v>
      </c>
      <c r="M16" s="3">
        <f t="shared" si="13"/>
        <v>4921.44</v>
      </c>
      <c r="N16" s="3">
        <f t="shared" si="13"/>
        <v>2606.08</v>
      </c>
      <c r="O16" s="3">
        <f t="shared" si="13"/>
        <v>45480.74</v>
      </c>
      <c r="P16" s="8">
        <f t="shared" si="0"/>
        <v>145571.26</v>
      </c>
      <c r="Q16" s="3">
        <f t="shared" ref="Q16:AB16" si="14">Q9-Q15</f>
        <v>8030.36</v>
      </c>
      <c r="R16" s="3">
        <f t="shared" si="14"/>
        <v>4027.22</v>
      </c>
      <c r="S16" s="3">
        <f t="shared" si="14"/>
        <v>15642.31</v>
      </c>
      <c r="T16" s="3">
        <f t="shared" si="14"/>
        <v>11302.54</v>
      </c>
      <c r="U16" s="3">
        <f t="shared" si="14"/>
        <v>5613.54</v>
      </c>
      <c r="V16" s="3">
        <f t="shared" si="14"/>
        <v>7531.05</v>
      </c>
      <c r="W16" s="3">
        <f t="shared" si="14"/>
        <v>-34267.41</v>
      </c>
      <c r="X16" s="3">
        <f t="shared" si="14"/>
        <v>10754.38</v>
      </c>
      <c r="Y16" s="3">
        <f t="shared" si="14"/>
        <v>-5516.95</v>
      </c>
      <c r="Z16" s="3">
        <f t="shared" si="14"/>
        <v>4701.21</v>
      </c>
      <c r="AA16" s="3">
        <f t="shared" si="14"/>
        <v>-8731.54</v>
      </c>
      <c r="AB16" s="3">
        <f t="shared" si="14"/>
        <v>10303.62</v>
      </c>
      <c r="AC16" s="3">
        <f t="shared" si="1"/>
        <v>29390.33</v>
      </c>
      <c r="AD16" s="3">
        <f t="shared" ref="AD16:AO16" si="15">AD9-AD15</f>
        <v>11594.59</v>
      </c>
      <c r="AE16" s="3">
        <f t="shared" si="15"/>
        <v>5995.01</v>
      </c>
      <c r="AF16" s="3">
        <f t="shared" si="15"/>
        <v>38315.28</v>
      </c>
      <c r="AG16" s="3">
        <f t="shared" si="15"/>
        <v>-56137.08</v>
      </c>
      <c r="AH16" s="3">
        <f t="shared" si="15"/>
        <v>1693.58</v>
      </c>
      <c r="AI16" s="3">
        <f t="shared" si="15"/>
        <v>1747.54</v>
      </c>
      <c r="AJ16" s="3">
        <f t="shared" si="15"/>
        <v>1262.23</v>
      </c>
      <c r="AK16" s="3">
        <f t="shared" si="15"/>
        <v>6130.87</v>
      </c>
      <c r="AL16" s="3">
        <f t="shared" si="15"/>
        <v>12769.61</v>
      </c>
      <c r="AM16" s="3">
        <f t="shared" si="15"/>
        <v>6458.56</v>
      </c>
      <c r="AN16" s="3">
        <f t="shared" si="15"/>
        <v>9923.38</v>
      </c>
      <c r="AO16" s="3">
        <f t="shared" si="15"/>
        <v>6063.64</v>
      </c>
      <c r="AP16" s="3">
        <f t="shared" si="2"/>
        <v>45817.21</v>
      </c>
      <c r="AQ16" s="3">
        <f t="shared" ref="AQ16:BB16" si="16">AQ9-AQ15</f>
        <v>10992.77</v>
      </c>
      <c r="AR16" s="3">
        <f t="shared" si="16"/>
        <v>13234.87</v>
      </c>
      <c r="AS16" s="3">
        <f t="shared" si="16"/>
        <v>15334.43</v>
      </c>
      <c r="AT16" s="3">
        <f t="shared" si="16"/>
        <v>10254.46</v>
      </c>
      <c r="AU16" s="3">
        <f t="shared" si="16"/>
        <v>12520.09</v>
      </c>
      <c r="AV16" s="3">
        <f t="shared" si="16"/>
        <v>10492.97</v>
      </c>
      <c r="AW16" s="3">
        <f t="shared" si="16"/>
        <v>14501.16</v>
      </c>
      <c r="AX16" s="3">
        <f t="shared" si="16"/>
        <v>13971.96</v>
      </c>
      <c r="AY16" s="3">
        <f t="shared" si="16"/>
        <v>1154.87</v>
      </c>
      <c r="AZ16" s="3">
        <f t="shared" si="16"/>
        <v>12996.5</v>
      </c>
      <c r="BA16" s="3">
        <f t="shared" si="16"/>
        <v>4440</v>
      </c>
      <c r="BB16" s="3">
        <f t="shared" si="16"/>
        <v>24266.39</v>
      </c>
      <c r="BC16" s="3">
        <f t="shared" si="3"/>
        <v>144160.47</v>
      </c>
      <c r="BD16" s="3">
        <f>BD9-BD15</f>
        <v>32984.62</v>
      </c>
      <c r="BE16" s="3">
        <f>BE9-BE15</f>
        <v>9417.51</v>
      </c>
      <c r="BF16" s="3">
        <f t="shared" si="4"/>
        <v>42402.13</v>
      </c>
    </row>
    <row r="17" spans="1:57">
      <c r="A17" s="9" t="s">
        <v>43</v>
      </c>
      <c r="B17" s="9" t="s">
        <v>44</v>
      </c>
      <c r="C17" s="10" t="s">
        <v>45</v>
      </c>
      <c r="D17" s="8">
        <v>33513</v>
      </c>
      <c r="E17" s="8">
        <v>24751.65</v>
      </c>
      <c r="F17" s="8">
        <v>12634.85</v>
      </c>
      <c r="G17" s="8">
        <v>15093.47</v>
      </c>
      <c r="H17" s="8">
        <v>20420.09</v>
      </c>
      <c r="I17" s="8">
        <v>17543.49</v>
      </c>
      <c r="J17" s="8">
        <v>18868.08</v>
      </c>
      <c r="K17" s="8">
        <v>14888.84</v>
      </c>
      <c r="L17" s="8">
        <v>14978.06</v>
      </c>
      <c r="M17" s="8">
        <v>15287.33</v>
      </c>
      <c r="N17" s="8">
        <v>18661.65</v>
      </c>
      <c r="O17" s="8">
        <v>16076.11</v>
      </c>
      <c r="P17" s="8"/>
      <c r="Q17" s="8">
        <v>15240.57</v>
      </c>
      <c r="R17" s="8">
        <v>12701.39</v>
      </c>
      <c r="S17" s="8">
        <v>9350.41</v>
      </c>
      <c r="T17" s="8">
        <v>14222.96</v>
      </c>
      <c r="U17" s="8">
        <v>18253.05</v>
      </c>
      <c r="V17" s="8">
        <v>23645.57</v>
      </c>
      <c r="W17" s="8">
        <v>19546.21</v>
      </c>
      <c r="X17" s="8">
        <v>19342.56</v>
      </c>
      <c r="Y17" s="8">
        <v>8015.72</v>
      </c>
      <c r="Z17" s="8">
        <v>8114.54</v>
      </c>
      <c r="AA17" s="8">
        <v>8847.98</v>
      </c>
      <c r="AB17" s="8">
        <v>8655.37</v>
      </c>
      <c r="AD17" s="3">
        <v>6924.04</v>
      </c>
      <c r="AE17" s="3">
        <v>7153.07</v>
      </c>
      <c r="AF17" s="3">
        <v>2132.12</v>
      </c>
      <c r="AG17" s="3">
        <v>0</v>
      </c>
      <c r="AH17" s="3">
        <v>0</v>
      </c>
      <c r="AI17" s="3">
        <v>0</v>
      </c>
      <c r="AJ17" s="3">
        <v>0</v>
      </c>
      <c r="AK17" s="3">
        <v>0</v>
      </c>
      <c r="AL17" s="3">
        <v>0</v>
      </c>
      <c r="AM17" s="3">
        <v>0</v>
      </c>
      <c r="AN17" s="3">
        <v>0</v>
      </c>
      <c r="AO17" s="3">
        <v>0</v>
      </c>
      <c r="AQ17" s="3">
        <v>0</v>
      </c>
      <c r="AR17" s="3">
        <v>0</v>
      </c>
      <c r="AS17" s="3">
        <v>0</v>
      </c>
      <c r="AT17" s="3">
        <v>0</v>
      </c>
      <c r="AU17" s="3">
        <v>0</v>
      </c>
      <c r="AV17" s="3">
        <v>0</v>
      </c>
      <c r="AW17" s="3">
        <v>0</v>
      </c>
      <c r="AX17" s="3">
        <v>0</v>
      </c>
      <c r="AY17" s="3">
        <v>0</v>
      </c>
      <c r="AZ17" s="3">
        <v>0</v>
      </c>
      <c r="BA17" s="3">
        <v>0</v>
      </c>
      <c r="BB17" s="3">
        <v>0</v>
      </c>
      <c r="BD17" s="3">
        <v>0</v>
      </c>
      <c r="BE17" s="3">
        <v>0</v>
      </c>
    </row>
    <row r="18" spans="1:57">
      <c r="A18" s="9"/>
      <c r="B18" s="9"/>
      <c r="C18" s="10" t="s">
        <v>46</v>
      </c>
      <c r="D18" s="8">
        <v>24162</v>
      </c>
      <c r="E18" s="8">
        <v>11155.93</v>
      </c>
      <c r="F18" s="8">
        <v>37081.44</v>
      </c>
      <c r="G18" s="8">
        <v>8361.04</v>
      </c>
      <c r="H18" s="8">
        <v>7792.74</v>
      </c>
      <c r="I18" s="8">
        <v>9341.47</v>
      </c>
      <c r="J18" s="8">
        <v>7021.05</v>
      </c>
      <c r="K18" s="8">
        <v>12564.52</v>
      </c>
      <c r="L18" s="8">
        <v>6163.61</v>
      </c>
      <c r="M18" s="8">
        <v>3693.43</v>
      </c>
      <c r="N18" s="8">
        <v>1889.28</v>
      </c>
      <c r="O18" s="8">
        <v>49351.22</v>
      </c>
      <c r="P18" s="8"/>
      <c r="Q18" s="8">
        <v>1267.53</v>
      </c>
      <c r="R18" s="8">
        <v>29512.69</v>
      </c>
      <c r="S18" s="8">
        <v>14141.27</v>
      </c>
      <c r="T18" s="8">
        <v>13952.84</v>
      </c>
      <c r="U18" s="8">
        <v>16678.45</v>
      </c>
      <c r="V18" s="8">
        <v>21344.31</v>
      </c>
      <c r="W18" s="8">
        <v>7678.26</v>
      </c>
      <c r="X18" s="8">
        <v>9513.39</v>
      </c>
      <c r="Y18" s="8">
        <v>13126.19</v>
      </c>
      <c r="Z18" s="8">
        <v>570.7</v>
      </c>
      <c r="AA18" s="8">
        <v>6710.55</v>
      </c>
      <c r="AB18" s="8">
        <v>6697.56</v>
      </c>
      <c r="AD18" s="3">
        <f>1211.03+21505.5+1070.11+189.84+10008.17+10006.93</f>
        <v>43991.58</v>
      </c>
      <c r="AE18" s="3">
        <v>47709.21</v>
      </c>
      <c r="AF18" s="3">
        <v>44830.93</v>
      </c>
      <c r="AG18" s="3">
        <v>1083.6</v>
      </c>
      <c r="AH18" s="3">
        <v>2304.47</v>
      </c>
      <c r="AI18" s="3">
        <v>302.94</v>
      </c>
      <c r="AJ18" s="3">
        <v>17812.36</v>
      </c>
      <c r="AK18" s="3">
        <v>23693.01</v>
      </c>
      <c r="AL18" s="3">
        <v>34333.26</v>
      </c>
      <c r="AM18" s="3">
        <v>40325.92</v>
      </c>
      <c r="AN18" s="3">
        <v>50516.49</v>
      </c>
      <c r="AO18" s="3">
        <v>55824.11</v>
      </c>
      <c r="AQ18" s="3">
        <v>65999.83</v>
      </c>
      <c r="AR18" s="3">
        <v>79183.15</v>
      </c>
      <c r="AS18" s="3">
        <v>88674.81</v>
      </c>
      <c r="AT18" s="3">
        <v>104338.23</v>
      </c>
      <c r="AU18" s="3">
        <v>118000</v>
      </c>
      <c r="AV18" s="3">
        <v>127000</v>
      </c>
      <c r="AW18" s="3">
        <v>142000</v>
      </c>
      <c r="AX18" s="3">
        <v>157058.61</v>
      </c>
      <c r="AY18" s="3">
        <v>157089.85</v>
      </c>
      <c r="AZ18" s="3">
        <v>168361.58</v>
      </c>
      <c r="BA18" s="3">
        <v>173521.6</v>
      </c>
      <c r="BB18" s="3">
        <v>196304.13</v>
      </c>
      <c r="BD18" s="3">
        <v>218347.78</v>
      </c>
      <c r="BE18" s="3">
        <v>239463.99</v>
      </c>
    </row>
    <row r="19" spans="1:57">
      <c r="A19" s="9"/>
      <c r="B19" s="9"/>
      <c r="C19" s="10" t="s">
        <v>47</v>
      </c>
      <c r="D19" s="8">
        <v>0</v>
      </c>
      <c r="E19" s="8">
        <v>0</v>
      </c>
      <c r="F19" s="8">
        <v>20000</v>
      </c>
      <c r="G19" s="8">
        <v>20051.44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/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0</v>
      </c>
      <c r="W19" s="8">
        <v>0</v>
      </c>
      <c r="X19" s="8">
        <v>4009.06</v>
      </c>
      <c r="Y19" s="8">
        <v>6015.57</v>
      </c>
      <c r="Z19" s="8">
        <v>16029.84</v>
      </c>
      <c r="AA19" s="8">
        <v>0</v>
      </c>
      <c r="AB19" s="8">
        <v>6011.43</v>
      </c>
      <c r="AD19" s="3">
        <v>0</v>
      </c>
      <c r="AE19" s="3">
        <v>0</v>
      </c>
      <c r="AF19" s="3">
        <v>30983.14</v>
      </c>
      <c r="AG19" s="3">
        <v>30983.14</v>
      </c>
      <c r="AH19" s="3">
        <v>30983.14</v>
      </c>
      <c r="AI19" s="3">
        <v>22583.14</v>
      </c>
      <c r="AJ19" s="3">
        <v>22583.14</v>
      </c>
      <c r="AK19" s="3">
        <v>22583.14</v>
      </c>
      <c r="AL19" s="3">
        <v>22583.14</v>
      </c>
      <c r="AM19" s="3">
        <v>22583.14</v>
      </c>
      <c r="AN19" s="3">
        <v>22583.14</v>
      </c>
      <c r="AO19" s="3">
        <v>22583.14</v>
      </c>
      <c r="AQ19" s="3">
        <v>22583.14</v>
      </c>
      <c r="AR19" s="3">
        <v>22583.14</v>
      </c>
      <c r="AS19" s="3">
        <v>26077.85</v>
      </c>
      <c r="AT19" s="3">
        <v>26077.85</v>
      </c>
      <c r="AU19" s="3">
        <v>26077.85</v>
      </c>
      <c r="AV19" s="3">
        <v>27287.97</v>
      </c>
      <c r="AW19" s="3">
        <v>27371.97</v>
      </c>
      <c r="AX19" s="3">
        <v>27971.97</v>
      </c>
      <c r="AY19" s="3">
        <v>28271.97</v>
      </c>
      <c r="AZ19" s="3">
        <v>28571.97</v>
      </c>
      <c r="BA19" s="3">
        <v>28871.97</v>
      </c>
      <c r="BB19" s="3">
        <v>29171.97</v>
      </c>
      <c r="BD19" s="3">
        <v>29471.97</v>
      </c>
      <c r="BE19" s="3">
        <v>29771.97</v>
      </c>
    </row>
    <row r="20" spans="1:57">
      <c r="A20" s="9"/>
      <c r="B20" s="9"/>
      <c r="C20" s="10" t="s">
        <v>48</v>
      </c>
      <c r="D20" s="8">
        <v>0</v>
      </c>
      <c r="E20" s="8">
        <v>0</v>
      </c>
      <c r="F20" s="8">
        <v>0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/>
      <c r="Q20" s="8">
        <v>3580.23</v>
      </c>
      <c r="R20" s="8">
        <v>4451.52</v>
      </c>
      <c r="S20" s="8">
        <v>4647.49</v>
      </c>
      <c r="T20" s="8">
        <v>2252.86</v>
      </c>
      <c r="U20" s="8">
        <v>1598.05</v>
      </c>
      <c r="V20" s="8">
        <v>859.81</v>
      </c>
      <c r="W20" s="3">
        <v>0</v>
      </c>
      <c r="X20" s="8">
        <v>2106.76</v>
      </c>
      <c r="Y20" s="8">
        <v>2786.56</v>
      </c>
      <c r="Z20" s="8">
        <v>3531.46</v>
      </c>
      <c r="AA20" s="8">
        <v>4313.36</v>
      </c>
      <c r="AB20" s="8">
        <v>5662.84</v>
      </c>
      <c r="AD20" s="3">
        <v>6564.26</v>
      </c>
      <c r="AE20" s="3">
        <v>8001.57</v>
      </c>
      <c r="AF20" s="3">
        <v>9119.11</v>
      </c>
      <c r="AG20" s="3">
        <v>0</v>
      </c>
      <c r="AH20" s="3">
        <v>0</v>
      </c>
      <c r="AI20" s="3">
        <v>0</v>
      </c>
      <c r="AJ20" s="3">
        <v>0</v>
      </c>
      <c r="AK20" s="3">
        <v>7380</v>
      </c>
      <c r="AL20" s="3">
        <v>7086</v>
      </c>
      <c r="AM20" s="3">
        <v>7221.14</v>
      </c>
      <c r="AN20" s="3">
        <v>7210</v>
      </c>
      <c r="AO20" s="3">
        <v>10200.4</v>
      </c>
      <c r="AQ20" s="3">
        <v>10063.2</v>
      </c>
      <c r="AR20" s="3">
        <v>5453.28</v>
      </c>
      <c r="AS20" s="3">
        <v>5550.51</v>
      </c>
      <c r="AT20" s="3">
        <v>5679.26</v>
      </c>
      <c r="AU20" s="3">
        <v>5550.8</v>
      </c>
      <c r="AV20" s="3">
        <v>5502.57</v>
      </c>
      <c r="AW20" s="3">
        <v>5240.2</v>
      </c>
      <c r="AX20" s="3">
        <v>5216.4</v>
      </c>
      <c r="AY20" s="3">
        <v>5296.2</v>
      </c>
      <c r="AZ20" s="3">
        <v>5343.8</v>
      </c>
      <c r="BA20" s="3">
        <v>5521.6</v>
      </c>
      <c r="BB20" s="3">
        <v>5580.4</v>
      </c>
      <c r="BD20" s="3">
        <v>5696.6</v>
      </c>
      <c r="BE20" s="3">
        <v>5837.67</v>
      </c>
    </row>
    <row r="21" spans="1:57">
      <c r="A21" s="9"/>
      <c r="B21" s="9"/>
      <c r="C21" s="10" t="s">
        <v>49</v>
      </c>
      <c r="D21" s="8">
        <v>10009.5</v>
      </c>
      <c r="E21" s="8">
        <v>30022.74</v>
      </c>
      <c r="F21" s="8">
        <v>19984.47</v>
      </c>
      <c r="G21" s="8">
        <v>19998.32</v>
      </c>
      <c r="H21" s="8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8">
        <v>0</v>
      </c>
      <c r="O21" s="8">
        <v>0</v>
      </c>
      <c r="P21" s="8"/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D21" s="3">
        <v>0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0</v>
      </c>
      <c r="AK21" s="3">
        <v>0</v>
      </c>
      <c r="AL21" s="3">
        <v>0</v>
      </c>
      <c r="AM21" s="3">
        <v>0</v>
      </c>
      <c r="AN21" s="3">
        <v>0</v>
      </c>
      <c r="AO21" s="3">
        <v>0</v>
      </c>
      <c r="AQ21" s="3">
        <v>0</v>
      </c>
      <c r="AR21" s="3">
        <v>0</v>
      </c>
      <c r="AS21" s="3">
        <v>0</v>
      </c>
      <c r="AT21" s="3">
        <v>0</v>
      </c>
      <c r="AU21" s="3">
        <v>0</v>
      </c>
      <c r="AV21" s="3">
        <v>0</v>
      </c>
      <c r="AW21" s="3">
        <v>0</v>
      </c>
      <c r="AX21" s="3">
        <v>0</v>
      </c>
      <c r="AY21" s="3">
        <v>0</v>
      </c>
      <c r="AZ21" s="3">
        <v>0</v>
      </c>
      <c r="BA21" s="3">
        <v>0</v>
      </c>
      <c r="BB21" s="3">
        <v>0</v>
      </c>
      <c r="BD21" s="3">
        <v>0</v>
      </c>
      <c r="BE21" s="3">
        <v>0</v>
      </c>
    </row>
    <row r="22" spans="1:57">
      <c r="A22" s="9"/>
      <c r="B22" s="9"/>
      <c r="C22" s="10" t="s">
        <v>50</v>
      </c>
      <c r="D22" s="8">
        <v>28940</v>
      </c>
      <c r="E22" s="8">
        <v>43024.44</v>
      </c>
      <c r="F22" s="8">
        <v>72264.17</v>
      </c>
      <c r="G22" s="8">
        <v>96752.12</v>
      </c>
      <c r="H22" s="8">
        <v>126725.83</v>
      </c>
      <c r="I22" s="8">
        <v>143531.52</v>
      </c>
      <c r="J22" s="8">
        <v>136197.87</v>
      </c>
      <c r="K22" s="8">
        <v>157196.16</v>
      </c>
      <c r="L22" s="8">
        <v>171682.53</v>
      </c>
      <c r="M22" s="8">
        <v>188902.16</v>
      </c>
      <c r="N22" s="8">
        <v>185183.64</v>
      </c>
      <c r="O22" s="8">
        <v>201931.89</v>
      </c>
      <c r="P22" s="8"/>
      <c r="Q22" s="8">
        <v>245166.97</v>
      </c>
      <c r="R22" s="8">
        <v>236862.74</v>
      </c>
      <c r="S22" s="8">
        <v>253011.81</v>
      </c>
      <c r="T22" s="8">
        <v>287422.04</v>
      </c>
      <c r="U22" s="8">
        <v>312091.25</v>
      </c>
      <c r="V22" s="8">
        <v>358454.98</v>
      </c>
      <c r="W22" s="8">
        <v>369739.11</v>
      </c>
      <c r="X22" s="8">
        <v>354784.18</v>
      </c>
      <c r="Y22" s="8">
        <v>352905.69</v>
      </c>
      <c r="Z22" s="8">
        <v>371385.53</v>
      </c>
      <c r="AA22" s="8">
        <v>382911.99</v>
      </c>
      <c r="AB22" s="8">
        <v>399438.3</v>
      </c>
      <c r="AD22" s="3">
        <v>420422.53</v>
      </c>
      <c r="AE22" s="3">
        <v>417416.84</v>
      </c>
      <c r="AF22" s="3">
        <v>424153.45</v>
      </c>
      <c r="AG22" s="3">
        <v>446445.93</v>
      </c>
      <c r="AH22" s="3">
        <v>464387.78</v>
      </c>
      <c r="AI22" s="3">
        <v>446904.24</v>
      </c>
      <c r="AJ22" s="3">
        <v>398900.22</v>
      </c>
      <c r="AK22" s="3">
        <v>384628.59</v>
      </c>
      <c r="AL22" s="3">
        <v>397842.55</v>
      </c>
      <c r="AM22" s="3">
        <v>428459.18</v>
      </c>
      <c r="AN22" s="3">
        <v>431214.44</v>
      </c>
      <c r="AO22" s="3">
        <v>461831.26</v>
      </c>
      <c r="AQ22" s="3">
        <v>415703.37</v>
      </c>
      <c r="AR22" s="3">
        <v>421223.83</v>
      </c>
      <c r="AS22" s="3">
        <v>381675.66</v>
      </c>
      <c r="AT22" s="3">
        <v>363693.73</v>
      </c>
      <c r="AU22" s="3">
        <v>376306.6</v>
      </c>
      <c r="AV22" s="3">
        <v>428036.02</v>
      </c>
      <c r="AW22" s="3">
        <v>395642.38</v>
      </c>
      <c r="AX22" s="3">
        <v>384451.96</v>
      </c>
      <c r="AY22" s="3">
        <v>374411.88</v>
      </c>
      <c r="AZ22" s="3">
        <v>371472.87</v>
      </c>
      <c r="BA22" s="3">
        <v>391655.49</v>
      </c>
      <c r="BB22" s="3">
        <v>413848.95</v>
      </c>
      <c r="BD22" s="3">
        <v>429500.26</v>
      </c>
      <c r="BE22" s="3">
        <v>438613.35</v>
      </c>
    </row>
    <row r="23" spans="1:57">
      <c r="A23" s="9"/>
      <c r="B23" s="9"/>
      <c r="C23" s="10" t="s">
        <v>35</v>
      </c>
      <c r="D23" s="11">
        <f t="shared" ref="D23:O23" si="17">SUM(D17:D22)</f>
        <v>96624.5</v>
      </c>
      <c r="E23" s="11">
        <f t="shared" si="17"/>
        <v>108954.76</v>
      </c>
      <c r="F23" s="11">
        <f t="shared" si="17"/>
        <v>161964.93</v>
      </c>
      <c r="G23" s="11">
        <f t="shared" si="17"/>
        <v>160256.39</v>
      </c>
      <c r="H23" s="11">
        <f t="shared" si="17"/>
        <v>154938.66</v>
      </c>
      <c r="I23" s="11">
        <f t="shared" si="17"/>
        <v>170416.48</v>
      </c>
      <c r="J23" s="11">
        <f t="shared" si="17"/>
        <v>162087</v>
      </c>
      <c r="K23" s="11">
        <f t="shared" si="17"/>
        <v>184649.52</v>
      </c>
      <c r="L23" s="11">
        <f t="shared" si="17"/>
        <v>192824.2</v>
      </c>
      <c r="M23" s="11">
        <f t="shared" si="17"/>
        <v>207882.92</v>
      </c>
      <c r="N23" s="11">
        <f t="shared" si="17"/>
        <v>205734.57</v>
      </c>
      <c r="O23" s="11">
        <f t="shared" si="17"/>
        <v>267359.22</v>
      </c>
      <c r="Q23" s="11">
        <f t="shared" ref="Q23:AB23" si="18">SUM(Q17:Q22)</f>
        <v>265255.3</v>
      </c>
      <c r="R23" s="11">
        <f t="shared" si="18"/>
        <v>283528.34</v>
      </c>
      <c r="S23" s="11">
        <f t="shared" si="18"/>
        <v>281150.98</v>
      </c>
      <c r="T23" s="11">
        <f t="shared" si="18"/>
        <v>317850.7</v>
      </c>
      <c r="U23" s="11">
        <f t="shared" si="18"/>
        <v>348620.8</v>
      </c>
      <c r="V23" s="11">
        <f t="shared" si="18"/>
        <v>404304.67</v>
      </c>
      <c r="W23" s="11">
        <f t="shared" si="18"/>
        <v>396963.58</v>
      </c>
      <c r="X23" s="11">
        <f t="shared" si="18"/>
        <v>389755.95</v>
      </c>
      <c r="Y23" s="11">
        <f t="shared" si="18"/>
        <v>382849.73</v>
      </c>
      <c r="Z23" s="11">
        <f t="shared" si="18"/>
        <v>399632.07</v>
      </c>
      <c r="AA23" s="11">
        <f t="shared" si="18"/>
        <v>402783.88</v>
      </c>
      <c r="AB23" s="11">
        <f t="shared" si="18"/>
        <v>426465.5</v>
      </c>
      <c r="AD23" s="11">
        <f t="shared" ref="AD23:AO23" si="19">SUM(AD17:AD22)</f>
        <v>477902.41</v>
      </c>
      <c r="AE23" s="11">
        <f t="shared" si="19"/>
        <v>480280.69</v>
      </c>
      <c r="AF23" s="11">
        <f t="shared" si="19"/>
        <v>511218.75</v>
      </c>
      <c r="AG23" s="11">
        <f t="shared" si="19"/>
        <v>478512.67</v>
      </c>
      <c r="AH23" s="11">
        <f t="shared" si="19"/>
        <v>497675.39</v>
      </c>
      <c r="AI23" s="11">
        <f t="shared" si="19"/>
        <v>469790.32</v>
      </c>
      <c r="AJ23" s="11">
        <f t="shared" si="19"/>
        <v>439295.72</v>
      </c>
      <c r="AK23" s="11">
        <f t="shared" si="19"/>
        <v>438284.74</v>
      </c>
      <c r="AL23" s="11">
        <f t="shared" si="19"/>
        <v>461844.95</v>
      </c>
      <c r="AM23" s="11">
        <f t="shared" si="19"/>
        <v>498589.38</v>
      </c>
      <c r="AN23" s="11">
        <f t="shared" si="19"/>
        <v>511524.07</v>
      </c>
      <c r="AO23" s="11">
        <f t="shared" si="19"/>
        <v>550438.91</v>
      </c>
      <c r="AQ23" s="11">
        <f t="shared" ref="AQ23:BE23" si="20">SUM(AQ17:AQ22)</f>
        <v>514349.54</v>
      </c>
      <c r="AR23" s="11">
        <f t="shared" si="20"/>
        <v>528443.4</v>
      </c>
      <c r="AS23" s="11">
        <f t="shared" si="20"/>
        <v>501978.83</v>
      </c>
      <c r="AT23" s="11">
        <f t="shared" si="20"/>
        <v>499789.07</v>
      </c>
      <c r="AU23" s="11">
        <f t="shared" si="20"/>
        <v>525935.25</v>
      </c>
      <c r="AV23" s="11">
        <f t="shared" si="20"/>
        <v>587826.56</v>
      </c>
      <c r="AW23" s="11">
        <f t="shared" si="20"/>
        <v>570254.55</v>
      </c>
      <c r="AX23" s="11">
        <f t="shared" si="20"/>
        <v>574698.94</v>
      </c>
      <c r="AY23" s="11">
        <f t="shared" si="20"/>
        <v>565069.9</v>
      </c>
      <c r="AZ23" s="11">
        <f t="shared" si="20"/>
        <v>573750.22</v>
      </c>
      <c r="BA23" s="11">
        <f t="shared" si="20"/>
        <v>599570.66</v>
      </c>
      <c r="BB23" s="11">
        <f t="shared" si="20"/>
        <v>644905.45</v>
      </c>
      <c r="BD23" s="11">
        <f t="shared" si="20"/>
        <v>683016.61</v>
      </c>
      <c r="BE23" s="11">
        <f t="shared" si="20"/>
        <v>713686.98</v>
      </c>
    </row>
    <row r="24" spans="1:57">
      <c r="A24" s="9"/>
      <c r="B24" s="10" t="s">
        <v>51</v>
      </c>
      <c r="C24" s="10" t="s">
        <v>52</v>
      </c>
      <c r="D24" s="3">
        <v>56732.45</v>
      </c>
      <c r="E24" s="3">
        <f>D24+E8-E14</f>
        <v>53399.55</v>
      </c>
      <c r="F24" s="3">
        <f>E24+F8-F14</f>
        <v>100000</v>
      </c>
      <c r="G24" s="3">
        <f>F24+G8-G14</f>
        <v>100000</v>
      </c>
      <c r="H24" s="3">
        <f>G24+H8-H14</f>
        <v>100000</v>
      </c>
      <c r="I24" s="3">
        <f t="shared" ref="I24:O24" si="21">G24+I8-I14</f>
        <v>100000</v>
      </c>
      <c r="J24" s="3">
        <f t="shared" si="21"/>
        <v>100000</v>
      </c>
      <c r="K24" s="3">
        <f t="shared" si="21"/>
        <v>100000</v>
      </c>
      <c r="L24" s="3">
        <f t="shared" si="21"/>
        <v>100000</v>
      </c>
      <c r="M24" s="3">
        <f t="shared" si="21"/>
        <v>100000</v>
      </c>
      <c r="N24" s="3">
        <f t="shared" si="21"/>
        <v>100000</v>
      </c>
      <c r="O24" s="3">
        <f t="shared" si="21"/>
        <v>100000</v>
      </c>
      <c r="Q24" s="3">
        <f>O24+Q8-Q14</f>
        <v>100000</v>
      </c>
      <c r="R24" s="3">
        <f t="shared" ref="R24:AB24" si="22">Q24+R8-R14</f>
        <v>100000</v>
      </c>
      <c r="S24" s="3">
        <f t="shared" si="22"/>
        <v>100000</v>
      </c>
      <c r="T24" s="3">
        <f t="shared" si="22"/>
        <v>100000</v>
      </c>
      <c r="U24" s="3">
        <f t="shared" si="22"/>
        <v>100000</v>
      </c>
      <c r="V24" s="3">
        <f t="shared" si="22"/>
        <v>100000</v>
      </c>
      <c r="W24" s="3">
        <f t="shared" si="22"/>
        <v>170000</v>
      </c>
      <c r="X24" s="3">
        <f t="shared" si="22"/>
        <v>170000</v>
      </c>
      <c r="Y24" s="3">
        <f t="shared" si="22"/>
        <v>170000</v>
      </c>
      <c r="Z24" s="3">
        <f t="shared" si="22"/>
        <v>170000</v>
      </c>
      <c r="AA24" s="3">
        <f t="shared" si="22"/>
        <v>156000</v>
      </c>
      <c r="AB24" s="3">
        <f t="shared" si="22"/>
        <v>156000</v>
      </c>
      <c r="AD24" s="3">
        <f>AB24+AD8-AD14</f>
        <v>156000</v>
      </c>
      <c r="AE24" s="3">
        <f t="shared" ref="AE24:AO24" si="23">AD24+AE8-AE14</f>
        <v>156000</v>
      </c>
      <c r="AF24" s="3">
        <f t="shared" si="23"/>
        <v>156000</v>
      </c>
      <c r="AG24" s="3">
        <f t="shared" si="23"/>
        <v>156000</v>
      </c>
      <c r="AH24" s="3">
        <f t="shared" si="23"/>
        <v>156000</v>
      </c>
      <c r="AI24" s="3">
        <f t="shared" si="23"/>
        <v>156000</v>
      </c>
      <c r="AJ24" s="3">
        <f t="shared" si="23"/>
        <v>156000</v>
      </c>
      <c r="AK24" s="3">
        <f t="shared" si="23"/>
        <v>156000</v>
      </c>
      <c r="AL24" s="3">
        <f t="shared" si="23"/>
        <v>156000</v>
      </c>
      <c r="AM24" s="3">
        <f t="shared" si="23"/>
        <v>156000</v>
      </c>
      <c r="AN24" s="3">
        <f t="shared" si="23"/>
        <v>156000</v>
      </c>
      <c r="AO24" s="3">
        <f t="shared" si="23"/>
        <v>156000</v>
      </c>
      <c r="AQ24" s="3">
        <f>AO24+AQ8-AQ14</f>
        <v>156000</v>
      </c>
      <c r="AR24" s="3">
        <f t="shared" ref="AR24:BD24" si="24">AQ24+AR8-AR14</f>
        <v>156000</v>
      </c>
      <c r="AS24" s="3">
        <f t="shared" si="24"/>
        <v>156000</v>
      </c>
      <c r="AT24" s="3">
        <f t="shared" si="24"/>
        <v>156000</v>
      </c>
      <c r="AU24" s="3">
        <f t="shared" si="24"/>
        <v>156000</v>
      </c>
      <c r="AV24" s="3">
        <f t="shared" si="24"/>
        <v>156000</v>
      </c>
      <c r="AW24" s="3">
        <f t="shared" si="24"/>
        <v>156000</v>
      </c>
      <c r="AX24" s="3">
        <f t="shared" si="24"/>
        <v>156000</v>
      </c>
      <c r="AY24" s="3">
        <f t="shared" si="24"/>
        <v>156000</v>
      </c>
      <c r="AZ24" s="3">
        <f t="shared" si="24"/>
        <v>156000</v>
      </c>
      <c r="BA24" s="3">
        <f t="shared" si="24"/>
        <v>156000</v>
      </c>
      <c r="BB24" s="3">
        <f t="shared" si="24"/>
        <v>156000</v>
      </c>
      <c r="BD24" s="3">
        <f>BB24+BD8-BD14</f>
        <v>156000</v>
      </c>
      <c r="BE24" s="3">
        <f>BD24+BE8-BE14</f>
        <v>156000</v>
      </c>
    </row>
    <row r="25" spans="1:57">
      <c r="A25" s="9"/>
      <c r="B25" s="9" t="s">
        <v>53</v>
      </c>
      <c r="C25" s="9"/>
      <c r="D25" s="11">
        <f t="shared" ref="D25:O25" si="25">D23-D24</f>
        <v>39892.05</v>
      </c>
      <c r="E25" s="11">
        <f t="shared" si="25"/>
        <v>55555.21</v>
      </c>
      <c r="F25" s="11">
        <f t="shared" si="25"/>
        <v>61964.93</v>
      </c>
      <c r="G25" s="11">
        <f t="shared" si="25"/>
        <v>60256.39</v>
      </c>
      <c r="H25" s="11">
        <f t="shared" si="25"/>
        <v>54938.66</v>
      </c>
      <c r="I25" s="11">
        <f t="shared" si="25"/>
        <v>70416.48</v>
      </c>
      <c r="J25" s="11">
        <f t="shared" si="25"/>
        <v>62087</v>
      </c>
      <c r="K25" s="11">
        <f t="shared" si="25"/>
        <v>84649.52</v>
      </c>
      <c r="L25" s="11">
        <f t="shared" si="25"/>
        <v>92824.2</v>
      </c>
      <c r="M25" s="11">
        <f t="shared" si="25"/>
        <v>107882.92</v>
      </c>
      <c r="N25" s="11">
        <f t="shared" si="25"/>
        <v>105734.57</v>
      </c>
      <c r="O25" s="11">
        <f t="shared" si="25"/>
        <v>167359.22</v>
      </c>
      <c r="Q25" s="11">
        <f t="shared" ref="Q25:AB25" si="26">Q23-Q24</f>
        <v>165255.3</v>
      </c>
      <c r="R25" s="11">
        <f t="shared" si="26"/>
        <v>183528.34</v>
      </c>
      <c r="S25" s="11">
        <f t="shared" si="26"/>
        <v>181150.98</v>
      </c>
      <c r="T25" s="11">
        <f t="shared" si="26"/>
        <v>217850.7</v>
      </c>
      <c r="U25" s="11">
        <f t="shared" si="26"/>
        <v>248620.8</v>
      </c>
      <c r="V25" s="11">
        <f t="shared" si="26"/>
        <v>304304.67</v>
      </c>
      <c r="W25" s="11">
        <f t="shared" si="26"/>
        <v>226963.58</v>
      </c>
      <c r="X25" s="11">
        <f t="shared" si="26"/>
        <v>219755.95</v>
      </c>
      <c r="Y25" s="11">
        <f t="shared" si="26"/>
        <v>212849.73</v>
      </c>
      <c r="Z25" s="11">
        <f t="shared" si="26"/>
        <v>229632.07</v>
      </c>
      <c r="AA25" s="11">
        <f t="shared" si="26"/>
        <v>246783.88</v>
      </c>
      <c r="AB25" s="11">
        <f t="shared" si="26"/>
        <v>270465.5</v>
      </c>
      <c r="AD25" s="11">
        <f t="shared" ref="AD25:AO25" si="27">AD23-AD24</f>
        <v>321902.41</v>
      </c>
      <c r="AE25" s="11">
        <f t="shared" si="27"/>
        <v>324280.69</v>
      </c>
      <c r="AF25" s="11">
        <f t="shared" si="27"/>
        <v>355218.75</v>
      </c>
      <c r="AG25" s="11">
        <f t="shared" si="27"/>
        <v>322512.67</v>
      </c>
      <c r="AH25" s="11">
        <f t="shared" si="27"/>
        <v>341675.39</v>
      </c>
      <c r="AI25" s="11">
        <f t="shared" si="27"/>
        <v>313790.32</v>
      </c>
      <c r="AJ25" s="11">
        <f t="shared" si="27"/>
        <v>283295.72</v>
      </c>
      <c r="AK25" s="11">
        <f t="shared" si="27"/>
        <v>282284.74</v>
      </c>
      <c r="AL25" s="11">
        <f t="shared" si="27"/>
        <v>305844.95</v>
      </c>
      <c r="AM25" s="11">
        <f t="shared" si="27"/>
        <v>342589.38</v>
      </c>
      <c r="AN25" s="11">
        <f t="shared" si="27"/>
        <v>355524.07</v>
      </c>
      <c r="AO25" s="11">
        <f t="shared" si="27"/>
        <v>394438.91</v>
      </c>
      <c r="AQ25" s="11">
        <f t="shared" ref="AQ25:BE25" si="28">AQ23-AQ24</f>
        <v>358349.54</v>
      </c>
      <c r="AR25" s="11">
        <f t="shared" si="28"/>
        <v>372443.4</v>
      </c>
      <c r="AS25" s="11">
        <f t="shared" si="28"/>
        <v>345978.83</v>
      </c>
      <c r="AT25" s="11">
        <f t="shared" si="28"/>
        <v>343789.07</v>
      </c>
      <c r="AU25" s="11">
        <f t="shared" si="28"/>
        <v>369935.25</v>
      </c>
      <c r="AV25" s="11">
        <f t="shared" si="28"/>
        <v>431826.56</v>
      </c>
      <c r="AW25" s="11">
        <f t="shared" si="28"/>
        <v>414254.55</v>
      </c>
      <c r="AX25" s="11">
        <f t="shared" si="28"/>
        <v>418698.94</v>
      </c>
      <c r="AY25" s="11">
        <f t="shared" si="28"/>
        <v>409069.9</v>
      </c>
      <c r="AZ25" s="11">
        <f t="shared" si="28"/>
        <v>417750.22</v>
      </c>
      <c r="BA25" s="11">
        <f t="shared" si="28"/>
        <v>443570.66</v>
      </c>
      <c r="BB25" s="11">
        <f t="shared" si="28"/>
        <v>488905.45</v>
      </c>
      <c r="BD25" s="11">
        <f t="shared" si="28"/>
        <v>527016.61</v>
      </c>
      <c r="BE25" s="11">
        <f t="shared" si="28"/>
        <v>557686.98</v>
      </c>
    </row>
  </sheetData>
  <mergeCells count="8">
    <mergeCell ref="A1:C1"/>
    <mergeCell ref="B16:C16"/>
    <mergeCell ref="B25:C25"/>
    <mergeCell ref="A2:A16"/>
    <mergeCell ref="A17:A25"/>
    <mergeCell ref="B2:B9"/>
    <mergeCell ref="B10:B15"/>
    <mergeCell ref="B17:B23"/>
  </mergeCells>
  <pageMargins left="0.7875" right="0.7875" top="1.05277777777778" bottom="1.05277777777778" header="0.7875" footer="0.7875"/>
  <pageSetup paperSize="9" firstPageNumber="0" orientation="portrait" useFirstPageNumber="1" horizontalDpi="300" verticalDpi="300"/>
  <headerFooter>
    <oddHeader>&amp;C&amp;"Times New Roman,标准"&amp;12&amp;A</oddHeader>
    <oddFooter>&amp;C&amp;"Times New Roman,标准"&amp;12页 &amp;P</oddFooter>
  </headerFooter>
  <ignoredErrors>
    <ignoredError sqref="AE9:AO9 AB15 Y9:AB9" formulaRange="1"/>
    <ignoredError sqref="AC15:AC16 AC9 P9 P15:P16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个人现金流量及资产负债表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hinsshum</cp:lastModifiedBy>
  <cp:revision>29</cp:revision>
  <dcterms:created xsi:type="dcterms:W3CDTF">2015-06-09T10:19:00Z</dcterms:created>
  <dcterms:modified xsi:type="dcterms:W3CDTF">2023-03-01T23:07:56Z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2052-11.1.0.11664</vt:lpwstr>
  </property>
  <property fmtid="{D5CDD505-2E9C-101B-9397-08002B2CF9AE}" pid="9" name="ICV">
    <vt:lpwstr/>
  </property>
</Properties>
</file>