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lary\Dropbox\WHOI Postdoc\"/>
    </mc:Choice>
  </mc:AlternateContent>
  <bookViews>
    <workbookView xWindow="0" yWindow="0" windowWidth="18744" windowHeight="85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5" i="1"/>
  <c r="G54" i="1"/>
  <c r="G53" i="1"/>
  <c r="G52" i="1"/>
  <c r="E52" i="1"/>
  <c r="G51" i="1"/>
  <c r="G50" i="1"/>
  <c r="G49" i="1"/>
  <c r="E49" i="1"/>
  <c r="D49" i="1"/>
  <c r="G48" i="1"/>
  <c r="G47" i="1"/>
  <c r="G46" i="1"/>
  <c r="E46" i="1"/>
  <c r="D46" i="1"/>
  <c r="G45" i="1"/>
  <c r="G44" i="1"/>
  <c r="G43" i="1"/>
  <c r="E43" i="1"/>
  <c r="G42" i="1"/>
  <c r="G41" i="1"/>
  <c r="G40" i="1"/>
  <c r="E40" i="1"/>
  <c r="G39" i="1"/>
  <c r="G38" i="1"/>
  <c r="G37" i="1"/>
  <c r="E37" i="1"/>
  <c r="G36" i="1"/>
  <c r="G35" i="1"/>
  <c r="G34" i="1"/>
  <c r="G33" i="1"/>
  <c r="G32" i="1"/>
  <c r="G31" i="1"/>
  <c r="G30" i="1"/>
  <c r="G29" i="1"/>
  <c r="E27" i="1"/>
  <c r="E15" i="1"/>
  <c r="E12" i="1"/>
  <c r="E9" i="1"/>
  <c r="E4" i="1"/>
</calcChain>
</file>

<file path=xl/sharedStrings.xml><?xml version="1.0" encoding="utf-8"?>
<sst xmlns="http://schemas.openxmlformats.org/spreadsheetml/2006/main" count="88" uniqueCount="32">
  <si>
    <t>Station</t>
  </si>
  <si>
    <t>Lat</t>
  </si>
  <si>
    <t>Lon</t>
  </si>
  <si>
    <t>Depth</t>
  </si>
  <si>
    <t>POC flux (mmol m-2 d-1)</t>
  </si>
  <si>
    <t>*Misentered in their table as mol, not mmol</t>
  </si>
  <si>
    <t>Uncertainty</t>
  </si>
  <si>
    <t>b</t>
  </si>
  <si>
    <t>z* (m)</t>
  </si>
  <si>
    <t>PAP</t>
  </si>
  <si>
    <t>Month</t>
  </si>
  <si>
    <t>Irminger</t>
  </si>
  <si>
    <t>Iceland</t>
  </si>
  <si>
    <t>NSAG</t>
  </si>
  <si>
    <t>K2-1</t>
  </si>
  <si>
    <t>K2-2</t>
  </si>
  <si>
    <t>ALOHA-1</t>
  </si>
  <si>
    <t>ALOHA-2</t>
  </si>
  <si>
    <t>StnID</t>
  </si>
  <si>
    <t>Data from Marsay et al. 2015 PNAS (Supplemental Table S3) and from Buesseler and Boyd (Tables 1 and 6)</t>
  </si>
  <si>
    <t>Reference</t>
  </si>
  <si>
    <t>M15</t>
  </si>
  <si>
    <t>BB09</t>
  </si>
  <si>
    <t>K2-D1</t>
  </si>
  <si>
    <t>K2-D2</t>
  </si>
  <si>
    <t>ALOHA</t>
  </si>
  <si>
    <t>NABE</t>
  </si>
  <si>
    <t>EQPAC</t>
  </si>
  <si>
    <t>KIWI-7</t>
  </si>
  <si>
    <t>KIWI-8</t>
  </si>
  <si>
    <t>OSP-May</t>
  </si>
  <si>
    <t>OSP-Aug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</si>
</sst>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zoomScale="93" workbookViewId="0">
      <pane ySplit="3" topLeftCell="A37" activePane="bottomLeft" state="frozen"/>
      <selection pane="bottomLeft" activeCell="M49" sqref="M49"/>
    </sheetView>
  </sheetViews>
  <sheetFormatPr defaultRowHeight="14.4" x14ac:dyDescent="0.3"/>
  <sheetData>
    <row r="1" spans="1:13" x14ac:dyDescent="0.3">
      <c r="A1" t="s">
        <v>19</v>
      </c>
    </row>
    <row r="2" spans="1:13" x14ac:dyDescent="0.3">
      <c r="G2" t="s">
        <v>5</v>
      </c>
    </row>
    <row r="3" spans="1:13" x14ac:dyDescent="0.3">
      <c r="A3" t="s">
        <v>0</v>
      </c>
      <c r="B3" t="s">
        <v>18</v>
      </c>
      <c r="C3" t="s">
        <v>10</v>
      </c>
      <c r="D3" t="s">
        <v>1</v>
      </c>
      <c r="E3" t="s">
        <v>2</v>
      </c>
      <c r="F3" t="s">
        <v>3</v>
      </c>
      <c r="G3" t="s">
        <v>4</v>
      </c>
      <c r="H3" t="s">
        <v>6</v>
      </c>
      <c r="I3" t="s">
        <v>7</v>
      </c>
      <c r="J3" t="s">
        <v>6</v>
      </c>
      <c r="K3" t="s">
        <v>8</v>
      </c>
      <c r="L3" t="s">
        <v>6</v>
      </c>
      <c r="M3" t="s">
        <v>20</v>
      </c>
    </row>
    <row r="4" spans="1:13" x14ac:dyDescent="0.3">
      <c r="A4" t="s">
        <v>9</v>
      </c>
      <c r="B4">
        <v>1</v>
      </c>
      <c r="C4">
        <v>8</v>
      </c>
      <c r="D4">
        <v>48.92</v>
      </c>
      <c r="E4">
        <f>-16.39+360</f>
        <v>343.61</v>
      </c>
      <c r="F4">
        <v>51</v>
      </c>
      <c r="G4">
        <v>6.99</v>
      </c>
      <c r="H4">
        <v>0.28999999999999998</v>
      </c>
      <c r="I4">
        <v>0.7</v>
      </c>
      <c r="J4">
        <v>0.09</v>
      </c>
      <c r="K4">
        <v>259</v>
      </c>
      <c r="L4">
        <v>92</v>
      </c>
      <c r="M4" t="s">
        <v>21</v>
      </c>
    </row>
    <row r="5" spans="1:13" x14ac:dyDescent="0.3">
      <c r="B5">
        <v>1</v>
      </c>
      <c r="F5">
        <v>184</v>
      </c>
      <c r="G5">
        <v>2.4500000000000002</v>
      </c>
      <c r="H5">
        <v>0.1</v>
      </c>
      <c r="M5" t="s">
        <v>21</v>
      </c>
    </row>
    <row r="6" spans="1:13" x14ac:dyDescent="0.3">
      <c r="B6">
        <v>1</v>
      </c>
      <c r="F6">
        <v>312</v>
      </c>
      <c r="G6">
        <v>1.51</v>
      </c>
      <c r="H6">
        <v>0.06</v>
      </c>
      <c r="M6" t="s">
        <v>21</v>
      </c>
    </row>
    <row r="7" spans="1:13" x14ac:dyDescent="0.3">
      <c r="B7">
        <v>1</v>
      </c>
      <c r="F7">
        <v>446</v>
      </c>
      <c r="G7">
        <v>1.31</v>
      </c>
      <c r="H7">
        <v>0.05</v>
      </c>
      <c r="M7" t="s">
        <v>21</v>
      </c>
    </row>
    <row r="8" spans="1:13" x14ac:dyDescent="0.3">
      <c r="B8">
        <v>1</v>
      </c>
      <c r="F8">
        <v>589</v>
      </c>
      <c r="G8">
        <v>1.45</v>
      </c>
      <c r="H8">
        <v>0.06</v>
      </c>
      <c r="M8" t="s">
        <v>21</v>
      </c>
    </row>
    <row r="9" spans="1:13" x14ac:dyDescent="0.3">
      <c r="A9" t="s">
        <v>11</v>
      </c>
      <c r="B9">
        <v>2</v>
      </c>
      <c r="C9">
        <v>7</v>
      </c>
      <c r="D9">
        <v>60.84</v>
      </c>
      <c r="E9">
        <f>-31.6+360</f>
        <v>328.4</v>
      </c>
      <c r="F9">
        <v>84</v>
      </c>
      <c r="G9">
        <v>2.17</v>
      </c>
      <c r="H9">
        <v>0.09</v>
      </c>
      <c r="I9">
        <v>0.88</v>
      </c>
      <c r="J9">
        <v>0.19</v>
      </c>
      <c r="K9">
        <v>234</v>
      </c>
      <c r="L9">
        <v>7</v>
      </c>
      <c r="M9" t="s">
        <v>21</v>
      </c>
    </row>
    <row r="10" spans="1:13" x14ac:dyDescent="0.3">
      <c r="B10">
        <v>2</v>
      </c>
      <c r="F10">
        <v>154</v>
      </c>
      <c r="G10">
        <v>1.68</v>
      </c>
      <c r="H10">
        <v>0.16</v>
      </c>
      <c r="M10" t="s">
        <v>21</v>
      </c>
    </row>
    <row r="11" spans="1:13" x14ac:dyDescent="0.3">
      <c r="B11">
        <v>2</v>
      </c>
      <c r="F11">
        <v>402</v>
      </c>
      <c r="G11">
        <v>0.56999999999999995</v>
      </c>
      <c r="H11">
        <v>0.04</v>
      </c>
      <c r="M11" t="s">
        <v>21</v>
      </c>
    </row>
    <row r="12" spans="1:13" x14ac:dyDescent="0.3">
      <c r="A12" t="s">
        <v>12</v>
      </c>
      <c r="B12">
        <v>3</v>
      </c>
      <c r="C12">
        <v>8</v>
      </c>
      <c r="D12">
        <v>62.15</v>
      </c>
      <c r="E12">
        <f>-24.39+360</f>
        <v>335.61</v>
      </c>
      <c r="F12">
        <v>82</v>
      </c>
      <c r="G12">
        <v>4.47</v>
      </c>
      <c r="H12">
        <v>0.3</v>
      </c>
      <c r="I12">
        <v>0.69</v>
      </c>
      <c r="J12">
        <v>0.03</v>
      </c>
      <c r="K12">
        <v>296</v>
      </c>
      <c r="L12">
        <v>72</v>
      </c>
      <c r="M12" t="s">
        <v>21</v>
      </c>
    </row>
    <row r="13" spans="1:13" x14ac:dyDescent="0.3">
      <c r="B13">
        <v>3</v>
      </c>
      <c r="F13">
        <v>152</v>
      </c>
      <c r="G13">
        <v>2.78</v>
      </c>
      <c r="H13">
        <v>0.15</v>
      </c>
      <c r="M13" t="s">
        <v>21</v>
      </c>
    </row>
    <row r="14" spans="1:13" x14ac:dyDescent="0.3">
      <c r="B14">
        <v>3</v>
      </c>
      <c r="F14">
        <v>402</v>
      </c>
      <c r="G14">
        <v>1.49</v>
      </c>
      <c r="H14">
        <v>0.1</v>
      </c>
      <c r="M14" t="s">
        <v>21</v>
      </c>
    </row>
    <row r="15" spans="1:13" x14ac:dyDescent="0.3">
      <c r="A15" t="s">
        <v>13</v>
      </c>
      <c r="B15">
        <v>4</v>
      </c>
      <c r="C15">
        <v>8</v>
      </c>
      <c r="D15">
        <v>26.27</v>
      </c>
      <c r="E15">
        <f>-31.08+360</f>
        <v>328.92</v>
      </c>
      <c r="F15">
        <v>68</v>
      </c>
      <c r="G15">
        <v>2.95</v>
      </c>
      <c r="H15">
        <v>0.91</v>
      </c>
      <c r="I15">
        <v>1.59</v>
      </c>
      <c r="J15">
        <v>0.2</v>
      </c>
      <c r="K15">
        <v>135</v>
      </c>
      <c r="L15">
        <v>36</v>
      </c>
      <c r="M15" t="s">
        <v>21</v>
      </c>
    </row>
    <row r="16" spans="1:13" x14ac:dyDescent="0.3">
      <c r="B16">
        <v>4</v>
      </c>
      <c r="F16">
        <v>153</v>
      </c>
      <c r="G16">
        <v>0.55000000000000004</v>
      </c>
      <c r="H16">
        <v>0.04</v>
      </c>
      <c r="M16" t="s">
        <v>21</v>
      </c>
    </row>
    <row r="17" spans="1:13" x14ac:dyDescent="0.3">
      <c r="B17">
        <v>4</v>
      </c>
      <c r="F17">
        <v>154</v>
      </c>
      <c r="G17">
        <v>0.46</v>
      </c>
      <c r="H17">
        <v>0.01</v>
      </c>
      <c r="M17" t="s">
        <v>21</v>
      </c>
    </row>
    <row r="18" spans="1:13" x14ac:dyDescent="0.3">
      <c r="B18">
        <v>4</v>
      </c>
      <c r="F18">
        <v>170</v>
      </c>
      <c r="G18">
        <v>0.56000000000000005</v>
      </c>
      <c r="H18">
        <v>0.06</v>
      </c>
      <c r="M18" t="s">
        <v>21</v>
      </c>
    </row>
    <row r="19" spans="1:13" x14ac:dyDescent="0.3">
      <c r="B19">
        <v>4</v>
      </c>
      <c r="F19">
        <v>226</v>
      </c>
      <c r="G19">
        <v>0.31</v>
      </c>
      <c r="H19">
        <v>0.03</v>
      </c>
      <c r="M19" t="s">
        <v>21</v>
      </c>
    </row>
    <row r="20" spans="1:13" x14ac:dyDescent="0.3">
      <c r="B20">
        <v>4</v>
      </c>
      <c r="F20">
        <v>342</v>
      </c>
      <c r="G20">
        <v>0.11</v>
      </c>
      <c r="H20">
        <v>0.01</v>
      </c>
      <c r="M20" t="s">
        <v>21</v>
      </c>
    </row>
    <row r="21" spans="1:13" x14ac:dyDescent="0.3">
      <c r="B21">
        <v>4</v>
      </c>
      <c r="F21">
        <v>343</v>
      </c>
      <c r="G21">
        <v>0.11</v>
      </c>
      <c r="H21">
        <v>0</v>
      </c>
      <c r="M21" t="s">
        <v>21</v>
      </c>
    </row>
    <row r="22" spans="1:13" x14ac:dyDescent="0.3">
      <c r="B22">
        <v>4</v>
      </c>
      <c r="F22">
        <v>349</v>
      </c>
      <c r="G22">
        <v>0.09</v>
      </c>
      <c r="H22">
        <v>0.01</v>
      </c>
      <c r="M22" t="s">
        <v>21</v>
      </c>
    </row>
    <row r="23" spans="1:13" x14ac:dyDescent="0.3">
      <c r="B23">
        <v>4</v>
      </c>
      <c r="F23">
        <v>364</v>
      </c>
      <c r="G23">
        <v>0.24</v>
      </c>
      <c r="H23">
        <v>0.03</v>
      </c>
      <c r="M23" t="s">
        <v>21</v>
      </c>
    </row>
    <row r="24" spans="1:13" x14ac:dyDescent="0.3">
      <c r="B24">
        <v>4</v>
      </c>
      <c r="F24">
        <v>748</v>
      </c>
      <c r="G24">
        <v>0.08</v>
      </c>
      <c r="H24">
        <v>0.01</v>
      </c>
      <c r="M24" t="s">
        <v>21</v>
      </c>
    </row>
    <row r="25" spans="1:13" x14ac:dyDescent="0.3">
      <c r="A25" t="s">
        <v>14</v>
      </c>
      <c r="C25">
        <v>8</v>
      </c>
      <c r="D25">
        <v>47</v>
      </c>
      <c r="E25">
        <v>160</v>
      </c>
      <c r="I25">
        <v>0.56999999999999995</v>
      </c>
      <c r="J25">
        <v>0.1</v>
      </c>
      <c r="K25">
        <v>442</v>
      </c>
      <c r="L25">
        <v>52</v>
      </c>
      <c r="M25" t="s">
        <v>21</v>
      </c>
    </row>
    <row r="26" spans="1:13" x14ac:dyDescent="0.3">
      <c r="A26" t="s">
        <v>15</v>
      </c>
      <c r="C26">
        <v>8</v>
      </c>
      <c r="D26">
        <v>47</v>
      </c>
      <c r="I26">
        <v>0.49</v>
      </c>
      <c r="J26">
        <v>7.0000000000000007E-2</v>
      </c>
      <c r="K26">
        <v>523</v>
      </c>
      <c r="L26">
        <v>82</v>
      </c>
      <c r="M26" t="s">
        <v>21</v>
      </c>
    </row>
    <row r="27" spans="1:13" x14ac:dyDescent="0.3">
      <c r="A27" t="s">
        <v>16</v>
      </c>
      <c r="C27">
        <v>7</v>
      </c>
      <c r="D27">
        <v>22.75</v>
      </c>
      <c r="E27">
        <f>-158+360</f>
        <v>202</v>
      </c>
      <c r="I27">
        <v>1.25</v>
      </c>
      <c r="J27">
        <v>0.09</v>
      </c>
      <c r="K27">
        <v>223</v>
      </c>
      <c r="L27">
        <v>30</v>
      </c>
      <c r="M27" t="s">
        <v>21</v>
      </c>
    </row>
    <row r="28" spans="1:13" x14ac:dyDescent="0.3">
      <c r="A28" t="s">
        <v>17</v>
      </c>
      <c r="C28">
        <v>7</v>
      </c>
      <c r="D28">
        <v>22.75</v>
      </c>
      <c r="I28">
        <v>1.36</v>
      </c>
      <c r="J28">
        <v>0.21</v>
      </c>
      <c r="K28">
        <v>177</v>
      </c>
      <c r="L28">
        <v>37</v>
      </c>
      <c r="M28" t="s">
        <v>21</v>
      </c>
    </row>
    <row r="29" spans="1:13" x14ac:dyDescent="0.3">
      <c r="A29" t="s">
        <v>23</v>
      </c>
      <c r="B29">
        <v>6</v>
      </c>
      <c r="C29">
        <v>8</v>
      </c>
      <c r="D29">
        <v>47</v>
      </c>
      <c r="E29">
        <v>160</v>
      </c>
      <c r="F29">
        <v>50</v>
      </c>
      <c r="G29">
        <f>133/12</f>
        <v>11.083333333333334</v>
      </c>
      <c r="I29">
        <v>0.79</v>
      </c>
      <c r="J29">
        <v>0.04</v>
      </c>
      <c r="K29">
        <v>161</v>
      </c>
      <c r="L29">
        <v>47</v>
      </c>
      <c r="M29" t="s">
        <v>22</v>
      </c>
    </row>
    <row r="30" spans="1:13" x14ac:dyDescent="0.3">
      <c r="B30">
        <v>6</v>
      </c>
      <c r="F30">
        <v>150</v>
      </c>
      <c r="G30">
        <f>53/12</f>
        <v>4.416666666666667</v>
      </c>
      <c r="M30" t="s">
        <v>22</v>
      </c>
    </row>
    <row r="31" spans="1:13" x14ac:dyDescent="0.3">
      <c r="B31">
        <v>6</v>
      </c>
      <c r="F31">
        <v>300</v>
      </c>
      <c r="G31">
        <f>34/12</f>
        <v>2.8333333333333335</v>
      </c>
      <c r="M31" t="s">
        <v>22</v>
      </c>
    </row>
    <row r="32" spans="1:13" x14ac:dyDescent="0.3">
      <c r="B32">
        <v>6</v>
      </c>
      <c r="F32">
        <v>500</v>
      </c>
      <c r="G32">
        <f>23/12</f>
        <v>1.9166666666666667</v>
      </c>
      <c r="M32" t="s">
        <v>22</v>
      </c>
    </row>
    <row r="33" spans="1:13" x14ac:dyDescent="0.3">
      <c r="A33" t="s">
        <v>24</v>
      </c>
      <c r="B33">
        <v>6</v>
      </c>
      <c r="C33">
        <v>8</v>
      </c>
      <c r="D33">
        <v>47</v>
      </c>
      <c r="E33">
        <v>160</v>
      </c>
      <c r="F33">
        <v>50</v>
      </c>
      <c r="G33">
        <f>39/12</f>
        <v>3.25</v>
      </c>
      <c r="I33">
        <v>0.61</v>
      </c>
      <c r="J33">
        <v>0.02</v>
      </c>
      <c r="K33">
        <v>244</v>
      </c>
      <c r="L33">
        <v>54</v>
      </c>
      <c r="M33" t="s">
        <v>22</v>
      </c>
    </row>
    <row r="34" spans="1:13" x14ac:dyDescent="0.3">
      <c r="B34">
        <v>6</v>
      </c>
      <c r="F34">
        <v>150</v>
      </c>
      <c r="G34">
        <f>21/12</f>
        <v>1.75</v>
      </c>
      <c r="M34" t="s">
        <v>22</v>
      </c>
    </row>
    <row r="35" spans="1:13" x14ac:dyDescent="0.3">
      <c r="B35">
        <v>6</v>
      </c>
      <c r="F35">
        <v>300</v>
      </c>
      <c r="G35">
        <f>13/12</f>
        <v>1.0833333333333333</v>
      </c>
      <c r="M35" t="s">
        <v>22</v>
      </c>
    </row>
    <row r="36" spans="1:13" x14ac:dyDescent="0.3">
      <c r="B36">
        <v>6</v>
      </c>
      <c r="F36">
        <v>500</v>
      </c>
      <c r="G36">
        <f>9/12</f>
        <v>0.75</v>
      </c>
      <c r="M36" t="s">
        <v>22</v>
      </c>
    </row>
    <row r="37" spans="1:13" x14ac:dyDescent="0.3">
      <c r="A37" t="s">
        <v>25</v>
      </c>
      <c r="B37">
        <v>7</v>
      </c>
      <c r="C37">
        <v>7</v>
      </c>
      <c r="D37">
        <v>22</v>
      </c>
      <c r="E37">
        <f>-158+360</f>
        <v>202</v>
      </c>
      <c r="F37">
        <v>150</v>
      </c>
      <c r="G37">
        <f>14.5/12</f>
        <v>1.2083333333333333</v>
      </c>
      <c r="I37">
        <v>1.17</v>
      </c>
      <c r="J37">
        <v>0.2</v>
      </c>
      <c r="K37">
        <v>216</v>
      </c>
      <c r="L37">
        <v>74</v>
      </c>
      <c r="M37" t="s">
        <v>22</v>
      </c>
    </row>
    <row r="38" spans="1:13" x14ac:dyDescent="0.3">
      <c r="B38">
        <v>7</v>
      </c>
      <c r="F38">
        <v>300</v>
      </c>
      <c r="G38">
        <f>5.6/12</f>
        <v>0.46666666666666662</v>
      </c>
      <c r="M38" t="s">
        <v>22</v>
      </c>
    </row>
    <row r="39" spans="1:13" x14ac:dyDescent="0.3">
      <c r="B39">
        <v>7</v>
      </c>
      <c r="F39">
        <v>500</v>
      </c>
      <c r="G39">
        <f>4.3/12</f>
        <v>0.35833333333333334</v>
      </c>
      <c r="M39" t="s">
        <v>22</v>
      </c>
    </row>
    <row r="40" spans="1:13" x14ac:dyDescent="0.3">
      <c r="A40" t="s">
        <v>26</v>
      </c>
      <c r="C40">
        <v>5</v>
      </c>
      <c r="D40">
        <v>47</v>
      </c>
      <c r="E40">
        <f>-20+360</f>
        <v>340</v>
      </c>
      <c r="F40">
        <v>50</v>
      </c>
      <c r="G40">
        <f>493/12</f>
        <v>41.083333333333336</v>
      </c>
      <c r="M40" t="s">
        <v>22</v>
      </c>
    </row>
    <row r="41" spans="1:13" x14ac:dyDescent="0.3">
      <c r="F41">
        <v>150</v>
      </c>
      <c r="G41">
        <f>600/12</f>
        <v>50</v>
      </c>
      <c r="M41" t="s">
        <v>22</v>
      </c>
    </row>
    <row r="42" spans="1:13" x14ac:dyDescent="0.3">
      <c r="F42">
        <v>300</v>
      </c>
      <c r="G42">
        <f>542/12</f>
        <v>45.166666666666664</v>
      </c>
      <c r="M42" t="s">
        <v>22</v>
      </c>
    </row>
    <row r="43" spans="1:13" x14ac:dyDescent="0.3">
      <c r="A43" t="s">
        <v>27</v>
      </c>
      <c r="B43">
        <v>8</v>
      </c>
      <c r="C43">
        <v>7</v>
      </c>
      <c r="D43">
        <v>0</v>
      </c>
      <c r="E43">
        <f>-140+360</f>
        <v>220</v>
      </c>
      <c r="F43">
        <v>120</v>
      </c>
      <c r="G43">
        <f>26/12</f>
        <v>2.1666666666666665</v>
      </c>
      <c r="I43">
        <v>1.03</v>
      </c>
      <c r="J43">
        <v>0.08</v>
      </c>
      <c r="K43">
        <v>217</v>
      </c>
      <c r="L43">
        <v>24</v>
      </c>
      <c r="M43" t="s">
        <v>22</v>
      </c>
    </row>
    <row r="44" spans="1:13" x14ac:dyDescent="0.3">
      <c r="B44">
        <v>8</v>
      </c>
      <c r="F44">
        <v>150</v>
      </c>
      <c r="G44">
        <f>21/12</f>
        <v>1.75</v>
      </c>
      <c r="M44" t="s">
        <v>22</v>
      </c>
    </row>
    <row r="45" spans="1:13" x14ac:dyDescent="0.3">
      <c r="B45">
        <v>8</v>
      </c>
      <c r="F45">
        <v>300</v>
      </c>
      <c r="G45">
        <f>11/12</f>
        <v>0.91666666666666663</v>
      </c>
      <c r="M45" t="s">
        <v>22</v>
      </c>
    </row>
    <row r="46" spans="1:13" x14ac:dyDescent="0.3">
      <c r="A46" t="s">
        <v>28</v>
      </c>
      <c r="B46">
        <v>9</v>
      </c>
      <c r="C46">
        <v>12</v>
      </c>
      <c r="D46">
        <f>AVERAGE(-61.5,-65.5)</f>
        <v>-63.5</v>
      </c>
      <c r="E46">
        <f>-170+360</f>
        <v>190</v>
      </c>
      <c r="F46">
        <v>50</v>
      </c>
      <c r="G46">
        <f>284/12</f>
        <v>23.666666666666668</v>
      </c>
      <c r="I46">
        <v>1.29</v>
      </c>
      <c r="J46">
        <v>3.0000000000000001E-3</v>
      </c>
      <c r="K46">
        <v>63</v>
      </c>
      <c r="L46">
        <v>8</v>
      </c>
      <c r="M46" t="s">
        <v>22</v>
      </c>
    </row>
    <row r="47" spans="1:13" x14ac:dyDescent="0.3">
      <c r="B47">
        <v>9</v>
      </c>
      <c r="F47">
        <v>100</v>
      </c>
      <c r="G47">
        <f>116/12</f>
        <v>9.6666666666666661</v>
      </c>
      <c r="M47" t="s">
        <v>22</v>
      </c>
    </row>
    <row r="48" spans="1:13" x14ac:dyDescent="0.3">
      <c r="B48">
        <v>9</v>
      </c>
      <c r="F48">
        <v>150</v>
      </c>
      <c r="G48">
        <f>69/12</f>
        <v>5.75</v>
      </c>
      <c r="M48" t="s">
        <v>22</v>
      </c>
    </row>
    <row r="49" spans="1:13" x14ac:dyDescent="0.3">
      <c r="A49" t="s">
        <v>29</v>
      </c>
      <c r="B49">
        <v>9</v>
      </c>
      <c r="C49">
        <v>1</v>
      </c>
      <c r="D49">
        <f>AVERAGE(-61.5,-65.5)</f>
        <v>-63.5</v>
      </c>
      <c r="E49">
        <f>-170+360</f>
        <v>190</v>
      </c>
      <c r="F49">
        <v>50</v>
      </c>
      <c r="G49">
        <f>488/12</f>
        <v>40.666666666666664</v>
      </c>
      <c r="I49">
        <v>0.27</v>
      </c>
      <c r="J49">
        <v>0.18</v>
      </c>
      <c r="K49">
        <v>357</v>
      </c>
      <c r="L49">
        <v>383</v>
      </c>
      <c r="M49" t="s">
        <v>22</v>
      </c>
    </row>
    <row r="50" spans="1:13" x14ac:dyDescent="0.3">
      <c r="B50">
        <v>9</v>
      </c>
      <c r="F50">
        <v>100</v>
      </c>
      <c r="G50">
        <f>346/12</f>
        <v>28.833333333333332</v>
      </c>
      <c r="M50" t="s">
        <v>22</v>
      </c>
    </row>
    <row r="51" spans="1:13" x14ac:dyDescent="0.3">
      <c r="B51">
        <v>9</v>
      </c>
      <c r="F51">
        <v>150</v>
      </c>
      <c r="G51">
        <f>387/12</f>
        <v>32.25</v>
      </c>
      <c r="M51" t="s">
        <v>22</v>
      </c>
    </row>
    <row r="52" spans="1:13" x14ac:dyDescent="0.3">
      <c r="A52" t="s">
        <v>30</v>
      </c>
      <c r="B52">
        <v>10</v>
      </c>
      <c r="C52">
        <v>5</v>
      </c>
      <c r="D52">
        <v>50</v>
      </c>
      <c r="E52">
        <f>-145+360</f>
        <v>215</v>
      </c>
      <c r="F52">
        <v>50</v>
      </c>
      <c r="G52">
        <f>31/12</f>
        <v>2.5833333333333335</v>
      </c>
      <c r="I52">
        <v>1.05</v>
      </c>
      <c r="J52">
        <v>7.0000000000000007E-2</v>
      </c>
      <c r="K52">
        <v>78</v>
      </c>
      <c r="L52">
        <v>20</v>
      </c>
      <c r="M52" t="s">
        <v>22</v>
      </c>
    </row>
    <row r="53" spans="1:13" x14ac:dyDescent="0.3">
      <c r="B53">
        <v>10</v>
      </c>
      <c r="F53">
        <v>100</v>
      </c>
      <c r="G53">
        <f>14/12</f>
        <v>1.1666666666666667</v>
      </c>
      <c r="M53" t="s">
        <v>22</v>
      </c>
    </row>
    <row r="54" spans="1:13" x14ac:dyDescent="0.3">
      <c r="B54">
        <v>10</v>
      </c>
      <c r="F54">
        <v>150</v>
      </c>
      <c r="G54">
        <f>9.6/12</f>
        <v>0.79999999999999993</v>
      </c>
      <c r="M54" t="s">
        <v>22</v>
      </c>
    </row>
    <row r="55" spans="1:13" x14ac:dyDescent="0.3">
      <c r="B55">
        <v>10</v>
      </c>
      <c r="F55">
        <v>200</v>
      </c>
      <c r="G55">
        <f>8.3/12</f>
        <v>0.69166666666666676</v>
      </c>
      <c r="M55" t="s">
        <v>22</v>
      </c>
    </row>
    <row r="56" spans="1:13" x14ac:dyDescent="0.3">
      <c r="A56" t="s">
        <v>31</v>
      </c>
      <c r="B56">
        <v>10</v>
      </c>
      <c r="C56">
        <v>8</v>
      </c>
      <c r="D56">
        <v>50</v>
      </c>
      <c r="E56">
        <v>215</v>
      </c>
      <c r="F56">
        <v>50</v>
      </c>
      <c r="G56">
        <f>97/12</f>
        <v>8.0833333333333339</v>
      </c>
      <c r="I56">
        <v>1.1599999999999999</v>
      </c>
      <c r="J56">
        <v>0.14000000000000001</v>
      </c>
      <c r="K56">
        <v>77</v>
      </c>
      <c r="L56">
        <v>20</v>
      </c>
      <c r="M56" t="s">
        <v>22</v>
      </c>
    </row>
    <row r="57" spans="1:13" x14ac:dyDescent="0.3">
      <c r="B57">
        <v>10</v>
      </c>
      <c r="F57">
        <v>100</v>
      </c>
      <c r="G57">
        <f>36/12</f>
        <v>3</v>
      </c>
      <c r="M57" t="s">
        <v>22</v>
      </c>
    </row>
    <row r="58" spans="1:13" x14ac:dyDescent="0.3">
      <c r="B58">
        <v>10</v>
      </c>
      <c r="F58">
        <v>150</v>
      </c>
      <c r="G58">
        <f>31/12</f>
        <v>2.5833333333333335</v>
      </c>
      <c r="M58" t="s">
        <v>22</v>
      </c>
    </row>
    <row r="59" spans="1:13" x14ac:dyDescent="0.3">
      <c r="B59">
        <v>10</v>
      </c>
      <c r="F59">
        <v>200</v>
      </c>
      <c r="G59">
        <f>22/12</f>
        <v>1.8333333333333333</v>
      </c>
      <c r="M5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Woods Hole Oceanographic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Palevsky</dc:creator>
  <cp:lastModifiedBy>Hilary Palevsky</cp:lastModifiedBy>
  <dcterms:created xsi:type="dcterms:W3CDTF">2018-03-24T17:47:18Z</dcterms:created>
  <dcterms:modified xsi:type="dcterms:W3CDTF">2018-03-25T15:49:50Z</dcterms:modified>
</cp:coreProperties>
</file>