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8735" windowHeight="1195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D1190" i="1"/>
  <c r="AC1179"/>
  <c r="AC1180" s="1"/>
  <c r="AE1176"/>
  <c r="AE1175"/>
  <c r="AB1175"/>
  <c r="AB1174"/>
  <c r="Z1168"/>
  <c r="Z1164"/>
  <c r="AD1151"/>
  <c r="Y1148"/>
  <c r="Y1187" s="1"/>
  <c r="AC1140"/>
  <c r="AC1141" s="1"/>
  <c r="AE1137"/>
  <c r="AB1136"/>
  <c r="AE1135"/>
  <c r="AB1132"/>
  <c r="Z1129"/>
  <c r="Z1125"/>
  <c r="AD1110"/>
  <c r="Y1107"/>
  <c r="AC1099"/>
  <c r="AC1100" s="1"/>
  <c r="AE1096"/>
  <c r="AB1095"/>
  <c r="AE1094"/>
  <c r="AB1091"/>
  <c r="Z1088"/>
  <c r="Z1084"/>
  <c r="AD1070"/>
  <c r="Y1067"/>
  <c r="AB1063"/>
  <c r="AC1059"/>
  <c r="AC1060" s="1"/>
  <c r="AE1056"/>
  <c r="AE1055"/>
  <c r="AB1055"/>
  <c r="AE1054"/>
  <c r="AB1054"/>
  <c r="AE1053"/>
  <c r="AE1052"/>
  <c r="AE1051"/>
  <c r="AE1063" s="1"/>
  <c r="AB1051"/>
  <c r="Z1048"/>
  <c r="Z1044"/>
  <c r="AD1030"/>
  <c r="Y1027"/>
  <c r="AB1023"/>
  <c r="AB1024" s="1"/>
  <c r="AG1004" s="1"/>
  <c r="AE1006" s="1"/>
  <c r="AC1019"/>
  <c r="AC1020" s="1"/>
  <c r="AE1016"/>
  <c r="AE1015"/>
  <c r="AB1015"/>
  <c r="AE1014"/>
  <c r="AB1014"/>
  <c r="AE1013"/>
  <c r="AE1012"/>
  <c r="AE1011"/>
  <c r="AE1023" s="1"/>
  <c r="AB1011"/>
  <c r="Z1008"/>
  <c r="Z1004"/>
  <c r="AD988"/>
  <c r="Y985"/>
  <c r="AC977"/>
  <c r="AC978" s="1"/>
  <c r="AE974"/>
  <c r="AB973"/>
  <c r="AE972"/>
  <c r="AB972"/>
  <c r="AB969"/>
  <c r="Z966"/>
  <c r="Z962"/>
  <c r="AD947"/>
  <c r="Y944"/>
  <c r="AC936"/>
  <c r="AC937" s="1"/>
  <c r="AE932"/>
  <c r="AB932"/>
  <c r="AE931"/>
  <c r="AB931"/>
  <c r="AB940" s="1"/>
  <c r="AE930"/>
  <c r="AE929"/>
  <c r="AE928"/>
  <c r="AE940" s="1"/>
  <c r="AB928"/>
  <c r="Z925"/>
  <c r="Z921"/>
  <c r="AD907"/>
  <c r="Y904"/>
  <c r="AE900"/>
  <c r="AC897"/>
  <c r="AC896"/>
  <c r="AB896"/>
  <c r="AB894" s="1"/>
  <c r="AE893"/>
  <c r="AE892"/>
  <c r="AB892"/>
  <c r="AE891"/>
  <c r="AB891"/>
  <c r="AB900" s="1"/>
  <c r="AB901" s="1"/>
  <c r="AG881" s="1"/>
  <c r="AE883" s="1"/>
  <c r="AE890"/>
  <c r="AE889"/>
  <c r="AE888"/>
  <c r="AB888"/>
  <c r="Z885"/>
  <c r="Z881"/>
  <c r="AD865"/>
  <c r="Y862"/>
  <c r="AC855"/>
  <c r="AC854"/>
  <c r="AB854"/>
  <c r="AB852" s="1"/>
  <c r="AE850"/>
  <c r="AB850"/>
  <c r="AE849"/>
  <c r="AB849"/>
  <c r="AB858" s="1"/>
  <c r="AE848"/>
  <c r="AE847"/>
  <c r="AE846"/>
  <c r="AE858" s="1"/>
  <c r="AB846"/>
  <c r="Z843"/>
  <c r="Z839"/>
  <c r="AD825"/>
  <c r="Y822"/>
  <c r="AC814"/>
  <c r="AC815" s="1"/>
  <c r="AB810"/>
  <c r="AE809"/>
  <c r="AB809"/>
  <c r="AB806"/>
  <c r="Z803"/>
  <c r="Z799"/>
  <c r="AD785"/>
  <c r="Y782"/>
  <c r="AC775"/>
  <c r="AC774"/>
  <c r="AE771"/>
  <c r="AB770"/>
  <c r="AB769"/>
  <c r="AB766"/>
  <c r="Z763"/>
  <c r="Z759"/>
  <c r="AD745"/>
  <c r="Y742"/>
  <c r="AE738"/>
  <c r="AE734"/>
  <c r="AC734"/>
  <c r="AB734" s="1"/>
  <c r="AB732" s="1"/>
  <c r="AE730"/>
  <c r="AB730"/>
  <c r="AE729"/>
  <c r="AB729"/>
  <c r="AB738" s="1"/>
  <c r="AB739" s="1"/>
  <c r="AG719" s="1"/>
  <c r="AE721" s="1"/>
  <c r="AE728"/>
  <c r="AE727"/>
  <c r="AE726"/>
  <c r="AB726"/>
  <c r="Z723"/>
  <c r="Z719"/>
  <c r="AD704"/>
  <c r="Y701"/>
  <c r="AE697"/>
  <c r="AC694"/>
  <c r="AC693"/>
  <c r="AB693"/>
  <c r="AB691" s="1"/>
  <c r="AE690"/>
  <c r="AE689"/>
  <c r="AB689"/>
  <c r="AE688"/>
  <c r="AB688"/>
  <c r="AB697" s="1"/>
  <c r="AB698" s="1"/>
  <c r="AG678" s="1"/>
  <c r="AE680" s="1"/>
  <c r="AE687"/>
  <c r="AE686"/>
  <c r="AE685"/>
  <c r="AB685"/>
  <c r="Z682"/>
  <c r="Z678"/>
  <c r="AD664"/>
  <c r="Y661"/>
  <c r="AC653"/>
  <c r="AC654" s="1"/>
  <c r="AB649"/>
  <c r="AE648"/>
  <c r="AB645"/>
  <c r="Z642"/>
  <c r="Z638"/>
  <c r="AD623"/>
  <c r="Y620"/>
  <c r="AE612"/>
  <c r="AC612"/>
  <c r="AB612" s="1"/>
  <c r="AB610" s="1"/>
  <c r="AE608"/>
  <c r="AB608"/>
  <c r="AE607"/>
  <c r="AB607"/>
  <c r="AB616" s="1"/>
  <c r="AB617" s="1"/>
  <c r="AG597" s="1"/>
  <c r="AE599" s="1"/>
  <c r="AE606"/>
  <c r="AE605"/>
  <c r="AE604"/>
  <c r="AE616" s="1"/>
  <c r="AB604"/>
  <c r="Z601"/>
  <c r="Z597"/>
  <c r="AD583"/>
  <c r="Y580"/>
  <c r="AC572"/>
  <c r="AC573" s="1"/>
  <c r="AB568"/>
  <c r="AE567"/>
  <c r="AB567"/>
  <c r="AB564"/>
  <c r="Z561"/>
  <c r="Z557"/>
  <c r="Y539"/>
  <c r="AC531"/>
  <c r="AC532" s="1"/>
  <c r="AB531"/>
  <c r="AE528"/>
  <c r="AB527"/>
  <c r="AE526"/>
  <c r="AB526"/>
  <c r="AB523"/>
  <c r="Z520"/>
  <c r="Z516"/>
  <c r="Y499"/>
  <c r="AC492"/>
  <c r="AC491"/>
  <c r="AB491"/>
  <c r="AB489" s="1"/>
  <c r="AE488"/>
  <c r="AE487"/>
  <c r="AB487"/>
  <c r="AE486"/>
  <c r="AB486"/>
  <c r="AB495" s="1"/>
  <c r="AB496" s="1"/>
  <c r="AG476" s="1"/>
  <c r="AE478" s="1"/>
  <c r="AE485"/>
  <c r="AE484"/>
  <c r="AE483"/>
  <c r="AE495" s="1"/>
  <c r="AB483"/>
  <c r="Z480"/>
  <c r="Z476"/>
  <c r="Y458"/>
  <c r="AC450"/>
  <c r="AC451" s="1"/>
  <c r="AE447"/>
  <c r="AB446"/>
  <c r="AB445"/>
  <c r="AB442"/>
  <c r="Z439"/>
  <c r="Z435"/>
  <c r="Y417"/>
  <c r="AC410"/>
  <c r="AC409"/>
  <c r="AE406"/>
  <c r="AB405"/>
  <c r="AB404"/>
  <c r="AB401"/>
  <c r="Z398"/>
  <c r="Z394"/>
  <c r="Y376"/>
  <c r="AB372"/>
  <c r="AC368"/>
  <c r="AC369" s="1"/>
  <c r="AE365"/>
  <c r="AE364"/>
  <c r="AB364"/>
  <c r="AE363"/>
  <c r="AB363"/>
  <c r="AE362"/>
  <c r="AE361"/>
  <c r="AE360"/>
  <c r="AE372" s="1"/>
  <c r="AB360"/>
  <c r="Z357"/>
  <c r="Z353"/>
  <c r="Y334"/>
  <c r="AC327"/>
  <c r="AC326"/>
  <c r="AE323"/>
  <c r="AB322"/>
  <c r="AE321"/>
  <c r="AB321"/>
  <c r="AB318"/>
  <c r="Z315"/>
  <c r="Z311"/>
  <c r="Y289"/>
  <c r="AC281"/>
  <c r="AC282" s="1"/>
  <c r="AE277"/>
  <c r="AB277"/>
  <c r="AE276"/>
  <c r="AB276"/>
  <c r="AB285" s="1"/>
  <c r="AE274"/>
  <c r="AB273"/>
  <c r="Z270"/>
  <c r="Z266"/>
  <c r="Y243"/>
  <c r="AC235"/>
  <c r="AC236" s="1"/>
  <c r="AE232"/>
  <c r="AE231"/>
  <c r="AB231"/>
  <c r="AE230"/>
  <c r="AB230"/>
  <c r="AB227"/>
  <c r="Z224"/>
  <c r="Z220"/>
  <c r="Y203"/>
  <c r="AC196"/>
  <c r="AC195"/>
  <c r="AB191"/>
  <c r="AE190"/>
  <c r="AB190"/>
  <c r="AB187"/>
  <c r="Z184"/>
  <c r="Z180"/>
  <c r="Y162"/>
  <c r="AE158"/>
  <c r="AE154"/>
  <c r="AC154"/>
  <c r="AC155" s="1"/>
  <c r="AE150"/>
  <c r="AB150"/>
  <c r="AE149"/>
  <c r="AB149"/>
  <c r="AB158" s="1"/>
  <c r="AB159" s="1"/>
  <c r="AG139" s="1"/>
  <c r="AE141" s="1"/>
  <c r="AE148"/>
  <c r="AE147"/>
  <c r="AE146"/>
  <c r="AB146"/>
  <c r="Z143"/>
  <c r="Z139"/>
  <c r="O23"/>
  <c r="N23"/>
  <c r="M23"/>
  <c r="K23"/>
  <c r="J23"/>
  <c r="H23"/>
  <c r="G23"/>
  <c r="F23"/>
  <c r="R22"/>
  <c r="I22"/>
  <c r="S22" s="1"/>
  <c r="U21"/>
  <c r="AE1136" s="1"/>
  <c r="R21"/>
  <c r="AE1133" s="1"/>
  <c r="L21"/>
  <c r="AB1135" s="1"/>
  <c r="I21"/>
  <c r="AB1140" s="1"/>
  <c r="U20"/>
  <c r="AE1095" s="1"/>
  <c r="R20"/>
  <c r="AE1092" s="1"/>
  <c r="L20"/>
  <c r="AB1094" s="1"/>
  <c r="I20"/>
  <c r="AB1099" s="1"/>
  <c r="U19"/>
  <c r="AE973" s="1"/>
  <c r="R19"/>
  <c r="AE970" s="1"/>
  <c r="P19"/>
  <c r="I19"/>
  <c r="AB977" s="1"/>
  <c r="Y18"/>
  <c r="V18"/>
  <c r="U18"/>
  <c r="AE810" s="1"/>
  <c r="R18"/>
  <c r="AE807" s="1"/>
  <c r="I18"/>
  <c r="AB814" s="1"/>
  <c r="U17"/>
  <c r="AE770" s="1"/>
  <c r="T17"/>
  <c r="AE769" s="1"/>
  <c r="R17"/>
  <c r="AE767" s="1"/>
  <c r="I17"/>
  <c r="S17" s="1"/>
  <c r="AE768" s="1"/>
  <c r="V16"/>
  <c r="AE653" s="1"/>
  <c r="S16"/>
  <c r="AE647" s="1"/>
  <c r="L16"/>
  <c r="L23" s="1"/>
  <c r="I16"/>
  <c r="AB653" s="1"/>
  <c r="V15"/>
  <c r="V23" s="1"/>
  <c r="U15"/>
  <c r="AE568" s="1"/>
  <c r="R15"/>
  <c r="AE565" s="1"/>
  <c r="P15"/>
  <c r="I15"/>
  <c r="AB572" s="1"/>
  <c r="V13"/>
  <c r="O13"/>
  <c r="O24" s="1"/>
  <c r="N13"/>
  <c r="N24" s="1"/>
  <c r="M13"/>
  <c r="M24" s="1"/>
  <c r="L13"/>
  <c r="K13"/>
  <c r="K24" s="1"/>
  <c r="J13"/>
  <c r="J24" s="1"/>
  <c r="H13"/>
  <c r="G13"/>
  <c r="G24" s="1"/>
  <c r="F13"/>
  <c r="F24" s="1"/>
  <c r="U12"/>
  <c r="AE527" s="1"/>
  <c r="S12"/>
  <c r="AE525" s="1"/>
  <c r="R12"/>
  <c r="AE524" s="1"/>
  <c r="Q12"/>
  <c r="AE523" s="1"/>
  <c r="AE535" s="1"/>
  <c r="P12"/>
  <c r="AB529" s="1"/>
  <c r="U11"/>
  <c r="AE446" s="1"/>
  <c r="T11"/>
  <c r="AE445" s="1"/>
  <c r="R11"/>
  <c r="AE443" s="1"/>
  <c r="P11"/>
  <c r="I11"/>
  <c r="U10"/>
  <c r="AE405" s="1"/>
  <c r="T10"/>
  <c r="AE404" s="1"/>
  <c r="R10"/>
  <c r="AE402" s="1"/>
  <c r="P10"/>
  <c r="I10"/>
  <c r="AB409" s="1"/>
  <c r="U9"/>
  <c r="AE322" s="1"/>
  <c r="R9"/>
  <c r="AE319" s="1"/>
  <c r="I9"/>
  <c r="AB326" s="1"/>
  <c r="R8"/>
  <c r="AE228" s="1"/>
  <c r="I8"/>
  <c r="U7"/>
  <c r="AE191" s="1"/>
  <c r="R7"/>
  <c r="AE188" s="1"/>
  <c r="P7"/>
  <c r="I7"/>
  <c r="AB195" s="1"/>
  <c r="AE275" l="1"/>
  <c r="AE273"/>
  <c r="AE285" s="1"/>
  <c r="AB286" s="1"/>
  <c r="AG266" s="1"/>
  <c r="AE268" s="1"/>
  <c r="L24"/>
  <c r="V24"/>
  <c r="AB570"/>
  <c r="AB975"/>
  <c r="AB981" s="1"/>
  <c r="AB373"/>
  <c r="AG353" s="1"/>
  <c r="AE355" s="1"/>
  <c r="AB859"/>
  <c r="AG839" s="1"/>
  <c r="AE841" s="1"/>
  <c r="AB941"/>
  <c r="AG921" s="1"/>
  <c r="AE923" s="1"/>
  <c r="AB1064"/>
  <c r="AG1044" s="1"/>
  <c r="AE1046" s="1"/>
  <c r="AB535"/>
  <c r="AB536" s="1"/>
  <c r="AG516" s="1"/>
  <c r="AE518" s="1"/>
  <c r="AB576"/>
  <c r="Q7"/>
  <c r="S7"/>
  <c r="P8"/>
  <c r="P9"/>
  <c r="Q10"/>
  <c r="AE401" s="1"/>
  <c r="AE413" s="1"/>
  <c r="S10"/>
  <c r="AE403" s="1"/>
  <c r="Q11"/>
  <c r="AE442" s="1"/>
  <c r="AE454" s="1"/>
  <c r="S11"/>
  <c r="AE444" s="1"/>
  <c r="R13"/>
  <c r="T13"/>
  <c r="Q15"/>
  <c r="S15"/>
  <c r="P16"/>
  <c r="R16"/>
  <c r="AE646" s="1"/>
  <c r="U16"/>
  <c r="AE649" s="1"/>
  <c r="P17"/>
  <c r="P18"/>
  <c r="Q19"/>
  <c r="AE969" s="1"/>
  <c r="AE981" s="1"/>
  <c r="S19"/>
  <c r="AE971" s="1"/>
  <c r="W19"/>
  <c r="S20"/>
  <c r="AE1093" s="1"/>
  <c r="S21"/>
  <c r="AE1134" s="1"/>
  <c r="P22"/>
  <c r="I23"/>
  <c r="U23"/>
  <c r="AB154"/>
  <c r="AB152" s="1"/>
  <c r="AB193"/>
  <c r="AB199" s="1"/>
  <c r="AB235"/>
  <c r="AB233" s="1"/>
  <c r="AB239" s="1"/>
  <c r="AB281"/>
  <c r="AB279" s="1"/>
  <c r="AB324"/>
  <c r="AB330" s="1"/>
  <c r="AB368"/>
  <c r="AB366" s="1"/>
  <c r="AB407"/>
  <c r="AB413" s="1"/>
  <c r="AB414" s="1"/>
  <c r="AG394" s="1"/>
  <c r="AE396" s="1"/>
  <c r="AB450"/>
  <c r="AB448" s="1"/>
  <c r="AB454" s="1"/>
  <c r="AB455" s="1"/>
  <c r="AG435" s="1"/>
  <c r="AE437" s="1"/>
  <c r="AC613"/>
  <c r="AB648"/>
  <c r="AB651"/>
  <c r="AC735"/>
  <c r="AB774"/>
  <c r="AB1097"/>
  <c r="AB1103" s="1"/>
  <c r="AB1138"/>
  <c r="AB1144" s="1"/>
  <c r="AB1177"/>
  <c r="AB1183" s="1"/>
  <c r="S8"/>
  <c r="AE229" s="1"/>
  <c r="S9"/>
  <c r="AE320" s="1"/>
  <c r="W12"/>
  <c r="I13"/>
  <c r="I24" s="1"/>
  <c r="U13"/>
  <c r="U24" s="1"/>
  <c r="W15"/>
  <c r="S18"/>
  <c r="AE808" s="1"/>
  <c r="P20"/>
  <c r="P21"/>
  <c r="P23" s="1"/>
  <c r="R23"/>
  <c r="T23"/>
  <c r="AB936"/>
  <c r="AB934" s="1"/>
  <c r="AB1019"/>
  <c r="AB1017" s="1"/>
  <c r="AB1059"/>
  <c r="AB1057" s="1"/>
  <c r="AB1179"/>
  <c r="AE1171" l="1"/>
  <c r="AE1183" s="1"/>
  <c r="AB1184" s="1"/>
  <c r="AG1164" s="1"/>
  <c r="AE1166" s="1"/>
  <c r="Q20"/>
  <c r="AE1091" s="1"/>
  <c r="AE1103" s="1"/>
  <c r="AB1104" s="1"/>
  <c r="AG1084" s="1"/>
  <c r="AE1086" s="1"/>
  <c r="Q22"/>
  <c r="W22" s="1"/>
  <c r="Q18"/>
  <c r="AE806" s="1"/>
  <c r="AE818" s="1"/>
  <c r="AB812"/>
  <c r="AB818" s="1"/>
  <c r="W18"/>
  <c r="Q16"/>
  <c r="AE645" s="1"/>
  <c r="AE657" s="1"/>
  <c r="W16"/>
  <c r="AE564"/>
  <c r="Q8"/>
  <c r="AE227" s="1"/>
  <c r="AE239" s="1"/>
  <c r="AB240" s="1"/>
  <c r="AG220" s="1"/>
  <c r="AE222" s="1"/>
  <c r="AE189"/>
  <c r="S13"/>
  <c r="AB657"/>
  <c r="AB658" s="1"/>
  <c r="AG638" s="1"/>
  <c r="AE640" s="1"/>
  <c r="R24"/>
  <c r="AB982"/>
  <c r="AG962" s="1"/>
  <c r="AE964" s="1"/>
  <c r="W11"/>
  <c r="W10"/>
  <c r="Q21"/>
  <c r="AE1132" s="1"/>
  <c r="AE1144" s="1"/>
  <c r="AB1145" s="1"/>
  <c r="AG1125" s="1"/>
  <c r="AE1127" s="1"/>
  <c r="AB772"/>
  <c r="AB778" s="1"/>
  <c r="Q17"/>
  <c r="AE766" s="1"/>
  <c r="AE778" s="1"/>
  <c r="AE566"/>
  <c r="S23"/>
  <c r="W9"/>
  <c r="Q9"/>
  <c r="AE318" s="1"/>
  <c r="AE330" s="1"/>
  <c r="AB331" s="1"/>
  <c r="AG311" s="1"/>
  <c r="AE313" s="1"/>
  <c r="AE187"/>
  <c r="AE199" s="1"/>
  <c r="AB200" s="1"/>
  <c r="AG180" s="1"/>
  <c r="AE182" s="1"/>
  <c r="Q13"/>
  <c r="T24"/>
  <c r="W7"/>
  <c r="P13"/>
  <c r="P24" s="1"/>
  <c r="W13" l="1"/>
  <c r="W17"/>
  <c r="W23" s="1"/>
  <c r="AB779"/>
  <c r="AG759" s="1"/>
  <c r="AE761" s="1"/>
  <c r="W21"/>
  <c r="W8"/>
  <c r="AE576"/>
  <c r="AB577" s="1"/>
  <c r="AG557" s="1"/>
  <c r="AE559" s="1"/>
  <c r="AB819"/>
  <c r="AG799" s="1"/>
  <c r="AE801" s="1"/>
  <c r="S24"/>
  <c r="Q23"/>
  <c r="Q24" s="1"/>
  <c r="W25" s="1"/>
  <c r="W20"/>
  <c r="W24" l="1"/>
</calcChain>
</file>

<file path=xl/comments1.xml><?xml version="1.0" encoding="utf-8"?>
<comments xmlns="http://schemas.openxmlformats.org/spreadsheetml/2006/main">
  <authors>
    <author>admon</author>
  </authors>
  <commentList>
    <comment ref="V7" authorId="0">
      <text>
        <r>
          <rPr>
            <b/>
            <sz val="8"/>
            <color indexed="81"/>
            <rFont val="Tahoma"/>
            <charset val="1"/>
          </rPr>
          <t>MOVIL CWPANAMA</t>
        </r>
      </text>
    </comment>
    <comment ref="V12" authorId="0">
      <text>
        <r>
          <rPr>
            <b/>
            <sz val="8"/>
            <color indexed="81"/>
            <rFont val="Tahoma"/>
            <charset val="1"/>
          </rPr>
          <t xml:space="preserve">COMPAÑÍA DE SEGUROS ASSA. </t>
        </r>
      </text>
    </comment>
    <comment ref="V15" authorId="0">
      <text>
        <r>
          <rPr>
            <b/>
            <sz val="8"/>
            <color indexed="81"/>
            <rFont val="Tahoma"/>
            <charset val="1"/>
          </rPr>
          <t xml:space="preserve">MOVIL CWPANAMA, IFHARU
</t>
        </r>
      </text>
    </comment>
    <comment ref="V16" authorId="0">
      <text>
        <r>
          <rPr>
            <b/>
            <sz val="8"/>
            <color indexed="81"/>
            <rFont val="Tahoma"/>
            <charset val="1"/>
          </rPr>
          <t>admon:</t>
        </r>
        <r>
          <rPr>
            <sz val="8"/>
            <color indexed="81"/>
            <rFont val="Tahoma"/>
            <charset val="1"/>
          </rPr>
          <t xml:space="preserve">
MOVIL CWPANAMA
</t>
        </r>
      </text>
    </comment>
    <comment ref="V18" authorId="0">
      <text>
        <r>
          <rPr>
            <b/>
            <sz val="8"/>
            <color indexed="81"/>
            <rFont val="Tahoma"/>
            <family val="2"/>
          </rPr>
          <t>admon:</t>
        </r>
        <r>
          <rPr>
            <sz val="8"/>
            <color indexed="81"/>
            <rFont val="Tahoma"/>
            <family val="2"/>
          </rPr>
          <t xml:space="preserve">
Descuento corresponde a INVERSIONES SUCASA,
GENERALI, CWMOVIL
</t>
        </r>
      </text>
    </comment>
  </commentList>
</comments>
</file>

<file path=xl/sharedStrings.xml><?xml version="1.0" encoding="utf-8"?>
<sst xmlns="http://schemas.openxmlformats.org/spreadsheetml/2006/main" count="1122" uniqueCount="199">
  <si>
    <t>PLANILLA DE  PERSONAL ADMINSTRATIVO DE  ICA</t>
  </si>
  <si>
    <t>PROYECTO LOS FAROS DE PANAMA</t>
  </si>
  <si>
    <t>CORRESPONDIENTE A LA IQNA. DE NOVIEMBRE 2008</t>
  </si>
  <si>
    <t xml:space="preserve"> </t>
  </si>
  <si>
    <t>FECHA DE</t>
  </si>
  <si>
    <t>SALARIO</t>
  </si>
  <si>
    <t>GASTO  REP.</t>
  </si>
  <si>
    <t>CLAVE</t>
  </si>
  <si>
    <t>Días</t>
  </si>
  <si>
    <t>HORAS</t>
  </si>
  <si>
    <t>G.REP.</t>
  </si>
  <si>
    <t>Salario</t>
  </si>
  <si>
    <t>Desc. Por</t>
  </si>
  <si>
    <t>SALARIO BRUTO</t>
  </si>
  <si>
    <t>SEG.</t>
  </si>
  <si>
    <t>S.S.</t>
  </si>
  <si>
    <t>I.S.R.</t>
  </si>
  <si>
    <t>DESC.</t>
  </si>
  <si>
    <t>No.</t>
  </si>
  <si>
    <t>COLABORADOR</t>
  </si>
  <si>
    <t>ENTRADA</t>
  </si>
  <si>
    <t>CEDULA</t>
  </si>
  <si>
    <t>PUESTO</t>
  </si>
  <si>
    <t>MENSUAL</t>
  </si>
  <si>
    <t>QUINCENAL</t>
  </si>
  <si>
    <t>Laborados</t>
  </si>
  <si>
    <t>Incapac.</t>
  </si>
  <si>
    <t>QUINC.</t>
  </si>
  <si>
    <t>Retroact.</t>
  </si>
  <si>
    <t>Ausencia</t>
  </si>
  <si>
    <t>Bonificación</t>
  </si>
  <si>
    <t>SOC.</t>
  </si>
  <si>
    <t>EDU.</t>
  </si>
  <si>
    <t>VARIOS</t>
  </si>
  <si>
    <t>NETO</t>
  </si>
  <si>
    <t>EmpL.</t>
  </si>
  <si>
    <t>Administración</t>
  </si>
  <si>
    <t>RUFINO JARAMILLO SANCHEZ</t>
  </si>
  <si>
    <t>31/03/2008</t>
  </si>
  <si>
    <t>8-172-907</t>
  </si>
  <si>
    <t>JEFE DE ALMACEN</t>
  </si>
  <si>
    <t>C01</t>
  </si>
  <si>
    <t>NADIA XIOMARA NEWBALL CHACON</t>
  </si>
  <si>
    <t>16/06/2008</t>
  </si>
  <si>
    <t>8-731-1970</t>
  </si>
  <si>
    <t>CAJERA</t>
  </si>
  <si>
    <t>C2</t>
  </si>
  <si>
    <t>NESTOR AUGUSTO MOLINA VALENCIA</t>
  </si>
  <si>
    <t>3-717-716</t>
  </si>
  <si>
    <t>AUXILIAR DE ALMACEN</t>
  </si>
  <si>
    <t>A00</t>
  </si>
  <si>
    <t>ANTONIO RODARTE MENDEZ</t>
  </si>
  <si>
    <t>24/10/2007</t>
  </si>
  <si>
    <t>E-8-66250</t>
  </si>
  <si>
    <t>JEFE DE ADMINISTRACIÓN</t>
  </si>
  <si>
    <t>E02</t>
  </si>
  <si>
    <t>CESAR ANDRES ABREGO HERNÁNDEZ</t>
  </si>
  <si>
    <t>28/07/2008</t>
  </si>
  <si>
    <t>8-704-636</t>
  </si>
  <si>
    <t>ASIST. DE CONTABILIDAD</t>
  </si>
  <si>
    <t>C02</t>
  </si>
  <si>
    <t>PLANILLA COMPLEMENTARIA DE  PERSONAL ADMINSTRATIVO DE  INGENIEROS CIVILES ASOCIADOS, S.A. DCV</t>
  </si>
  <si>
    <t>DOMINGO PASTOR CORDOBA ACOSTA</t>
  </si>
  <si>
    <t>22/9/2008</t>
  </si>
  <si>
    <t>7-111-752</t>
  </si>
  <si>
    <t>ASIST. ADMITIVO.-CONTABLE</t>
  </si>
  <si>
    <t>E-03</t>
  </si>
  <si>
    <t>CORRESPONDIENTE A LA I era. QNA. DE OCTUBRE DEL 2008</t>
  </si>
  <si>
    <t>Total Administración:6</t>
  </si>
  <si>
    <t>SALARIO QNAL.</t>
  </si>
  <si>
    <t>DÍAS</t>
  </si>
  <si>
    <t xml:space="preserve">AJUSTE EN </t>
  </si>
  <si>
    <t>SEGURO</t>
  </si>
  <si>
    <t>TOTAL</t>
  </si>
  <si>
    <t>Ingenieria</t>
  </si>
  <si>
    <t>N° CÉDULA</t>
  </si>
  <si>
    <t>GREP.</t>
  </si>
  <si>
    <t>LABORADOS</t>
  </si>
  <si>
    <t>QUINCENA</t>
  </si>
  <si>
    <t>SOCIAL</t>
  </si>
  <si>
    <t>JUAN CARLOS RUIZ PINTO</t>
  </si>
  <si>
    <t>21/01/2008</t>
  </si>
  <si>
    <t>4-720-526</t>
  </si>
  <si>
    <t>JEFE / FRENTE DE CONCR.</t>
  </si>
  <si>
    <t>Empleado</t>
  </si>
  <si>
    <t>CHRISTIAN A.HENRIQUEZ THOMAS</t>
  </si>
  <si>
    <t>8-712-848</t>
  </si>
  <si>
    <t>JEFE/  FRENTE ARM.  ACERO</t>
  </si>
  <si>
    <t>GABRIEL ANGEL CEDEÑO</t>
  </si>
  <si>
    <t>23/04/2008</t>
  </si>
  <si>
    <t>6-711-1091</t>
  </si>
  <si>
    <t>CAPATAZ</t>
  </si>
  <si>
    <t>AIRYN A. ARAUZ</t>
  </si>
  <si>
    <t>8-721-1594</t>
  </si>
  <si>
    <t>SECRETARIA DE GERENCIA</t>
  </si>
  <si>
    <t>ROSILIA ROSERO ASPRILLA</t>
  </si>
  <si>
    <t>PAS: 31538974</t>
  </si>
  <si>
    <t>TRABAJADOR MANUAL</t>
  </si>
  <si>
    <t>OSCAR RUIZ VALERO</t>
  </si>
  <si>
    <t>GERENTE DE PROYECTO</t>
  </si>
  <si>
    <t>ANTONIO J. JARAMILLO</t>
  </si>
  <si>
    <t>CC 19429350</t>
  </si>
  <si>
    <t>SUPERINT. DE PROYECTO</t>
  </si>
  <si>
    <t>E-02</t>
  </si>
  <si>
    <t xml:space="preserve">FRANCISCO PEREZ DELGADO </t>
  </si>
  <si>
    <t>P74800024750</t>
  </si>
  <si>
    <t>SUPERINT. DE MAQUINARIA</t>
  </si>
  <si>
    <t>Total Ingeniería: 8</t>
  </si>
  <si>
    <t>Total: 15 Colaboradores</t>
  </si>
  <si>
    <t>Lic. Eric M. Vega B.</t>
  </si>
  <si>
    <t>Lic. Eloy Nuñez</t>
  </si>
  <si>
    <t>Lic. Antonio Rodarte Méndez</t>
  </si>
  <si>
    <t>ING. Oscar Ruiz Valero</t>
  </si>
  <si>
    <t>Jefe de Recursos Humanos</t>
  </si>
  <si>
    <t>Contador</t>
  </si>
  <si>
    <t>Gerente Administrativo</t>
  </si>
  <si>
    <t>Gerente de Proyecto</t>
  </si>
  <si>
    <t>REALIZA:</t>
  </si>
  <si>
    <t>VO.BO.</t>
  </si>
  <si>
    <t>AUTORIZO</t>
  </si>
  <si>
    <t>NOTA:</t>
  </si>
  <si>
    <t>Lic. Nestor Molina</t>
  </si>
  <si>
    <t xml:space="preserve">Lic. Domingo Cordoba </t>
  </si>
  <si>
    <t>Arq. Ramon Espitia Razo</t>
  </si>
  <si>
    <t>Sup. De Construcción Campo</t>
  </si>
  <si>
    <t xml:space="preserve">No. </t>
  </si>
  <si>
    <t>BUENO POR USD</t>
  </si>
  <si>
    <t>RECIBI DE:  INGENIEROS CIVILES ASOCIADOS PANAMA, S.A. LA CANTIDAD DE USD.</t>
  </si>
  <si>
    <t>LA CANTIDAD DE: CIENTO SETENTA Y CUATRO CON 99/100.</t>
  </si>
  <si>
    <t>PAGO</t>
  </si>
  <si>
    <t>SEGÚN DESGLOSE:</t>
  </si>
  <si>
    <t>DETALLE INGRESOS</t>
  </si>
  <si>
    <t>Horas</t>
  </si>
  <si>
    <t>DETALLE DESCUENTOS</t>
  </si>
  <si>
    <t>DIAS TRABAJADOS</t>
  </si>
  <si>
    <t>incapacidad</t>
  </si>
  <si>
    <t>SEGURO SOCIAL</t>
  </si>
  <si>
    <t>HORAS EXTRAS</t>
  </si>
  <si>
    <t>médica</t>
  </si>
  <si>
    <t>SEGURO SOCIAL GASTO DE REP.</t>
  </si>
  <si>
    <t>ORDINARIO/PRIMA</t>
  </si>
  <si>
    <t>SEGURO EDUCATIVO</t>
  </si>
  <si>
    <t>GASTO DE REPR.</t>
  </si>
  <si>
    <t>BONIFICACIÓN</t>
  </si>
  <si>
    <t>I.S.R. G. REP.</t>
  </si>
  <si>
    <t>OTROS INGRESOS</t>
  </si>
  <si>
    <t>OTROS DESCUENTOS</t>
  </si>
  <si>
    <t>SUELDO DEVENGADO</t>
  </si>
  <si>
    <t>ANTICIPO QUINCENA</t>
  </si>
  <si>
    <t>VIATICOS</t>
  </si>
  <si>
    <t>JUDICIAL</t>
  </si>
  <si>
    <t>B/. / incapacidad méd.</t>
  </si>
  <si>
    <t>CELULARES</t>
  </si>
  <si>
    <t>total días de incapacidad.</t>
  </si>
  <si>
    <t>C X C EMPLEADO</t>
  </si>
  <si>
    <t>TOTAL INGRESOS</t>
  </si>
  <si>
    <t>TOTAL DESCUENTOS</t>
  </si>
  <si>
    <t>LIQUIDO</t>
  </si>
  <si>
    <t>RECIBI  CONFORME</t>
  </si>
  <si>
    <t>DEPARTAMENTO: ADMINISTRACIÓN</t>
  </si>
  <si>
    <t>RICARDO ORLANDO ORTIZ CALDERON</t>
  </si>
  <si>
    <t>LA CANTIDAD DE: TRESCIENTOS CINCUENTA Y TRES CON 92/100.</t>
  </si>
  <si>
    <t>RUFINO JARAMILLO SÁNCHEZ</t>
  </si>
  <si>
    <t>LA CANTIDAD DE: TRESCIENTOS SESENTA Y TRES CON 00/100.</t>
  </si>
  <si>
    <t>LA CANTIDAD DE: DOSCIENTOS VEINTISEIS  CON 87/100.</t>
  </si>
  <si>
    <t>C.A.C.EH.N.,R.L.</t>
  </si>
  <si>
    <t>EVELIO BONILLA RODRIGUEZ</t>
  </si>
  <si>
    <t>LA CANTIDAD DE: CUATROCIENTOS TREINTA Y UNO CON 06/100.</t>
  </si>
  <si>
    <t>NESTOR A. MOLINA VALENCIA</t>
  </si>
  <si>
    <t>LA CANTIDAD DE: CIENTO SETENTA Y SEIS CON 49/100.</t>
  </si>
  <si>
    <t>VICENTA MARIA BATISTA ABREGO</t>
  </si>
  <si>
    <t>LA CANTIDAD DE: SEISCIENTOS VEINTE  CON 40/100.</t>
  </si>
  <si>
    <t>LA CANTIDAD DE: STECIENTOS CUATRO CON 92/100.</t>
  </si>
  <si>
    <t>CESAR ANDRES ABREGO HERNANDEZ</t>
  </si>
  <si>
    <t>LA CANTIDAD DE: DOSCIENTOS VEINTISEIS CON 87/100.</t>
  </si>
  <si>
    <t>FINANCIERA EL SOL, S.A.</t>
  </si>
  <si>
    <t>DENISE GISEL RUIZ SARMIENTO</t>
  </si>
  <si>
    <t>LA CANTIDAD DE: CIENTO OCHENTA Y NUEVE CON 38/100.</t>
  </si>
  <si>
    <t>CIA. DE SEG. ASSA</t>
  </si>
  <si>
    <t>DEPARTAMENTO: INGENIERIA</t>
  </si>
  <si>
    <t>LA CANTIDAD DE: CUATROCIENTOS OCHENTA Y SIETE CON 09/100.</t>
  </si>
  <si>
    <t>IFHARU</t>
  </si>
  <si>
    <t>LA CANTIDAD DE: OCHOCIENTOS OCHENTA Y UNO CON 13/100.</t>
  </si>
  <si>
    <t>LA CANTIDAD DE: SETECIENTOS CUARENTA Y SIETE CON 34/100.</t>
  </si>
  <si>
    <t>LA CANTIDAD DE: QUINIENTOS CINCUENTA Y NUEVE CON 44/100.</t>
  </si>
  <si>
    <t>LA CANTIDAD DE: CUATROCIENTOS TREINTA Y SIETE CON 21/100.</t>
  </si>
  <si>
    <t>LA CANTIDAD DE: QUINIENTOS OCHENTA Y UNO CON 08/100.</t>
  </si>
  <si>
    <t xml:space="preserve">LA CANTIDAD DE: </t>
  </si>
  <si>
    <t>INVERSIONES SUCASA</t>
  </si>
  <si>
    <t>GENERALI</t>
  </si>
  <si>
    <t>LA CANTIDAD DE: CIENTO TREINTA Y NUEVE CON 52/100.</t>
  </si>
  <si>
    <t>MUEBLERIA LA ALEMANA</t>
  </si>
  <si>
    <t>LA CANTIDAD DE: TRESCIENTOS  DIECISIETE CON 62/100.</t>
  </si>
  <si>
    <t>LA CANTIDAD DE: DOSCIENTOS SETENTA Y DOS CON 25/100.</t>
  </si>
  <si>
    <t>LA CANTIDAD DE: CIENTO SETENTA Y SEIS CON 96/100.</t>
  </si>
  <si>
    <t>LA CANTIDAD DE: QUINIENTOS OCHENTA Y NUEVE CON 87/100.</t>
  </si>
  <si>
    <t>LA CANTIDAD DE: SETECIENTOS VEINTISEIS CON 00/100.</t>
  </si>
  <si>
    <t>LA CANTIDAD DE: MIL SETECIENTOS SESENTA  CON 29/100.</t>
  </si>
  <si>
    <t>LA CANTIDAD DE: DOS MIL TRES CON 34/100.</t>
  </si>
</sst>
</file>

<file path=xl/styles.xml><?xml version="1.0" encoding="utf-8"?>
<styleSheet xmlns="http://schemas.openxmlformats.org/spreadsheetml/2006/main">
  <numFmts count="5">
    <numFmt numFmtId="8" formatCode="&quot;B/.&quot;\ #,##0.00_);[Red]\(&quot;B/.&quot;\ #,##0.00\)"/>
    <numFmt numFmtId="164" formatCode="#,##0.00;[Red]#,##0.00"/>
    <numFmt numFmtId="165" formatCode="00000"/>
    <numFmt numFmtId="166" formatCode="_ &quot;B/.&quot;\ * #,##0.00_ ;_ &quot;B/.&quot;\ * \-#,##0.00_ ;_ &quot;B/.&quot;\ * &quot;-&quot;??_ ;_ @_ "/>
    <numFmt numFmtId="167" formatCode="###,###,##0.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13"/>
      <name val="Calibri"/>
      <family val="2"/>
    </font>
    <font>
      <b/>
      <sz val="12.5"/>
      <name val="Calibri"/>
      <family val="2"/>
    </font>
    <font>
      <b/>
      <sz val="12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Tahoma"/>
      <family val="2"/>
    </font>
    <font>
      <sz val="11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6" fillId="0" borderId="0"/>
    <xf numFmtId="164" fontId="16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7" fillId="0" borderId="5" xfId="0" applyFont="1" applyBorder="1"/>
    <xf numFmtId="0" fontId="7" fillId="0" borderId="3" xfId="0" applyFont="1" applyBorder="1"/>
    <xf numFmtId="14" fontId="7" fillId="0" borderId="3" xfId="0" applyNumberFormat="1" applyFont="1" applyBorder="1" applyAlignment="1">
      <alignment horizontal="right"/>
    </xf>
    <xf numFmtId="14" fontId="7" fillId="0" borderId="3" xfId="0" applyNumberFormat="1" applyFont="1" applyBorder="1" applyAlignment="1">
      <alignment horizontal="center"/>
    </xf>
    <xf numFmtId="0" fontId="8" fillId="0" borderId="3" xfId="0" applyFont="1" applyBorder="1"/>
    <xf numFmtId="164" fontId="7" fillId="0" borderId="3" xfId="0" applyNumberFormat="1" applyFont="1" applyBorder="1"/>
    <xf numFmtId="2" fontId="7" fillId="0" borderId="3" xfId="0" applyNumberFormat="1" applyFont="1" applyBorder="1"/>
    <xf numFmtId="1" fontId="7" fillId="0" borderId="3" xfId="0" applyNumberFormat="1" applyFont="1" applyBorder="1" applyAlignment="1">
      <alignment horizontal="center"/>
    </xf>
    <xf numFmtId="40" fontId="7" fillId="0" borderId="3" xfId="0" applyNumberFormat="1" applyFont="1" applyBorder="1"/>
    <xf numFmtId="4" fontId="7" fillId="0" borderId="3" xfId="0" applyNumberFormat="1" applyFont="1" applyBorder="1"/>
    <xf numFmtId="0" fontId="7" fillId="3" borderId="5" xfId="0" applyFont="1" applyFill="1" applyBorder="1"/>
    <xf numFmtId="0" fontId="7" fillId="3" borderId="8" xfId="0" applyFont="1" applyFill="1" applyBorder="1"/>
    <xf numFmtId="0" fontId="9" fillId="0" borderId="3" xfId="0" applyFont="1" applyBorder="1" applyAlignment="1">
      <alignment horizontal="center"/>
    </xf>
    <xf numFmtId="0" fontId="7" fillId="2" borderId="5" xfId="0" applyFont="1" applyFill="1" applyBorder="1"/>
    <xf numFmtId="0" fontId="2" fillId="2" borderId="3" xfId="0" applyFont="1" applyFill="1" applyBorder="1"/>
    <xf numFmtId="14" fontId="7" fillId="2" borderId="3" xfId="0" applyNumberFormat="1" applyFont="1" applyFill="1" applyBorder="1" applyAlignment="1">
      <alignment horizontal="right"/>
    </xf>
    <xf numFmtId="0" fontId="8" fillId="2" borderId="3" xfId="0" applyFont="1" applyFill="1" applyBorder="1"/>
    <xf numFmtId="164" fontId="2" fillId="2" borderId="3" xfId="0" applyNumberFormat="1" applyFont="1" applyFill="1" applyBorder="1"/>
    <xf numFmtId="0" fontId="10" fillId="2" borderId="1" xfId="0" applyFont="1" applyFill="1" applyBorder="1"/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2" fontId="7" fillId="0" borderId="7" xfId="0" applyNumberFormat="1" applyFont="1" applyBorder="1"/>
    <xf numFmtId="0" fontId="10" fillId="2" borderId="5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14" fontId="0" fillId="0" borderId="3" xfId="0" applyNumberFormat="1" applyBorder="1" applyAlignment="1">
      <alignment horizontal="right"/>
    </xf>
    <xf numFmtId="164" fontId="0" fillId="0" borderId="3" xfId="0" applyNumberFormat="1" applyBorder="1"/>
    <xf numFmtId="2" fontId="0" fillId="0" borderId="3" xfId="0" applyNumberFormat="1" applyBorder="1"/>
    <xf numFmtId="40" fontId="0" fillId="0" borderId="3" xfId="0" applyNumberFormat="1" applyBorder="1"/>
    <xf numFmtId="40" fontId="0" fillId="0" borderId="10" xfId="0" applyNumberFormat="1" applyBorder="1"/>
    <xf numFmtId="2" fontId="0" fillId="0" borderId="7" xfId="0" applyNumberForma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7" fillId="2" borderId="3" xfId="0" applyFont="1" applyFill="1" applyBorder="1"/>
    <xf numFmtId="0" fontId="0" fillId="2" borderId="11" xfId="0" applyFill="1" applyBorder="1"/>
    <xf numFmtId="0" fontId="3" fillId="2" borderId="12" xfId="0" applyFont="1" applyFill="1" applyBorder="1"/>
    <xf numFmtId="164" fontId="3" fillId="2" borderId="12" xfId="0" applyNumberFormat="1" applyFont="1" applyFill="1" applyBorder="1"/>
    <xf numFmtId="0" fontId="7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1" fillId="0" borderId="0" xfId="0" applyFont="1" applyBorder="1"/>
    <xf numFmtId="40" fontId="7" fillId="0" borderId="0" xfId="0" applyNumberFormat="1" applyFont="1"/>
    <xf numFmtId="2" fontId="7" fillId="0" borderId="0" xfId="0" applyNumberFormat="1" applyFont="1" applyBorder="1"/>
    <xf numFmtId="0" fontId="0" fillId="0" borderId="0" xfId="0" applyBorder="1"/>
    <xf numFmtId="0" fontId="11" fillId="0" borderId="13" xfId="0" applyFont="1" applyBorder="1"/>
    <xf numFmtId="0" fontId="11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12" fillId="0" borderId="0" xfId="0" applyFont="1"/>
    <xf numFmtId="8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4" xfId="0" applyFont="1" applyBorder="1"/>
    <xf numFmtId="2" fontId="0" fillId="0" borderId="0" xfId="0" applyNumberFormat="1"/>
    <xf numFmtId="0" fontId="13" fillId="0" borderId="0" xfId="0" applyFont="1" applyBorder="1" applyAlignment="1">
      <alignment horizontal="center" readingOrder="2"/>
    </xf>
    <xf numFmtId="0" fontId="14" fillId="0" borderId="0" xfId="0" applyFont="1" applyBorder="1" applyAlignment="1">
      <alignment horizontal="center" readingOrder="2"/>
    </xf>
    <xf numFmtId="0" fontId="15" fillId="0" borderId="0" xfId="0" applyFont="1" applyBorder="1" applyAlignment="1">
      <alignment horizontal="center" readingOrder="2"/>
    </xf>
    <xf numFmtId="0" fontId="7" fillId="0" borderId="0" xfId="0" applyFont="1" applyBorder="1"/>
    <xf numFmtId="0" fontId="17" fillId="0" borderId="0" xfId="1" applyFont="1" applyBorder="1"/>
    <xf numFmtId="165" fontId="17" fillId="0" borderId="0" xfId="1" applyNumberFormat="1" applyFont="1" applyBorder="1"/>
    <xf numFmtId="166" fontId="18" fillId="0" borderId="0" xfId="2" applyNumberFormat="1" applyFont="1" applyBorder="1" applyAlignment="1">
      <alignment horizontal="left" wrapText="1"/>
    </xf>
    <xf numFmtId="166" fontId="12" fillId="0" borderId="0" xfId="0" applyNumberFormat="1" applyFont="1" applyBorder="1"/>
    <xf numFmtId="0" fontId="19" fillId="0" borderId="0" xfId="0" applyFont="1" applyBorder="1"/>
    <xf numFmtId="0" fontId="12" fillId="0" borderId="0" xfId="0" applyFont="1" applyBorder="1"/>
    <xf numFmtId="166" fontId="20" fillId="0" borderId="0" xfId="0" applyNumberFormat="1" applyFont="1" applyBorder="1"/>
    <xf numFmtId="0" fontId="18" fillId="0" borderId="0" xfId="1" applyFont="1" applyBorder="1" applyAlignment="1">
      <alignment horizontal="left" vertical="center" wrapText="1"/>
    </xf>
    <xf numFmtId="0" fontId="19" fillId="0" borderId="0" xfId="0" applyFont="1" applyBorder="1" applyAlignment="1"/>
    <xf numFmtId="0" fontId="7" fillId="0" borderId="0" xfId="0" applyFont="1" applyBorder="1" applyAlignment="1"/>
    <xf numFmtId="0" fontId="18" fillId="0" borderId="0" xfId="1" applyFont="1" applyBorder="1" applyAlignment="1">
      <alignment vertical="center" wrapText="1"/>
    </xf>
    <xf numFmtId="0" fontId="18" fillId="0" borderId="0" xfId="1" applyFont="1" applyBorder="1" applyAlignment="1">
      <alignment vertical="center"/>
    </xf>
    <xf numFmtId="0" fontId="18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1" fontId="17" fillId="0" borderId="0" xfId="1" applyNumberFormat="1" applyFont="1" applyBorder="1" applyAlignment="1">
      <alignment horizontal="center" vertical="center"/>
    </xf>
    <xf numFmtId="0" fontId="17" fillId="0" borderId="0" xfId="1" applyFont="1" applyBorder="1" applyAlignment="1">
      <alignment horizontal="left" vertical="center"/>
    </xf>
    <xf numFmtId="167" fontId="17" fillId="0" borderId="0" xfId="1" applyNumberFormat="1" applyFont="1" applyBorder="1" applyAlignment="1">
      <alignment vertical="center"/>
    </xf>
    <xf numFmtId="2" fontId="17" fillId="0" borderId="0" xfId="1" applyNumberFormat="1" applyFont="1" applyBorder="1" applyAlignment="1">
      <alignment vertical="center"/>
    </xf>
    <xf numFmtId="0" fontId="17" fillId="0" borderId="0" xfId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166" fontId="18" fillId="0" borderId="0" xfId="2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 wrapText="1"/>
    </xf>
    <xf numFmtId="0" fontId="17" fillId="0" borderId="0" xfId="1" applyFont="1" applyBorder="1" applyAlignment="1"/>
    <xf numFmtId="0" fontId="17" fillId="0" borderId="0" xfId="1" applyFont="1" applyBorder="1" applyAlignment="1">
      <alignment horizontal="center"/>
    </xf>
    <xf numFmtId="0" fontId="18" fillId="0" borderId="0" xfId="1" applyFont="1" applyBorder="1" applyAlignment="1">
      <alignment horizontal="center" wrapText="1"/>
    </xf>
    <xf numFmtId="0" fontId="18" fillId="0" borderId="0" xfId="1" applyFont="1" applyBorder="1" applyAlignment="1">
      <alignment horizontal="center"/>
    </xf>
    <xf numFmtId="0" fontId="16" fillId="0" borderId="0" xfId="1" applyBorder="1"/>
    <xf numFmtId="0" fontId="0" fillId="0" borderId="0" xfId="0" applyAlignment="1">
      <alignment vertical="center"/>
    </xf>
    <xf numFmtId="0" fontId="7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21" fillId="0" borderId="0" xfId="1" applyFont="1" applyAlignment="1"/>
    <xf numFmtId="0" fontId="16" fillId="0" borderId="0" xfId="1"/>
    <xf numFmtId="0" fontId="13" fillId="0" borderId="0" xfId="0" applyFont="1" applyAlignment="1">
      <alignment horizontal="center" readingOrder="2"/>
    </xf>
    <xf numFmtId="0" fontId="14" fillId="0" borderId="0" xfId="0" applyFont="1" applyAlignment="1">
      <alignment horizontal="center" readingOrder="2"/>
    </xf>
    <xf numFmtId="0" fontId="15" fillId="0" borderId="0" xfId="0" applyFont="1" applyAlignment="1">
      <alignment horizontal="center" readingOrder="2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17" fillId="0" borderId="18" xfId="1" applyFont="1" applyBorder="1"/>
    <xf numFmtId="166" fontId="12" fillId="0" borderId="19" xfId="0" applyNumberFormat="1" applyFont="1" applyBorder="1"/>
    <xf numFmtId="0" fontId="7" fillId="0" borderId="18" xfId="0" applyFont="1" applyBorder="1"/>
    <xf numFmtId="0" fontId="7" fillId="0" borderId="19" xfId="0" applyFont="1" applyBorder="1"/>
    <xf numFmtId="0" fontId="19" fillId="0" borderId="18" xfId="0" applyFont="1" applyBorder="1"/>
    <xf numFmtId="0" fontId="18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13" xfId="1" applyFont="1" applyBorder="1" applyAlignment="1">
      <alignment vertical="center"/>
    </xf>
    <xf numFmtId="0" fontId="17" fillId="0" borderId="19" xfId="1" applyFont="1" applyBorder="1"/>
    <xf numFmtId="0" fontId="17" fillId="0" borderId="3" xfId="1" applyFont="1" applyBorder="1" applyAlignment="1">
      <alignment vertical="center"/>
    </xf>
    <xf numFmtId="1" fontId="17" fillId="0" borderId="3" xfId="1" applyNumberFormat="1" applyFont="1" applyBorder="1" applyAlignment="1">
      <alignment horizontal="center" vertical="center"/>
    </xf>
    <xf numFmtId="0" fontId="18" fillId="0" borderId="20" xfId="1" applyFont="1" applyBorder="1" applyAlignment="1">
      <alignment horizontal="center" vertical="center"/>
    </xf>
    <xf numFmtId="0" fontId="17" fillId="0" borderId="3" xfId="1" applyFont="1" applyBorder="1" applyAlignment="1">
      <alignment horizontal="left" vertical="center"/>
    </xf>
    <xf numFmtId="167" fontId="17" fillId="0" borderId="3" xfId="1" applyNumberFormat="1" applyFont="1" applyBorder="1" applyAlignment="1">
      <alignment vertical="center"/>
    </xf>
    <xf numFmtId="0" fontId="18" fillId="0" borderId="21" xfId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167" fontId="17" fillId="0" borderId="22" xfId="1" applyNumberFormat="1" applyFont="1" applyBorder="1" applyAlignment="1">
      <alignment vertical="center"/>
    </xf>
    <xf numFmtId="2" fontId="17" fillId="0" borderId="3" xfId="1" applyNumberFormat="1" applyFont="1" applyBorder="1" applyAlignment="1">
      <alignment vertical="center"/>
    </xf>
    <xf numFmtId="1" fontId="17" fillId="0" borderId="21" xfId="1" applyNumberFormat="1" applyFont="1" applyBorder="1" applyAlignment="1">
      <alignment horizontal="center" vertical="center"/>
    </xf>
    <xf numFmtId="0" fontId="17" fillId="0" borderId="23" xfId="1" applyFon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17" fillId="0" borderId="24" xfId="1" applyFont="1" applyBorder="1" applyAlignment="1">
      <alignment vertical="center"/>
    </xf>
    <xf numFmtId="167" fontId="17" fillId="0" borderId="25" xfId="1" applyNumberFormat="1" applyFont="1" applyBorder="1" applyAlignment="1">
      <alignment vertical="center"/>
    </xf>
    <xf numFmtId="0" fontId="17" fillId="0" borderId="25" xfId="1" applyFont="1" applyBorder="1" applyAlignment="1">
      <alignment vertical="center"/>
    </xf>
    <xf numFmtId="167" fontId="17" fillId="0" borderId="26" xfId="1" applyNumberFormat="1" applyFont="1" applyBorder="1" applyAlignment="1">
      <alignment vertical="center"/>
    </xf>
    <xf numFmtId="166" fontId="18" fillId="0" borderId="26" xfId="2" applyNumberFormat="1" applyFont="1" applyBorder="1" applyAlignment="1">
      <alignment vertical="center"/>
    </xf>
    <xf numFmtId="0" fontId="17" fillId="0" borderId="19" xfId="1" applyFont="1" applyBorder="1" applyAlignment="1"/>
    <xf numFmtId="0" fontId="17" fillId="0" borderId="18" xfId="1" applyFont="1" applyBorder="1" applyAlignment="1"/>
    <xf numFmtId="0" fontId="18" fillId="0" borderId="16" xfId="1" applyFont="1" applyBorder="1" applyAlignment="1">
      <alignment horizontal="center"/>
    </xf>
    <xf numFmtId="0" fontId="17" fillId="0" borderId="27" xfId="1" applyFont="1" applyBorder="1" applyAlignment="1"/>
    <xf numFmtId="0" fontId="17" fillId="0" borderId="14" xfId="1" applyFont="1" applyBorder="1" applyAlignment="1"/>
    <xf numFmtId="0" fontId="17" fillId="0" borderId="28" xfId="1" applyFont="1" applyBorder="1"/>
    <xf numFmtId="0" fontId="12" fillId="0" borderId="18" xfId="0" applyFont="1" applyBorder="1"/>
    <xf numFmtId="0" fontId="8" fillId="0" borderId="0" xfId="0" applyFont="1"/>
    <xf numFmtId="0" fontId="22" fillId="0" borderId="0" xfId="1" applyFont="1" applyBorder="1"/>
    <xf numFmtId="0" fontId="22" fillId="0" borderId="19" xfId="1" applyFont="1" applyBorder="1"/>
    <xf numFmtId="2" fontId="22" fillId="0" borderId="0" xfId="1" applyNumberFormat="1" applyFont="1" applyBorder="1" applyAlignment="1">
      <alignment horizontal="center"/>
    </xf>
    <xf numFmtId="0" fontId="21" fillId="0" borderId="0" xfId="1" applyFont="1" applyAlignment="1"/>
    <xf numFmtId="0" fontId="17" fillId="0" borderId="0" xfId="1" applyFont="1"/>
  </cellXfs>
  <cellStyles count="3">
    <cellStyle name="Moned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228600</xdr:colOff>
      <xdr:row>130</xdr:row>
      <xdr:rowOff>142875</xdr:rowOff>
    </xdr:from>
    <xdr:to>
      <xdr:col>25</xdr:col>
      <xdr:colOff>723900</xdr:colOff>
      <xdr:row>135</xdr:row>
      <xdr:rowOff>28575</xdr:rowOff>
    </xdr:to>
    <xdr:pic>
      <xdr:nvPicPr>
        <xdr:cNvPr id="2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29517975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130</xdr:row>
      <xdr:rowOff>177800</xdr:rowOff>
    </xdr:from>
    <xdr:to>
      <xdr:col>32</xdr:col>
      <xdr:colOff>825500</xdr:colOff>
      <xdr:row>137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9067125" y="29552900"/>
          <a:ext cx="11106150" cy="1203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170</xdr:row>
      <xdr:rowOff>142875</xdr:rowOff>
    </xdr:from>
    <xdr:to>
      <xdr:col>25</xdr:col>
      <xdr:colOff>723900</xdr:colOff>
      <xdr:row>175</xdr:row>
      <xdr:rowOff>28575</xdr:rowOff>
    </xdr:to>
    <xdr:pic>
      <xdr:nvPicPr>
        <xdr:cNvPr id="4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38461950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170</xdr:row>
      <xdr:rowOff>177800</xdr:rowOff>
    </xdr:from>
    <xdr:to>
      <xdr:col>32</xdr:col>
      <xdr:colOff>825500</xdr:colOff>
      <xdr:row>177</xdr:row>
      <xdr:rowOff>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29067125" y="38496875"/>
          <a:ext cx="11106150" cy="119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211</xdr:row>
      <xdr:rowOff>142875</xdr:rowOff>
    </xdr:from>
    <xdr:to>
      <xdr:col>25</xdr:col>
      <xdr:colOff>723900</xdr:colOff>
      <xdr:row>216</xdr:row>
      <xdr:rowOff>28575</xdr:rowOff>
    </xdr:to>
    <xdr:pic>
      <xdr:nvPicPr>
        <xdr:cNvPr id="6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47577375"/>
          <a:ext cx="1095375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211</xdr:row>
      <xdr:rowOff>177800</xdr:rowOff>
    </xdr:from>
    <xdr:to>
      <xdr:col>32</xdr:col>
      <xdr:colOff>825500</xdr:colOff>
      <xdr:row>218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29067125" y="47612300"/>
          <a:ext cx="11106150" cy="149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257</xdr:row>
      <xdr:rowOff>142875</xdr:rowOff>
    </xdr:from>
    <xdr:to>
      <xdr:col>25</xdr:col>
      <xdr:colOff>723900</xdr:colOff>
      <xdr:row>262</xdr:row>
      <xdr:rowOff>28575</xdr:rowOff>
    </xdr:to>
    <xdr:pic>
      <xdr:nvPicPr>
        <xdr:cNvPr id="8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57912000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257</xdr:row>
      <xdr:rowOff>177800</xdr:rowOff>
    </xdr:from>
    <xdr:to>
      <xdr:col>32</xdr:col>
      <xdr:colOff>825500</xdr:colOff>
      <xdr:row>264</xdr:row>
      <xdr:rowOff>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29067125" y="57946925"/>
          <a:ext cx="11106150" cy="1203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302</xdr:row>
      <xdr:rowOff>142875</xdr:rowOff>
    </xdr:from>
    <xdr:to>
      <xdr:col>25</xdr:col>
      <xdr:colOff>723900</xdr:colOff>
      <xdr:row>307</xdr:row>
      <xdr:rowOff>28575</xdr:rowOff>
    </xdr:to>
    <xdr:pic>
      <xdr:nvPicPr>
        <xdr:cNvPr id="10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67798950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302</xdr:row>
      <xdr:rowOff>177800</xdr:rowOff>
    </xdr:from>
    <xdr:to>
      <xdr:col>32</xdr:col>
      <xdr:colOff>825500</xdr:colOff>
      <xdr:row>309</xdr:row>
      <xdr:rowOff>0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29067125" y="67833875"/>
          <a:ext cx="11106150" cy="1203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344</xdr:row>
      <xdr:rowOff>142875</xdr:rowOff>
    </xdr:from>
    <xdr:to>
      <xdr:col>25</xdr:col>
      <xdr:colOff>723900</xdr:colOff>
      <xdr:row>349</xdr:row>
      <xdr:rowOff>28575</xdr:rowOff>
    </xdr:to>
    <xdr:pic>
      <xdr:nvPicPr>
        <xdr:cNvPr id="12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77304900"/>
          <a:ext cx="10953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344</xdr:row>
      <xdr:rowOff>177800</xdr:rowOff>
    </xdr:from>
    <xdr:to>
      <xdr:col>32</xdr:col>
      <xdr:colOff>825500</xdr:colOff>
      <xdr:row>351</xdr:row>
      <xdr:rowOff>0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29067125" y="77339825"/>
          <a:ext cx="11106150" cy="127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190500</xdr:colOff>
      <xdr:row>386</xdr:row>
      <xdr:rowOff>85725</xdr:rowOff>
    </xdr:from>
    <xdr:to>
      <xdr:col>25</xdr:col>
      <xdr:colOff>685800</xdr:colOff>
      <xdr:row>390</xdr:row>
      <xdr:rowOff>161925</xdr:rowOff>
    </xdr:to>
    <xdr:pic>
      <xdr:nvPicPr>
        <xdr:cNvPr id="14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870150" y="86553675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25</xdr:col>
      <xdr:colOff>749300</xdr:colOff>
      <xdr:row>385</xdr:row>
      <xdr:rowOff>177800</xdr:rowOff>
    </xdr:from>
    <xdr:to>
      <xdr:col>32</xdr:col>
      <xdr:colOff>787400</xdr:colOff>
      <xdr:row>391</xdr:row>
      <xdr:rowOff>190500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29029025" y="86455250"/>
          <a:ext cx="11106150" cy="119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427</xdr:row>
      <xdr:rowOff>47625</xdr:rowOff>
    </xdr:from>
    <xdr:to>
      <xdr:col>25</xdr:col>
      <xdr:colOff>723900</xdr:colOff>
      <xdr:row>431</xdr:row>
      <xdr:rowOff>123825</xdr:rowOff>
    </xdr:to>
    <xdr:pic>
      <xdr:nvPicPr>
        <xdr:cNvPr id="16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95735775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426</xdr:row>
      <xdr:rowOff>177800</xdr:rowOff>
    </xdr:from>
    <xdr:to>
      <xdr:col>32</xdr:col>
      <xdr:colOff>825500</xdr:colOff>
      <xdr:row>433</xdr:row>
      <xdr:rowOff>0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29067125" y="95675450"/>
          <a:ext cx="11106150" cy="1203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467</xdr:row>
      <xdr:rowOff>142875</xdr:rowOff>
    </xdr:from>
    <xdr:to>
      <xdr:col>25</xdr:col>
      <xdr:colOff>723900</xdr:colOff>
      <xdr:row>472</xdr:row>
      <xdr:rowOff>28575</xdr:rowOff>
    </xdr:to>
    <xdr:pic>
      <xdr:nvPicPr>
        <xdr:cNvPr id="18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104717850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467</xdr:row>
      <xdr:rowOff>177800</xdr:rowOff>
    </xdr:from>
    <xdr:to>
      <xdr:col>32</xdr:col>
      <xdr:colOff>825500</xdr:colOff>
      <xdr:row>474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29067125" y="104752775"/>
          <a:ext cx="11106150" cy="1203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507</xdr:row>
      <xdr:rowOff>142875</xdr:rowOff>
    </xdr:from>
    <xdr:to>
      <xdr:col>25</xdr:col>
      <xdr:colOff>723900</xdr:colOff>
      <xdr:row>512</xdr:row>
      <xdr:rowOff>28575</xdr:rowOff>
    </xdr:to>
    <xdr:pic>
      <xdr:nvPicPr>
        <xdr:cNvPr id="20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113642775"/>
          <a:ext cx="109537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507</xdr:row>
      <xdr:rowOff>177800</xdr:rowOff>
    </xdr:from>
    <xdr:to>
      <xdr:col>32</xdr:col>
      <xdr:colOff>825500</xdr:colOff>
      <xdr:row>514</xdr:row>
      <xdr:rowOff>0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29067125" y="113677700"/>
          <a:ext cx="11106150" cy="1250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548</xdr:row>
      <xdr:rowOff>142875</xdr:rowOff>
    </xdr:from>
    <xdr:to>
      <xdr:col>25</xdr:col>
      <xdr:colOff>723900</xdr:colOff>
      <xdr:row>553</xdr:row>
      <xdr:rowOff>28575</xdr:rowOff>
    </xdr:to>
    <xdr:pic>
      <xdr:nvPicPr>
        <xdr:cNvPr id="22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122748675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548</xdr:row>
      <xdr:rowOff>177800</xdr:rowOff>
    </xdr:from>
    <xdr:to>
      <xdr:col>32</xdr:col>
      <xdr:colOff>825500</xdr:colOff>
      <xdr:row>555</xdr:row>
      <xdr:rowOff>0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29067125" y="122783600"/>
          <a:ext cx="11106150" cy="1203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76200</xdr:colOff>
      <xdr:row>588</xdr:row>
      <xdr:rowOff>142875</xdr:rowOff>
    </xdr:from>
    <xdr:to>
      <xdr:col>25</xdr:col>
      <xdr:colOff>571500</xdr:colOff>
      <xdr:row>593</xdr:row>
      <xdr:rowOff>28575</xdr:rowOff>
    </xdr:to>
    <xdr:pic>
      <xdr:nvPicPr>
        <xdr:cNvPr id="24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55850" y="131797425"/>
          <a:ext cx="1095375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25</xdr:col>
      <xdr:colOff>730250</xdr:colOff>
      <xdr:row>588</xdr:row>
      <xdr:rowOff>25400</xdr:rowOff>
    </xdr:from>
    <xdr:to>
      <xdr:col>32</xdr:col>
      <xdr:colOff>768350</xdr:colOff>
      <xdr:row>594</xdr:row>
      <xdr:rowOff>114300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29009975" y="131679950"/>
          <a:ext cx="11106150" cy="142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190500</xdr:colOff>
      <xdr:row>630</xdr:row>
      <xdr:rowOff>47625</xdr:rowOff>
    </xdr:from>
    <xdr:to>
      <xdr:col>25</xdr:col>
      <xdr:colOff>685800</xdr:colOff>
      <xdr:row>634</xdr:row>
      <xdr:rowOff>123825</xdr:rowOff>
    </xdr:to>
    <xdr:pic>
      <xdr:nvPicPr>
        <xdr:cNvPr id="26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870150" y="141112875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629</xdr:row>
      <xdr:rowOff>158750</xdr:rowOff>
    </xdr:from>
    <xdr:to>
      <xdr:col>32</xdr:col>
      <xdr:colOff>825500</xdr:colOff>
      <xdr:row>635</xdr:row>
      <xdr:rowOff>171450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29067125" y="141033500"/>
          <a:ext cx="11106150" cy="119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670</xdr:row>
      <xdr:rowOff>85725</xdr:rowOff>
    </xdr:from>
    <xdr:to>
      <xdr:col>25</xdr:col>
      <xdr:colOff>723900</xdr:colOff>
      <xdr:row>674</xdr:row>
      <xdr:rowOff>161925</xdr:rowOff>
    </xdr:to>
    <xdr:pic>
      <xdr:nvPicPr>
        <xdr:cNvPr id="28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150047325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669</xdr:row>
      <xdr:rowOff>139700</xdr:rowOff>
    </xdr:from>
    <xdr:to>
      <xdr:col>32</xdr:col>
      <xdr:colOff>825500</xdr:colOff>
      <xdr:row>675</xdr:row>
      <xdr:rowOff>152400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29067125" y="149910800"/>
          <a:ext cx="11106150" cy="119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710</xdr:row>
      <xdr:rowOff>142875</xdr:rowOff>
    </xdr:from>
    <xdr:to>
      <xdr:col>25</xdr:col>
      <xdr:colOff>723900</xdr:colOff>
      <xdr:row>715</xdr:row>
      <xdr:rowOff>28575</xdr:rowOff>
    </xdr:to>
    <xdr:pic>
      <xdr:nvPicPr>
        <xdr:cNvPr id="30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159248475"/>
          <a:ext cx="1095375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710</xdr:row>
      <xdr:rowOff>177800</xdr:rowOff>
    </xdr:from>
    <xdr:to>
      <xdr:col>32</xdr:col>
      <xdr:colOff>825500</xdr:colOff>
      <xdr:row>717</xdr:row>
      <xdr:rowOff>0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29067125" y="159283400"/>
          <a:ext cx="11106150" cy="143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751</xdr:row>
      <xdr:rowOff>47625</xdr:rowOff>
    </xdr:from>
    <xdr:to>
      <xdr:col>25</xdr:col>
      <xdr:colOff>723900</xdr:colOff>
      <xdr:row>755</xdr:row>
      <xdr:rowOff>123825</xdr:rowOff>
    </xdr:to>
    <xdr:pic>
      <xdr:nvPicPr>
        <xdr:cNvPr id="32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168468675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751</xdr:row>
      <xdr:rowOff>44450</xdr:rowOff>
    </xdr:from>
    <xdr:to>
      <xdr:col>32</xdr:col>
      <xdr:colOff>825500</xdr:colOff>
      <xdr:row>757</xdr:row>
      <xdr:rowOff>38100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29067125" y="168465500"/>
          <a:ext cx="11106150" cy="1184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152400</xdr:colOff>
      <xdr:row>791</xdr:row>
      <xdr:rowOff>142875</xdr:rowOff>
    </xdr:from>
    <xdr:to>
      <xdr:col>25</xdr:col>
      <xdr:colOff>647700</xdr:colOff>
      <xdr:row>796</xdr:row>
      <xdr:rowOff>66675</xdr:rowOff>
    </xdr:to>
    <xdr:pic>
      <xdr:nvPicPr>
        <xdr:cNvPr id="34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832050" y="177517425"/>
          <a:ext cx="1095375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791</xdr:row>
      <xdr:rowOff>139700</xdr:rowOff>
    </xdr:from>
    <xdr:to>
      <xdr:col>32</xdr:col>
      <xdr:colOff>825500</xdr:colOff>
      <xdr:row>797</xdr:row>
      <xdr:rowOff>190500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29067125" y="177514250"/>
          <a:ext cx="11106150" cy="135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830</xdr:row>
      <xdr:rowOff>142875</xdr:rowOff>
    </xdr:from>
    <xdr:to>
      <xdr:col>25</xdr:col>
      <xdr:colOff>723900</xdr:colOff>
      <xdr:row>835</xdr:row>
      <xdr:rowOff>28575</xdr:rowOff>
    </xdr:to>
    <xdr:pic>
      <xdr:nvPicPr>
        <xdr:cNvPr id="36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186318525"/>
          <a:ext cx="109537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830</xdr:row>
      <xdr:rowOff>177800</xdr:rowOff>
    </xdr:from>
    <xdr:to>
      <xdr:col>32</xdr:col>
      <xdr:colOff>825500</xdr:colOff>
      <xdr:row>837</xdr:row>
      <xdr:rowOff>0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29067125" y="186353450"/>
          <a:ext cx="11106150" cy="131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228600</xdr:colOff>
      <xdr:row>872</xdr:row>
      <xdr:rowOff>142875</xdr:rowOff>
    </xdr:from>
    <xdr:to>
      <xdr:col>25</xdr:col>
      <xdr:colOff>723900</xdr:colOff>
      <xdr:row>877</xdr:row>
      <xdr:rowOff>28575</xdr:rowOff>
    </xdr:to>
    <xdr:pic>
      <xdr:nvPicPr>
        <xdr:cNvPr id="38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0" y="195757800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872</xdr:row>
      <xdr:rowOff>177800</xdr:rowOff>
    </xdr:from>
    <xdr:to>
      <xdr:col>32</xdr:col>
      <xdr:colOff>825500</xdr:colOff>
      <xdr:row>879</xdr:row>
      <xdr:rowOff>0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29067125" y="195792725"/>
          <a:ext cx="11106150" cy="1250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152400</xdr:colOff>
      <xdr:row>913</xdr:row>
      <xdr:rowOff>85725</xdr:rowOff>
    </xdr:from>
    <xdr:to>
      <xdr:col>25</xdr:col>
      <xdr:colOff>647700</xdr:colOff>
      <xdr:row>917</xdr:row>
      <xdr:rowOff>161925</xdr:rowOff>
    </xdr:to>
    <xdr:pic>
      <xdr:nvPicPr>
        <xdr:cNvPr id="40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832050" y="204882750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912</xdr:row>
      <xdr:rowOff>82550</xdr:rowOff>
    </xdr:from>
    <xdr:to>
      <xdr:col>32</xdr:col>
      <xdr:colOff>825500</xdr:colOff>
      <xdr:row>918</xdr:row>
      <xdr:rowOff>95250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29067125" y="204689075"/>
          <a:ext cx="11106150" cy="119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152400</xdr:colOff>
      <xdr:row>954</xdr:row>
      <xdr:rowOff>85725</xdr:rowOff>
    </xdr:from>
    <xdr:to>
      <xdr:col>25</xdr:col>
      <xdr:colOff>647700</xdr:colOff>
      <xdr:row>958</xdr:row>
      <xdr:rowOff>161925</xdr:rowOff>
    </xdr:to>
    <xdr:pic>
      <xdr:nvPicPr>
        <xdr:cNvPr id="42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832050" y="214122000"/>
          <a:ext cx="109537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954</xdr:row>
      <xdr:rowOff>0</xdr:rowOff>
    </xdr:from>
    <xdr:to>
      <xdr:col>32</xdr:col>
      <xdr:colOff>825500</xdr:colOff>
      <xdr:row>959</xdr:row>
      <xdr:rowOff>95250</xdr:rowOff>
    </xdr:to>
    <xdr:sp macro="" textlink="">
      <xdr:nvSpPr>
        <xdr:cNvPr id="43" name="Text Box 2"/>
        <xdr:cNvSpPr txBox="1">
          <a:spLocks noChangeArrowheads="1"/>
        </xdr:cNvSpPr>
      </xdr:nvSpPr>
      <xdr:spPr bwMode="auto">
        <a:xfrm>
          <a:off x="29067125" y="214036275"/>
          <a:ext cx="111061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152400</xdr:colOff>
      <xdr:row>996</xdr:row>
      <xdr:rowOff>85725</xdr:rowOff>
    </xdr:from>
    <xdr:to>
      <xdr:col>25</xdr:col>
      <xdr:colOff>647700</xdr:colOff>
      <xdr:row>1000</xdr:row>
      <xdr:rowOff>161925</xdr:rowOff>
    </xdr:to>
    <xdr:pic>
      <xdr:nvPicPr>
        <xdr:cNvPr id="44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832050" y="223513650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995</xdr:row>
      <xdr:rowOff>82550</xdr:rowOff>
    </xdr:from>
    <xdr:to>
      <xdr:col>32</xdr:col>
      <xdr:colOff>825500</xdr:colOff>
      <xdr:row>1001</xdr:row>
      <xdr:rowOff>95250</xdr:rowOff>
    </xdr:to>
    <xdr:sp macro="" textlink="">
      <xdr:nvSpPr>
        <xdr:cNvPr id="45" name="Text Box 2"/>
        <xdr:cNvSpPr txBox="1">
          <a:spLocks noChangeArrowheads="1"/>
        </xdr:cNvSpPr>
      </xdr:nvSpPr>
      <xdr:spPr bwMode="auto">
        <a:xfrm>
          <a:off x="29067125" y="223319975"/>
          <a:ext cx="11106150" cy="119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152400</xdr:colOff>
      <xdr:row>1036</xdr:row>
      <xdr:rowOff>85725</xdr:rowOff>
    </xdr:from>
    <xdr:to>
      <xdr:col>25</xdr:col>
      <xdr:colOff>647700</xdr:colOff>
      <xdr:row>1040</xdr:row>
      <xdr:rowOff>161925</xdr:rowOff>
    </xdr:to>
    <xdr:pic>
      <xdr:nvPicPr>
        <xdr:cNvPr id="46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832050" y="232533825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1035</xdr:row>
      <xdr:rowOff>82550</xdr:rowOff>
    </xdr:from>
    <xdr:to>
      <xdr:col>32</xdr:col>
      <xdr:colOff>825500</xdr:colOff>
      <xdr:row>1041</xdr:row>
      <xdr:rowOff>95250</xdr:rowOff>
    </xdr:to>
    <xdr:sp macro="" textlink="">
      <xdr:nvSpPr>
        <xdr:cNvPr id="47" name="Text Box 2"/>
        <xdr:cNvSpPr txBox="1">
          <a:spLocks noChangeArrowheads="1"/>
        </xdr:cNvSpPr>
      </xdr:nvSpPr>
      <xdr:spPr bwMode="auto">
        <a:xfrm>
          <a:off x="29067125" y="232340150"/>
          <a:ext cx="11106150" cy="119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152400</xdr:colOff>
      <xdr:row>1076</xdr:row>
      <xdr:rowOff>85725</xdr:rowOff>
    </xdr:from>
    <xdr:to>
      <xdr:col>25</xdr:col>
      <xdr:colOff>647700</xdr:colOff>
      <xdr:row>1080</xdr:row>
      <xdr:rowOff>161925</xdr:rowOff>
    </xdr:to>
    <xdr:pic>
      <xdr:nvPicPr>
        <xdr:cNvPr id="48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832050" y="241477800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1075</xdr:row>
      <xdr:rowOff>82550</xdr:rowOff>
    </xdr:from>
    <xdr:to>
      <xdr:col>32</xdr:col>
      <xdr:colOff>825500</xdr:colOff>
      <xdr:row>1081</xdr:row>
      <xdr:rowOff>95250</xdr:rowOff>
    </xdr:to>
    <xdr:sp macro="" textlink="">
      <xdr:nvSpPr>
        <xdr:cNvPr id="49" name="Text Box 2"/>
        <xdr:cNvSpPr txBox="1">
          <a:spLocks noChangeArrowheads="1"/>
        </xdr:cNvSpPr>
      </xdr:nvSpPr>
      <xdr:spPr bwMode="auto">
        <a:xfrm>
          <a:off x="29067125" y="241284125"/>
          <a:ext cx="11106150" cy="119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152400</xdr:colOff>
      <xdr:row>1117</xdr:row>
      <xdr:rowOff>85725</xdr:rowOff>
    </xdr:from>
    <xdr:to>
      <xdr:col>25</xdr:col>
      <xdr:colOff>647700</xdr:colOff>
      <xdr:row>1121</xdr:row>
      <xdr:rowOff>161925</xdr:rowOff>
    </xdr:to>
    <xdr:pic>
      <xdr:nvPicPr>
        <xdr:cNvPr id="50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832050" y="250621800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1116</xdr:row>
      <xdr:rowOff>82550</xdr:rowOff>
    </xdr:from>
    <xdr:to>
      <xdr:col>32</xdr:col>
      <xdr:colOff>825500</xdr:colOff>
      <xdr:row>1122</xdr:row>
      <xdr:rowOff>95250</xdr:rowOff>
    </xdr:to>
    <xdr:sp macro="" textlink="">
      <xdr:nvSpPr>
        <xdr:cNvPr id="51" name="Text Box 2"/>
        <xdr:cNvSpPr txBox="1">
          <a:spLocks noChangeArrowheads="1"/>
        </xdr:cNvSpPr>
      </xdr:nvSpPr>
      <xdr:spPr bwMode="auto">
        <a:xfrm>
          <a:off x="29067125" y="250428125"/>
          <a:ext cx="11106150" cy="119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24</xdr:col>
      <xdr:colOff>152400</xdr:colOff>
      <xdr:row>1156</xdr:row>
      <xdr:rowOff>85725</xdr:rowOff>
    </xdr:from>
    <xdr:to>
      <xdr:col>25</xdr:col>
      <xdr:colOff>647700</xdr:colOff>
      <xdr:row>1160</xdr:row>
      <xdr:rowOff>161925</xdr:rowOff>
    </xdr:to>
    <xdr:pic>
      <xdr:nvPicPr>
        <xdr:cNvPr id="52" name="Imagen 1" descr="PNGTES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832050" y="259384800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25400</xdr:colOff>
      <xdr:row>1155</xdr:row>
      <xdr:rowOff>82550</xdr:rowOff>
    </xdr:from>
    <xdr:to>
      <xdr:col>32</xdr:col>
      <xdr:colOff>825500</xdr:colOff>
      <xdr:row>1161</xdr:row>
      <xdr:rowOff>95250</xdr:rowOff>
    </xdr:to>
    <xdr:sp macro="" textlink="">
      <xdr:nvSpPr>
        <xdr:cNvPr id="53" name="Text Box 2"/>
        <xdr:cNvSpPr txBox="1">
          <a:spLocks noChangeArrowheads="1"/>
        </xdr:cNvSpPr>
      </xdr:nvSpPr>
      <xdr:spPr bwMode="auto">
        <a:xfrm>
          <a:off x="29067125" y="259191125"/>
          <a:ext cx="11106150" cy="119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2000" b="1" i="0" strike="noStrike">
              <a:solidFill>
                <a:srgbClr val="000000"/>
              </a:solidFill>
              <a:latin typeface="Tahoma"/>
              <a:cs typeface="Tahoma"/>
            </a:rPr>
            <a:t>INGENIEROS CIVILES ASOCIADOS PANAMÁ, S.A.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RUC.48821-0076-312530 DV 74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VIA ISRAEL, EDIFICCIO DEL CORREDOR SUR, CORREGIMIENTO DE SAN FRANCISCO,</a:t>
          </a:r>
        </a:p>
        <a:p>
          <a:pPr algn="ctr" rtl="1">
            <a:defRPr sz="1000"/>
          </a:pPr>
          <a:r>
            <a:rPr lang="es-ES" sz="1400" b="0" i="0" strike="noStrike">
              <a:solidFill>
                <a:srgbClr val="000000"/>
              </a:solidFill>
              <a:latin typeface="Tahoma"/>
              <a:cs typeface="Tahoma"/>
            </a:rPr>
            <a:t>PANAMÁ, REPÚBLICA DE  PANAMÁ  TEL 216-90-28/29</a:t>
          </a:r>
          <a:r>
            <a:rPr lang="es-ES" sz="1400" b="0" i="0" strike="noStrike" baseline="0">
              <a:solidFill>
                <a:srgbClr val="000000"/>
              </a:solidFill>
              <a:latin typeface="Tahoma"/>
              <a:cs typeface="Tahoma"/>
            </a:rPr>
            <a:t> y 216-90-63/64/65</a:t>
          </a:r>
          <a:endParaRPr lang="es-ES" sz="14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endParaRPr lang="es-ES" sz="1100" b="1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191"/>
  <sheetViews>
    <sheetView tabSelected="1" workbookViewId="0">
      <selection sqref="A1:XFD1048576"/>
    </sheetView>
  </sheetViews>
  <sheetFormatPr baseColWidth="10" defaultRowHeight="15"/>
  <cols>
    <col min="1" max="1" width="8" bestFit="1" customWidth="1"/>
    <col min="2" max="2" width="45" bestFit="1" customWidth="1"/>
    <col min="3" max="3" width="14.7109375" bestFit="1" customWidth="1"/>
    <col min="4" max="4" width="18" bestFit="1" customWidth="1"/>
    <col min="5" max="5" width="28.7109375" bestFit="1" customWidth="1"/>
    <col min="6" max="6" width="12.7109375" bestFit="1" customWidth="1"/>
    <col min="7" max="7" width="14" bestFit="1" customWidth="1"/>
    <col min="8" max="8" width="7" bestFit="1" customWidth="1"/>
    <col min="9" max="9" width="34.85546875" bestFit="1" customWidth="1"/>
    <col min="10" max="10" width="12.85546875" bestFit="1" customWidth="1"/>
    <col min="11" max="11" width="10.42578125" bestFit="1" customWidth="1"/>
    <col min="12" max="12" width="11.28515625" bestFit="1" customWidth="1"/>
    <col min="13" max="13" width="11.85546875" bestFit="1" customWidth="1"/>
    <col min="14" max="14" width="10.85546875" bestFit="1" customWidth="1"/>
    <col min="15" max="15" width="13.42578125" bestFit="1" customWidth="1"/>
    <col min="16" max="16" width="18.140625" bestFit="1" customWidth="1"/>
    <col min="17" max="17" width="10" bestFit="1" customWidth="1"/>
    <col min="18" max="19" width="9.140625" bestFit="1" customWidth="1"/>
    <col min="20" max="20" width="27.140625" bestFit="1" customWidth="1"/>
    <col min="21" max="22" width="10" bestFit="1" customWidth="1"/>
    <col min="23" max="23" width="11.28515625" bestFit="1" customWidth="1"/>
    <col min="25" max="25" width="106.85546875" bestFit="1" customWidth="1"/>
    <col min="26" max="26" width="69.140625" bestFit="1" customWidth="1"/>
    <col min="27" max="27" width="31.28515625" bestFit="1" customWidth="1"/>
    <col min="28" max="28" width="17.85546875" bestFit="1" customWidth="1"/>
    <col min="29" max="29" width="17.5703125" bestFit="1" customWidth="1"/>
    <col min="30" max="30" width="47.28515625" bestFit="1" customWidth="1"/>
    <col min="31" max="31" width="15.140625" bestFit="1" customWidth="1"/>
    <col min="33" max="33" width="16.5703125" bestFit="1" customWidth="1"/>
    <col min="35" max="35" width="9.85546875" bestFit="1" customWidth="1"/>
    <col min="36" max="36" width="24.7109375" bestFit="1" customWidth="1"/>
    <col min="37" max="37" width="9.42578125" bestFit="1" customWidth="1"/>
    <col min="38" max="38" width="10.5703125" bestFit="1" customWidth="1"/>
    <col min="39" max="39" width="8" bestFit="1" customWidth="1"/>
    <col min="40" max="40" width="14.140625" bestFit="1" customWidth="1"/>
    <col min="41" max="41" width="6.5703125" bestFit="1" customWidth="1"/>
    <col min="42" max="42" width="11.5703125" bestFit="1" customWidth="1"/>
    <col min="43" max="43" width="14.5703125" bestFit="1" customWidth="1"/>
    <col min="44" max="44" width="27" bestFit="1" customWidth="1"/>
    <col min="45" max="45" width="10.7109375" bestFit="1" customWidth="1"/>
    <col min="46" max="46" width="15.140625" bestFit="1" customWidth="1"/>
    <col min="47" max="47" width="8.42578125" bestFit="1" customWidth="1"/>
    <col min="48" max="48" width="6.85546875" bestFit="1" customWidth="1"/>
    <col min="49" max="49" width="8.42578125" bestFit="1" customWidth="1"/>
    <col min="50" max="50" width="20.85546875" bestFit="1" customWidth="1"/>
    <col min="51" max="51" width="6.85546875" bestFit="1" customWidth="1"/>
    <col min="52" max="52" width="7.7109375" bestFit="1" customWidth="1"/>
    <col min="53" max="53" width="6.5703125" bestFit="1" customWidth="1"/>
    <col min="54" max="54" width="8.5703125" bestFit="1" customWidth="1"/>
  </cols>
  <sheetData>
    <row r="1" spans="1:54" ht="18.7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54" ht="18.7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54" ht="19.5" thickBot="1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54" ht="19.5" thickBot="1">
      <c r="A4" s="3"/>
      <c r="B4" s="4" t="s">
        <v>3</v>
      </c>
      <c r="C4" s="5" t="s">
        <v>4</v>
      </c>
      <c r="D4" s="6"/>
      <c r="E4" s="4"/>
      <c r="F4" s="6" t="s">
        <v>5</v>
      </c>
      <c r="G4" s="7" t="s">
        <v>6</v>
      </c>
      <c r="H4" s="8" t="s">
        <v>7</v>
      </c>
      <c r="I4" s="6" t="s">
        <v>5</v>
      </c>
      <c r="J4" s="6" t="s">
        <v>8</v>
      </c>
      <c r="K4" s="6" t="s">
        <v>9</v>
      </c>
      <c r="L4" s="9" t="s">
        <v>10</v>
      </c>
      <c r="M4" s="6" t="s">
        <v>11</v>
      </c>
      <c r="N4" s="7" t="s">
        <v>12</v>
      </c>
      <c r="O4" s="6"/>
      <c r="P4" s="7" t="s">
        <v>13</v>
      </c>
      <c r="Q4" s="7" t="s">
        <v>14</v>
      </c>
      <c r="R4" s="6" t="s">
        <v>15</v>
      </c>
      <c r="S4" s="6" t="s">
        <v>14</v>
      </c>
      <c r="T4" s="6"/>
      <c r="U4" s="6" t="s">
        <v>16</v>
      </c>
      <c r="V4" s="6" t="s">
        <v>17</v>
      </c>
      <c r="W4" s="10" t="s">
        <v>5</v>
      </c>
    </row>
    <row r="5" spans="1:54" ht="18.75">
      <c r="A5" s="11" t="s">
        <v>18</v>
      </c>
      <c r="B5" s="9" t="s">
        <v>19</v>
      </c>
      <c r="C5" s="12" t="s">
        <v>20</v>
      </c>
      <c r="D5" s="9" t="s">
        <v>21</v>
      </c>
      <c r="E5" s="9" t="s">
        <v>22</v>
      </c>
      <c r="F5" s="9" t="s">
        <v>23</v>
      </c>
      <c r="G5" s="13" t="s">
        <v>23</v>
      </c>
      <c r="H5" s="14" t="s">
        <v>16</v>
      </c>
      <c r="I5" s="9" t="s">
        <v>24</v>
      </c>
      <c r="J5" s="6" t="s">
        <v>25</v>
      </c>
      <c r="K5" s="15" t="s">
        <v>26</v>
      </c>
      <c r="L5" s="9" t="s">
        <v>27</v>
      </c>
      <c r="M5" s="9" t="s">
        <v>28</v>
      </c>
      <c r="N5" s="14" t="s">
        <v>29</v>
      </c>
      <c r="O5" s="13" t="s">
        <v>30</v>
      </c>
      <c r="P5" s="9" t="s">
        <v>24</v>
      </c>
      <c r="Q5" s="13" t="s">
        <v>31</v>
      </c>
      <c r="R5" s="9" t="s">
        <v>10</v>
      </c>
      <c r="S5" s="9" t="s">
        <v>32</v>
      </c>
      <c r="T5" s="9" t="s">
        <v>16</v>
      </c>
      <c r="U5" s="9" t="s">
        <v>10</v>
      </c>
      <c r="V5" s="9" t="s">
        <v>33</v>
      </c>
      <c r="W5" s="16" t="s">
        <v>34</v>
      </c>
    </row>
    <row r="6" spans="1:54" ht="18.75">
      <c r="A6" s="11" t="s">
        <v>35</v>
      </c>
      <c r="B6" s="9" t="s">
        <v>36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6"/>
    </row>
    <row r="7" spans="1:54" ht="18.75">
      <c r="A7" s="17">
        <v>1</v>
      </c>
      <c r="B7" s="18" t="s">
        <v>37</v>
      </c>
      <c r="C7" s="19" t="s">
        <v>38</v>
      </c>
      <c r="D7" s="20" t="s">
        <v>39</v>
      </c>
      <c r="E7" s="21" t="s">
        <v>40</v>
      </c>
      <c r="F7" s="22">
        <v>780</v>
      </c>
      <c r="G7" s="22"/>
      <c r="H7" s="18" t="s">
        <v>41</v>
      </c>
      <c r="I7" s="23">
        <f>F7/2</f>
        <v>390</v>
      </c>
      <c r="J7" s="24">
        <v>15</v>
      </c>
      <c r="K7" s="24"/>
      <c r="L7" s="23"/>
      <c r="M7" s="23"/>
      <c r="N7" s="23"/>
      <c r="O7" s="23"/>
      <c r="P7" s="22">
        <f t="shared" ref="P7:P12" si="0">I7+L7+M7-N7+O7</f>
        <v>390</v>
      </c>
      <c r="Q7" s="25">
        <f t="shared" ref="Q7:Q11" si="1">ROUND((P7-L7)*8%,2)</f>
        <v>31.2</v>
      </c>
      <c r="R7" s="25">
        <f t="shared" ref="R7:R9" si="2">ROUND((L7*25%)*8%,2)</f>
        <v>0</v>
      </c>
      <c r="S7" s="25">
        <f t="shared" ref="S7:S12" si="3">ROUND((I7+M7-N7)*1.25%,2)</f>
        <v>4.88</v>
      </c>
      <c r="T7" s="25"/>
      <c r="U7" s="25">
        <f>ROUND(L7*10%,2)</f>
        <v>0</v>
      </c>
      <c r="V7" s="25">
        <v>11.31</v>
      </c>
      <c r="W7" s="26">
        <f t="shared" ref="W7:W12" si="4">P7-Q7-R7-S7-T7-U7-V7</f>
        <v>342.61</v>
      </c>
    </row>
    <row r="8" spans="1:54" ht="18.75">
      <c r="A8" s="17">
        <v>2</v>
      </c>
      <c r="B8" s="27" t="s">
        <v>42</v>
      </c>
      <c r="C8" s="19" t="s">
        <v>43</v>
      </c>
      <c r="D8" s="20" t="s">
        <v>44</v>
      </c>
      <c r="E8" s="21" t="s">
        <v>45</v>
      </c>
      <c r="F8" s="22">
        <v>800</v>
      </c>
      <c r="G8" s="22"/>
      <c r="H8" s="18" t="s">
        <v>46</v>
      </c>
      <c r="I8" s="23">
        <f>F8/2</f>
        <v>400</v>
      </c>
      <c r="J8" s="24">
        <v>15</v>
      </c>
      <c r="K8" s="24"/>
      <c r="L8" s="23"/>
      <c r="M8" s="23"/>
      <c r="N8" s="23"/>
      <c r="O8" s="23"/>
      <c r="P8" s="22">
        <f t="shared" si="0"/>
        <v>400</v>
      </c>
      <c r="Q8" s="25">
        <f t="shared" si="1"/>
        <v>32</v>
      </c>
      <c r="R8" s="25">
        <f t="shared" si="2"/>
        <v>0</v>
      </c>
      <c r="S8" s="25">
        <f t="shared" si="3"/>
        <v>5</v>
      </c>
      <c r="T8" s="25"/>
      <c r="U8" s="25">
        <v>0</v>
      </c>
      <c r="V8" s="25"/>
      <c r="W8" s="26">
        <f t="shared" si="4"/>
        <v>363</v>
      </c>
    </row>
    <row r="9" spans="1:54" ht="18.75">
      <c r="A9" s="17">
        <v>3</v>
      </c>
      <c r="B9" s="28" t="s">
        <v>47</v>
      </c>
      <c r="C9" s="19">
        <v>39604</v>
      </c>
      <c r="D9" s="20" t="s">
        <v>48</v>
      </c>
      <c r="E9" s="21" t="s">
        <v>49</v>
      </c>
      <c r="F9" s="22">
        <v>950</v>
      </c>
      <c r="G9" s="22">
        <v>150</v>
      </c>
      <c r="H9" s="18" t="s">
        <v>50</v>
      </c>
      <c r="I9" s="23">
        <f>(F9/2)</f>
        <v>475</v>
      </c>
      <c r="J9" s="24">
        <v>15</v>
      </c>
      <c r="K9" s="24"/>
      <c r="L9" s="23">
        <v>75</v>
      </c>
      <c r="M9" s="23"/>
      <c r="N9" s="23"/>
      <c r="O9" s="23"/>
      <c r="P9" s="22">
        <f t="shared" si="0"/>
        <v>550</v>
      </c>
      <c r="Q9" s="25">
        <f t="shared" si="1"/>
        <v>38</v>
      </c>
      <c r="R9" s="25">
        <f t="shared" si="2"/>
        <v>1.5</v>
      </c>
      <c r="S9" s="25">
        <f t="shared" si="3"/>
        <v>5.94</v>
      </c>
      <c r="T9" s="25"/>
      <c r="U9" s="25">
        <f t="shared" ref="U9:U12" si="5">ROUND(L9*10%,2)</f>
        <v>7.5</v>
      </c>
      <c r="V9" s="25"/>
      <c r="W9" s="26">
        <f t="shared" si="4"/>
        <v>497.06</v>
      </c>
    </row>
    <row r="10" spans="1:54" ht="18.75">
      <c r="A10" s="17">
        <v>4</v>
      </c>
      <c r="B10" s="27" t="s">
        <v>51</v>
      </c>
      <c r="C10" s="19" t="s">
        <v>52</v>
      </c>
      <c r="D10" s="20" t="s">
        <v>53</v>
      </c>
      <c r="E10" s="21" t="s">
        <v>54</v>
      </c>
      <c r="F10" s="22">
        <v>1550</v>
      </c>
      <c r="G10" s="22"/>
      <c r="H10" s="18" t="s">
        <v>55</v>
      </c>
      <c r="I10" s="23">
        <f>(F10/2)</f>
        <v>775</v>
      </c>
      <c r="J10" s="24">
        <v>15</v>
      </c>
      <c r="K10" s="24"/>
      <c r="L10" s="23"/>
      <c r="M10" s="23"/>
      <c r="N10" s="23"/>
      <c r="O10" s="23"/>
      <c r="P10" s="22">
        <f t="shared" si="0"/>
        <v>775</v>
      </c>
      <c r="Q10" s="25">
        <f t="shared" si="1"/>
        <v>62</v>
      </c>
      <c r="R10" s="25">
        <f>ROUND((L10*25%)*8%,2)</f>
        <v>0</v>
      </c>
      <c r="S10" s="25">
        <f t="shared" si="3"/>
        <v>9.69</v>
      </c>
      <c r="T10" s="25">
        <f>165.82/2</f>
        <v>82.91</v>
      </c>
      <c r="U10" s="25">
        <f t="shared" si="5"/>
        <v>0</v>
      </c>
      <c r="V10" s="25"/>
      <c r="W10" s="26">
        <f t="shared" si="4"/>
        <v>620.4</v>
      </c>
    </row>
    <row r="11" spans="1:54" ht="18.75">
      <c r="A11" s="17">
        <v>5</v>
      </c>
      <c r="B11" s="27" t="s">
        <v>56</v>
      </c>
      <c r="C11" s="19" t="s">
        <v>57</v>
      </c>
      <c r="D11" s="20" t="s">
        <v>58</v>
      </c>
      <c r="E11" s="21" t="s">
        <v>59</v>
      </c>
      <c r="F11" s="22">
        <v>1800</v>
      </c>
      <c r="G11" s="22"/>
      <c r="H11" s="18" t="s">
        <v>60</v>
      </c>
      <c r="I11" s="23">
        <f>(F11/2)</f>
        <v>900</v>
      </c>
      <c r="J11" s="24">
        <v>15</v>
      </c>
      <c r="K11" s="24"/>
      <c r="L11" s="23"/>
      <c r="M11" s="23"/>
      <c r="N11" s="23"/>
      <c r="O11" s="23"/>
      <c r="P11" s="22">
        <f t="shared" si="0"/>
        <v>900</v>
      </c>
      <c r="Q11" s="25">
        <f t="shared" si="1"/>
        <v>72</v>
      </c>
      <c r="R11" s="25">
        <f>ROUND((L11*25%)*8%,2)</f>
        <v>0</v>
      </c>
      <c r="S11" s="25">
        <f t="shared" si="3"/>
        <v>11.25</v>
      </c>
      <c r="T11" s="25">
        <f>223.66/2</f>
        <v>111.83</v>
      </c>
      <c r="U11" s="25">
        <f t="shared" si="5"/>
        <v>0</v>
      </c>
      <c r="V11" s="25"/>
      <c r="W11" s="26">
        <f t="shared" si="4"/>
        <v>704.92</v>
      </c>
      <c r="AJ11" s="1" t="s">
        <v>61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ht="19.5" thickBot="1">
      <c r="A12" s="17">
        <v>6</v>
      </c>
      <c r="B12" s="18" t="s">
        <v>62</v>
      </c>
      <c r="C12" s="19" t="s">
        <v>63</v>
      </c>
      <c r="D12" s="29" t="s">
        <v>64</v>
      </c>
      <c r="E12" s="21" t="s">
        <v>65</v>
      </c>
      <c r="F12" s="22">
        <v>1400</v>
      </c>
      <c r="G12" s="22"/>
      <c r="H12" s="18" t="s">
        <v>66</v>
      </c>
      <c r="I12" s="22">
        <v>700</v>
      </c>
      <c r="J12" s="24">
        <v>15</v>
      </c>
      <c r="K12" s="24"/>
      <c r="L12" s="22"/>
      <c r="M12" s="23"/>
      <c r="N12" s="23"/>
      <c r="O12" s="23"/>
      <c r="P12" s="22">
        <f t="shared" si="0"/>
        <v>700</v>
      </c>
      <c r="Q12" s="25">
        <f>ROUND((P12-L12)*8%,2)</f>
        <v>56</v>
      </c>
      <c r="R12" s="25">
        <f>ROUND((L12*25%)*8%,2)</f>
        <v>0</v>
      </c>
      <c r="S12" s="25">
        <f t="shared" si="3"/>
        <v>8.75</v>
      </c>
      <c r="T12" s="25"/>
      <c r="U12" s="25">
        <f t="shared" si="5"/>
        <v>0</v>
      </c>
      <c r="V12" s="25">
        <v>18.47</v>
      </c>
      <c r="W12" s="22">
        <f t="shared" si="4"/>
        <v>616.78</v>
      </c>
      <c r="AJ12" s="2" t="s">
        <v>67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ht="18.75">
      <c r="A13" s="30"/>
      <c r="B13" s="31" t="s">
        <v>68</v>
      </c>
      <c r="C13" s="32"/>
      <c r="D13" s="32"/>
      <c r="E13" s="33"/>
      <c r="F13" s="34">
        <f>SUM(F7:F12)</f>
        <v>7280</v>
      </c>
      <c r="G13" s="34">
        <f t="shared" ref="G13:W13" si="6">SUM(G7:G12)</f>
        <v>150</v>
      </c>
      <c r="H13" s="34">
        <f t="shared" si="6"/>
        <v>0</v>
      </c>
      <c r="I13" s="34">
        <f t="shared" si="6"/>
        <v>3640</v>
      </c>
      <c r="J13" s="34">
        <f t="shared" si="6"/>
        <v>90</v>
      </c>
      <c r="K13" s="34">
        <f t="shared" si="6"/>
        <v>0</v>
      </c>
      <c r="L13" s="34">
        <f t="shared" si="6"/>
        <v>75</v>
      </c>
      <c r="M13" s="34">
        <f t="shared" si="6"/>
        <v>0</v>
      </c>
      <c r="N13" s="34">
        <f t="shared" si="6"/>
        <v>0</v>
      </c>
      <c r="O13" s="34">
        <f t="shared" si="6"/>
        <v>0</v>
      </c>
      <c r="P13" s="34">
        <f t="shared" si="6"/>
        <v>3715</v>
      </c>
      <c r="Q13" s="34">
        <f t="shared" si="6"/>
        <v>291.2</v>
      </c>
      <c r="R13" s="34">
        <f t="shared" si="6"/>
        <v>1.5</v>
      </c>
      <c r="S13" s="34">
        <f t="shared" si="6"/>
        <v>45.51</v>
      </c>
      <c r="T13" s="34">
        <f t="shared" si="6"/>
        <v>194.74</v>
      </c>
      <c r="U13" s="34">
        <f t="shared" si="6"/>
        <v>7.5</v>
      </c>
      <c r="V13" s="34">
        <f t="shared" si="6"/>
        <v>29.78</v>
      </c>
      <c r="W13" s="34">
        <f t="shared" si="6"/>
        <v>3144.7700000000004</v>
      </c>
      <c r="AI13" s="35"/>
      <c r="AJ13" s="36"/>
      <c r="AK13" s="37" t="s">
        <v>4</v>
      </c>
      <c r="AL13" s="36"/>
      <c r="AM13" s="36"/>
      <c r="AN13" s="37" t="s">
        <v>5</v>
      </c>
      <c r="AO13" s="37" t="s">
        <v>7</v>
      </c>
      <c r="AP13" s="37" t="s">
        <v>5</v>
      </c>
      <c r="AQ13" s="37" t="s">
        <v>69</v>
      </c>
      <c r="AR13" s="37" t="s">
        <v>70</v>
      </c>
      <c r="AS13" s="37" t="s">
        <v>71</v>
      </c>
      <c r="AT13" s="37" t="s">
        <v>13</v>
      </c>
      <c r="AU13" s="37" t="s">
        <v>72</v>
      </c>
      <c r="AV13" s="37" t="s">
        <v>15</v>
      </c>
      <c r="AW13" s="37" t="s">
        <v>72</v>
      </c>
      <c r="AX13" s="37"/>
      <c r="AY13" s="37" t="s">
        <v>16</v>
      </c>
      <c r="AZ13" s="37" t="s">
        <v>17</v>
      </c>
      <c r="BA13" s="38" t="s">
        <v>73</v>
      </c>
      <c r="BB13" s="39" t="s">
        <v>5</v>
      </c>
    </row>
    <row r="14" spans="1:54" ht="18.75">
      <c r="A14" s="30"/>
      <c r="B14" s="9" t="s">
        <v>74</v>
      </c>
      <c r="C14" s="19"/>
      <c r="D14" s="19"/>
      <c r="E14" s="21"/>
      <c r="F14" s="22"/>
      <c r="G14" s="22"/>
      <c r="H14" s="18"/>
      <c r="I14" s="23"/>
      <c r="J14" s="24"/>
      <c r="K14" s="24"/>
      <c r="L14" s="23"/>
      <c r="M14" s="23"/>
      <c r="N14" s="23"/>
      <c r="O14" s="23"/>
      <c r="P14" s="23"/>
      <c r="Q14" s="25"/>
      <c r="R14" s="25"/>
      <c r="S14" s="25"/>
      <c r="T14" s="25"/>
      <c r="U14" s="25"/>
      <c r="V14" s="25"/>
      <c r="W14" s="40"/>
      <c r="AI14" s="41" t="s">
        <v>18</v>
      </c>
      <c r="AJ14" s="42" t="s">
        <v>19</v>
      </c>
      <c r="AK14" s="42" t="s">
        <v>20</v>
      </c>
      <c r="AL14" s="42" t="s">
        <v>75</v>
      </c>
      <c r="AM14" s="42" t="s">
        <v>22</v>
      </c>
      <c r="AN14" s="42" t="s">
        <v>23</v>
      </c>
      <c r="AO14" s="42" t="s">
        <v>16</v>
      </c>
      <c r="AP14" s="42" t="s">
        <v>24</v>
      </c>
      <c r="AQ14" s="42" t="s">
        <v>76</v>
      </c>
      <c r="AR14" s="42" t="s">
        <v>77</v>
      </c>
      <c r="AS14" s="42" t="s">
        <v>78</v>
      </c>
      <c r="AT14" s="42" t="s">
        <v>24</v>
      </c>
      <c r="AU14" s="42" t="s">
        <v>79</v>
      </c>
      <c r="AV14" s="42" t="s">
        <v>10</v>
      </c>
      <c r="AW14" s="42" t="s">
        <v>32</v>
      </c>
      <c r="AX14" s="42" t="s">
        <v>16</v>
      </c>
      <c r="AY14" s="42" t="s">
        <v>10</v>
      </c>
      <c r="AZ14" s="42" t="s">
        <v>33</v>
      </c>
      <c r="BA14" s="43" t="s">
        <v>17</v>
      </c>
      <c r="BB14" s="44" t="s">
        <v>34</v>
      </c>
    </row>
    <row r="15" spans="1:54" ht="18.75">
      <c r="A15" s="17">
        <v>1</v>
      </c>
      <c r="B15" s="18" t="s">
        <v>80</v>
      </c>
      <c r="C15" s="19" t="s">
        <v>81</v>
      </c>
      <c r="D15" s="20" t="s">
        <v>82</v>
      </c>
      <c r="E15" s="21" t="s">
        <v>83</v>
      </c>
      <c r="F15" s="22">
        <v>1400</v>
      </c>
      <c r="G15" s="22"/>
      <c r="H15" s="18" t="s">
        <v>50</v>
      </c>
      <c r="I15" s="22">
        <f t="shared" ref="I15:I18" si="7">F15/2</f>
        <v>700</v>
      </c>
      <c r="J15" s="24">
        <v>15</v>
      </c>
      <c r="K15" s="24"/>
      <c r="L15" s="22"/>
      <c r="M15" s="23"/>
      <c r="N15" s="23"/>
      <c r="O15" s="23"/>
      <c r="P15" s="22">
        <f t="shared" ref="P15:P22" si="8">I15+L15+M15-N15+O15</f>
        <v>700</v>
      </c>
      <c r="Q15" s="25">
        <f t="shared" ref="Q15:Q22" si="9">ROUND((P15-L15)*8%,2)</f>
        <v>56</v>
      </c>
      <c r="R15" s="25">
        <f>ROUND((L15*25%)*8%,2)</f>
        <v>0</v>
      </c>
      <c r="S15" s="25">
        <f t="shared" ref="S15:S22" si="10">ROUND((I15+M15-N15)*1.25%,2)</f>
        <v>8.75</v>
      </c>
      <c r="T15" s="25">
        <v>75.81</v>
      </c>
      <c r="U15" s="25">
        <f t="shared" ref="U15:U19" si="11">ROUND(L15*10%,2)</f>
        <v>0</v>
      </c>
      <c r="V15" s="25">
        <f>17.68+39.5</f>
        <v>57.18</v>
      </c>
      <c r="W15" s="22">
        <f t="shared" ref="W15:W20" si="12">P15-Q15-R15-S15-T15-U15-V15</f>
        <v>502.26000000000005</v>
      </c>
      <c r="AI15" s="41" t="s">
        <v>84</v>
      </c>
      <c r="AJ15" s="42" t="s">
        <v>36</v>
      </c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3"/>
      <c r="BB15" s="44"/>
    </row>
    <row r="16" spans="1:54" ht="18.75">
      <c r="A16" s="17">
        <v>2</v>
      </c>
      <c r="B16" s="18" t="s">
        <v>85</v>
      </c>
      <c r="C16" s="19" t="s">
        <v>81</v>
      </c>
      <c r="D16" s="20" t="s">
        <v>86</v>
      </c>
      <c r="E16" s="21" t="s">
        <v>87</v>
      </c>
      <c r="F16" s="22">
        <v>1400</v>
      </c>
      <c r="G16" s="22">
        <v>500</v>
      </c>
      <c r="H16" s="18" t="s">
        <v>50</v>
      </c>
      <c r="I16" s="22">
        <f t="shared" si="7"/>
        <v>700</v>
      </c>
      <c r="J16" s="24">
        <v>15</v>
      </c>
      <c r="K16" s="24"/>
      <c r="L16" s="22">
        <f>(G16/2)</f>
        <v>250</v>
      </c>
      <c r="M16" s="23"/>
      <c r="N16" s="23"/>
      <c r="O16" s="23"/>
      <c r="P16" s="22">
        <f t="shared" si="8"/>
        <v>950</v>
      </c>
      <c r="Q16" s="25">
        <f t="shared" si="9"/>
        <v>56</v>
      </c>
      <c r="R16" s="25">
        <f>ROUND((L16*55%)*8%,2)</f>
        <v>11</v>
      </c>
      <c r="S16" s="25">
        <f t="shared" si="10"/>
        <v>8.75</v>
      </c>
      <c r="T16" s="25">
        <v>75.81</v>
      </c>
      <c r="U16" s="25">
        <f t="shared" si="11"/>
        <v>25</v>
      </c>
      <c r="V16" s="25">
        <f>61.1/2</f>
        <v>30.55</v>
      </c>
      <c r="W16" s="22">
        <f t="shared" si="12"/>
        <v>742.8900000000001</v>
      </c>
      <c r="AI16" s="45"/>
      <c r="AJ16" s="46"/>
      <c r="AK16" s="47"/>
      <c r="AL16" s="46"/>
      <c r="AM16" s="46"/>
      <c r="AN16" s="48"/>
      <c r="AO16" s="46"/>
      <c r="AP16" s="49"/>
      <c r="AQ16" s="49"/>
      <c r="AR16" s="49"/>
      <c r="AS16" s="49"/>
      <c r="AT16" s="49"/>
      <c r="AU16" s="50"/>
      <c r="AV16" s="50"/>
      <c r="AW16" s="50"/>
      <c r="AX16" s="50"/>
      <c r="AY16" s="50"/>
      <c r="AZ16" s="50"/>
      <c r="BA16" s="51"/>
      <c r="BB16" s="52"/>
    </row>
    <row r="17" spans="1:53" ht="18.75">
      <c r="A17" s="17">
        <v>3</v>
      </c>
      <c r="B17" s="18" t="s">
        <v>88</v>
      </c>
      <c r="C17" s="19" t="s">
        <v>89</v>
      </c>
      <c r="D17" s="20" t="s">
        <v>90</v>
      </c>
      <c r="E17" s="21" t="s">
        <v>91</v>
      </c>
      <c r="F17" s="22">
        <v>1450</v>
      </c>
      <c r="G17" s="22"/>
      <c r="H17" s="18" t="s">
        <v>60</v>
      </c>
      <c r="I17" s="22">
        <f t="shared" si="7"/>
        <v>725</v>
      </c>
      <c r="J17" s="24">
        <v>15</v>
      </c>
      <c r="K17" s="24"/>
      <c r="L17" s="22"/>
      <c r="M17" s="23"/>
      <c r="N17" s="23"/>
      <c r="O17" s="23"/>
      <c r="P17" s="22">
        <f t="shared" si="8"/>
        <v>725</v>
      </c>
      <c r="Q17" s="25">
        <f t="shared" si="9"/>
        <v>58</v>
      </c>
      <c r="R17" s="25">
        <f t="shared" ref="R17:R18" si="13">ROUND((L17*25%)*8%,2)</f>
        <v>0</v>
      </c>
      <c r="S17" s="25">
        <f t="shared" si="10"/>
        <v>9.06</v>
      </c>
      <c r="T17" s="25">
        <f>76.86</f>
        <v>76.86</v>
      </c>
      <c r="U17" s="25">
        <f t="shared" si="11"/>
        <v>0</v>
      </c>
      <c r="V17" s="25"/>
      <c r="W17" s="22">
        <f t="shared" si="12"/>
        <v>581.08000000000004</v>
      </c>
    </row>
    <row r="18" spans="1:53" ht="18.75">
      <c r="A18" s="17">
        <v>4</v>
      </c>
      <c r="B18" s="18" t="s">
        <v>92</v>
      </c>
      <c r="C18" s="19">
        <v>39488</v>
      </c>
      <c r="D18" s="20" t="s">
        <v>93</v>
      </c>
      <c r="E18" s="21" t="s">
        <v>94</v>
      </c>
      <c r="F18" s="22">
        <v>600</v>
      </c>
      <c r="G18" s="22"/>
      <c r="H18" s="18" t="s">
        <v>50</v>
      </c>
      <c r="I18" s="22">
        <f t="shared" si="7"/>
        <v>300</v>
      </c>
      <c r="J18" s="24">
        <v>15</v>
      </c>
      <c r="K18" s="24"/>
      <c r="L18" s="22"/>
      <c r="M18" s="23"/>
      <c r="N18" s="23"/>
      <c r="O18" s="23"/>
      <c r="P18" s="22">
        <f t="shared" si="8"/>
        <v>300</v>
      </c>
      <c r="Q18" s="25">
        <f t="shared" si="9"/>
        <v>24</v>
      </c>
      <c r="R18" s="25">
        <f t="shared" si="13"/>
        <v>0</v>
      </c>
      <c r="S18" s="25">
        <f t="shared" si="10"/>
        <v>3.75</v>
      </c>
      <c r="T18" s="25"/>
      <c r="U18" s="25">
        <f t="shared" si="11"/>
        <v>0</v>
      </c>
      <c r="V18" s="25">
        <f>24.58+12.5+13.42</f>
        <v>50.5</v>
      </c>
      <c r="W18" s="22">
        <f t="shared" si="12"/>
        <v>221.75</v>
      </c>
      <c r="Y18">
        <f>26.84/2</f>
        <v>13.42</v>
      </c>
    </row>
    <row r="19" spans="1:53" ht="18.75">
      <c r="A19" s="17">
        <v>5</v>
      </c>
      <c r="B19" s="18" t="s">
        <v>95</v>
      </c>
      <c r="C19" s="19">
        <v>39454</v>
      </c>
      <c r="D19" s="29" t="s">
        <v>96</v>
      </c>
      <c r="E19" s="21" t="s">
        <v>97</v>
      </c>
      <c r="F19" s="22">
        <v>500</v>
      </c>
      <c r="G19" s="22"/>
      <c r="H19" s="18" t="s">
        <v>50</v>
      </c>
      <c r="I19" s="22">
        <f t="shared" ref="I19:I22" si="14">(F19/2)</f>
        <v>250</v>
      </c>
      <c r="J19" s="24">
        <v>15</v>
      </c>
      <c r="K19" s="24"/>
      <c r="L19" s="22"/>
      <c r="M19" s="23"/>
      <c r="N19" s="23">
        <v>55</v>
      </c>
      <c r="O19" s="23"/>
      <c r="P19" s="22">
        <f t="shared" si="8"/>
        <v>195</v>
      </c>
      <c r="Q19" s="25">
        <f t="shared" si="9"/>
        <v>15.6</v>
      </c>
      <c r="R19" s="25">
        <f>ROUND((L19*25%)*8%,2)</f>
        <v>0</v>
      </c>
      <c r="S19" s="25">
        <f t="shared" si="10"/>
        <v>2.44</v>
      </c>
      <c r="T19" s="25"/>
      <c r="U19" s="25">
        <f t="shared" si="11"/>
        <v>0</v>
      </c>
      <c r="V19" s="25"/>
      <c r="W19" s="22">
        <f t="shared" si="12"/>
        <v>176.96</v>
      </c>
    </row>
    <row r="20" spans="1:53" ht="18.75">
      <c r="A20" s="17">
        <v>6</v>
      </c>
      <c r="B20" s="18" t="s">
        <v>98</v>
      </c>
      <c r="C20" s="19">
        <v>39448</v>
      </c>
      <c r="D20" s="29">
        <v>7230017428</v>
      </c>
      <c r="E20" s="21" t="s">
        <v>99</v>
      </c>
      <c r="F20" s="22">
        <v>2150</v>
      </c>
      <c r="G20" s="22">
        <v>2150</v>
      </c>
      <c r="H20" s="18" t="s">
        <v>55</v>
      </c>
      <c r="I20" s="22">
        <f t="shared" si="14"/>
        <v>1075</v>
      </c>
      <c r="J20" s="24">
        <v>15</v>
      </c>
      <c r="K20" s="24"/>
      <c r="L20" s="22">
        <f>(G20/2)</f>
        <v>1075</v>
      </c>
      <c r="M20" s="23"/>
      <c r="N20" s="23"/>
      <c r="O20" s="23"/>
      <c r="P20" s="22">
        <f t="shared" si="8"/>
        <v>2150</v>
      </c>
      <c r="Q20" s="25">
        <f t="shared" si="9"/>
        <v>86</v>
      </c>
      <c r="R20" s="25">
        <f>ROUND((L20*55%)*8%,2)</f>
        <v>47.3</v>
      </c>
      <c r="S20" s="25">
        <f t="shared" si="10"/>
        <v>13.44</v>
      </c>
      <c r="T20" s="25">
        <v>135.47</v>
      </c>
      <c r="U20" s="25">
        <f>ROUND(L20*10%,2)</f>
        <v>107.5</v>
      </c>
      <c r="V20" s="25"/>
      <c r="W20" s="22">
        <f t="shared" si="12"/>
        <v>1760.29</v>
      </c>
      <c r="AJ20" s="53"/>
      <c r="AK20" s="54"/>
      <c r="AL20" s="53"/>
      <c r="AM20" s="53"/>
      <c r="AN20" s="53"/>
      <c r="AO20" s="54"/>
      <c r="AP20" s="53"/>
      <c r="AQ20" s="54"/>
      <c r="AR20" s="53"/>
      <c r="AS20" s="54"/>
      <c r="AT20" s="53"/>
      <c r="AU20" s="54"/>
      <c r="AV20" s="54"/>
      <c r="AW20" s="54"/>
      <c r="AX20" s="53"/>
      <c r="AY20" s="54"/>
      <c r="AZ20" s="54"/>
      <c r="BA20" s="54"/>
    </row>
    <row r="21" spans="1:53" ht="18.75">
      <c r="A21" s="17">
        <v>7</v>
      </c>
      <c r="B21" s="18" t="s">
        <v>100</v>
      </c>
      <c r="C21" s="19">
        <v>39455</v>
      </c>
      <c r="D21" s="29" t="s">
        <v>101</v>
      </c>
      <c r="E21" s="21" t="s">
        <v>102</v>
      </c>
      <c r="F21" s="22">
        <v>2525</v>
      </c>
      <c r="G21" s="22">
        <v>2435</v>
      </c>
      <c r="H21" s="18" t="s">
        <v>103</v>
      </c>
      <c r="I21" s="22">
        <f t="shared" si="14"/>
        <v>1262.5</v>
      </c>
      <c r="J21" s="24">
        <v>15</v>
      </c>
      <c r="K21" s="24"/>
      <c r="L21" s="22">
        <f>(G21/2)</f>
        <v>1217.5</v>
      </c>
      <c r="M21" s="23"/>
      <c r="N21" s="23"/>
      <c r="O21" s="23"/>
      <c r="P21" s="22">
        <f t="shared" si="8"/>
        <v>2480</v>
      </c>
      <c r="Q21" s="25">
        <f t="shared" si="9"/>
        <v>101</v>
      </c>
      <c r="R21" s="25">
        <f>ROUND((L21*55%)*8%,2)</f>
        <v>53.57</v>
      </c>
      <c r="S21" s="25">
        <f t="shared" si="10"/>
        <v>15.78</v>
      </c>
      <c r="T21" s="25">
        <v>184.56</v>
      </c>
      <c r="U21" s="25">
        <f>ROUND(L21*10%,2)</f>
        <v>121.75</v>
      </c>
      <c r="V21" s="25"/>
      <c r="W21" s="22">
        <f>P21-Q21-R21-S21-T21-U21-V21</f>
        <v>2003.3399999999997</v>
      </c>
      <c r="AJ21" s="53"/>
      <c r="AK21" s="54"/>
      <c r="AL21" s="53"/>
      <c r="AM21" s="53"/>
      <c r="AN21" s="53"/>
      <c r="AO21" s="54"/>
      <c r="AP21" s="53"/>
      <c r="AQ21" s="54"/>
      <c r="AR21" s="53"/>
      <c r="AS21" s="54"/>
      <c r="AT21" s="53"/>
      <c r="AU21" s="54"/>
      <c r="AV21" s="54"/>
      <c r="AW21" s="54"/>
      <c r="AX21" s="53"/>
      <c r="AY21" s="54"/>
      <c r="AZ21" s="54"/>
      <c r="BA21" s="54"/>
    </row>
    <row r="22" spans="1:53" ht="18.75">
      <c r="A22" s="17">
        <v>8</v>
      </c>
      <c r="B22" s="18" t="s">
        <v>104</v>
      </c>
      <c r="C22" s="19">
        <v>39448</v>
      </c>
      <c r="D22" s="29" t="s">
        <v>105</v>
      </c>
      <c r="E22" s="21" t="s">
        <v>106</v>
      </c>
      <c r="F22" s="22">
        <v>1381</v>
      </c>
      <c r="G22" s="22"/>
      <c r="H22" s="18" t="s">
        <v>103</v>
      </c>
      <c r="I22" s="22">
        <f t="shared" si="14"/>
        <v>690.5</v>
      </c>
      <c r="J22" s="24"/>
      <c r="K22" s="24"/>
      <c r="L22" s="22"/>
      <c r="M22" s="23"/>
      <c r="N22" s="23"/>
      <c r="O22" s="23"/>
      <c r="P22" s="22">
        <f t="shared" si="8"/>
        <v>690.5</v>
      </c>
      <c r="Q22" s="25">
        <f t="shared" si="9"/>
        <v>55.24</v>
      </c>
      <c r="R22" s="25">
        <f>ROUND((L22*55%)*8%,2)</f>
        <v>0</v>
      </c>
      <c r="S22" s="25">
        <f t="shared" si="10"/>
        <v>8.6300000000000008</v>
      </c>
      <c r="T22" s="25">
        <v>77.36</v>
      </c>
      <c r="U22" s="25"/>
      <c r="V22" s="25"/>
      <c r="W22" s="22">
        <f>P22-Q22-R22-S22-T22-U22-V22</f>
        <v>549.27</v>
      </c>
      <c r="AJ22" s="53"/>
      <c r="AK22" s="54"/>
      <c r="AL22" s="53"/>
      <c r="AM22" s="53"/>
      <c r="AN22" s="53"/>
      <c r="AO22" s="54"/>
      <c r="AP22" s="53"/>
      <c r="AQ22" s="54"/>
      <c r="AR22" s="53"/>
      <c r="AS22" s="54"/>
      <c r="AT22" s="53"/>
      <c r="AU22" s="54"/>
      <c r="AV22" s="54"/>
      <c r="AW22" s="54"/>
      <c r="AX22" s="53"/>
      <c r="AY22" s="54"/>
      <c r="AZ22" s="54"/>
      <c r="BA22" s="54"/>
    </row>
    <row r="23" spans="1:53" ht="18.75">
      <c r="A23" s="30"/>
      <c r="B23" s="31" t="s">
        <v>107</v>
      </c>
      <c r="C23" s="32"/>
      <c r="D23" s="32"/>
      <c r="E23" s="55"/>
      <c r="F23" s="34">
        <f>SUM(F15:F22)</f>
        <v>11406</v>
      </c>
      <c r="G23" s="34">
        <f t="shared" ref="G23:W23" si="15">SUM(G15:G22)</f>
        <v>5085</v>
      </c>
      <c r="H23" s="34">
        <f t="shared" si="15"/>
        <v>0</v>
      </c>
      <c r="I23" s="34">
        <f t="shared" si="15"/>
        <v>5703</v>
      </c>
      <c r="J23" s="34">
        <f t="shared" si="15"/>
        <v>105</v>
      </c>
      <c r="K23" s="34">
        <f t="shared" si="15"/>
        <v>0</v>
      </c>
      <c r="L23" s="34">
        <f t="shared" si="15"/>
        <v>2542.5</v>
      </c>
      <c r="M23" s="34">
        <f t="shared" si="15"/>
        <v>0</v>
      </c>
      <c r="N23" s="34">
        <f t="shared" si="15"/>
        <v>55</v>
      </c>
      <c r="O23" s="34">
        <f t="shared" si="15"/>
        <v>0</v>
      </c>
      <c r="P23" s="34">
        <f t="shared" si="15"/>
        <v>8190.5</v>
      </c>
      <c r="Q23" s="34">
        <f t="shared" si="15"/>
        <v>451.84000000000003</v>
      </c>
      <c r="R23" s="34">
        <f t="shared" si="15"/>
        <v>111.87</v>
      </c>
      <c r="S23" s="34">
        <f t="shared" si="15"/>
        <v>70.599999999999994</v>
      </c>
      <c r="T23" s="34">
        <f t="shared" si="15"/>
        <v>625.87</v>
      </c>
      <c r="U23" s="34">
        <f t="shared" si="15"/>
        <v>254.25</v>
      </c>
      <c r="V23" s="34">
        <f t="shared" si="15"/>
        <v>138.23000000000002</v>
      </c>
      <c r="W23" s="34">
        <f t="shared" si="15"/>
        <v>6537.84</v>
      </c>
      <c r="AJ23" s="53"/>
      <c r="AK23" s="54"/>
      <c r="AL23" s="53"/>
      <c r="AM23" s="53"/>
      <c r="AN23" s="53"/>
      <c r="AO23" s="54"/>
      <c r="AP23" s="53"/>
      <c r="AQ23" s="54"/>
      <c r="AR23" s="53"/>
      <c r="AS23" s="54"/>
      <c r="AT23" s="53"/>
      <c r="AU23" s="54"/>
      <c r="AV23" s="54"/>
      <c r="AW23" s="54"/>
      <c r="AX23" s="53"/>
      <c r="AY23" s="54"/>
      <c r="AZ23" s="54"/>
      <c r="BA23" s="54"/>
    </row>
    <row r="24" spans="1:53" ht="19.5" thickBot="1">
      <c r="A24" s="56"/>
      <c r="B24" s="57" t="s">
        <v>108</v>
      </c>
      <c r="C24" s="57"/>
      <c r="D24" s="57"/>
      <c r="E24" s="57"/>
      <c r="F24" s="58">
        <f>F13+F23</f>
        <v>18686</v>
      </c>
      <c r="G24" s="58">
        <f>G13+G21</f>
        <v>2585</v>
      </c>
      <c r="H24" s="58"/>
      <c r="I24" s="58">
        <f>I13+I23</f>
        <v>9343</v>
      </c>
      <c r="J24" s="58">
        <f t="shared" ref="J24:W24" si="16">J13+J23</f>
        <v>195</v>
      </c>
      <c r="K24" s="58">
        <f t="shared" si="16"/>
        <v>0</v>
      </c>
      <c r="L24" s="58">
        <f t="shared" si="16"/>
        <v>2617.5</v>
      </c>
      <c r="M24" s="58">
        <f t="shared" si="16"/>
        <v>0</v>
      </c>
      <c r="N24" s="58">
        <f t="shared" si="16"/>
        <v>55</v>
      </c>
      <c r="O24" s="58">
        <f t="shared" si="16"/>
        <v>0</v>
      </c>
      <c r="P24" s="58">
        <f t="shared" si="16"/>
        <v>11905.5</v>
      </c>
      <c r="Q24" s="58">
        <f t="shared" si="16"/>
        <v>743.04</v>
      </c>
      <c r="R24" s="58">
        <f t="shared" si="16"/>
        <v>113.37</v>
      </c>
      <c r="S24" s="58">
        <f t="shared" si="16"/>
        <v>116.10999999999999</v>
      </c>
      <c r="T24" s="58">
        <f t="shared" si="16"/>
        <v>820.61</v>
      </c>
      <c r="U24" s="58">
        <f t="shared" si="16"/>
        <v>261.75</v>
      </c>
      <c r="V24" s="58">
        <f t="shared" si="16"/>
        <v>168.01000000000002</v>
      </c>
      <c r="W24" s="58">
        <f t="shared" si="16"/>
        <v>9682.61</v>
      </c>
      <c r="AJ24" s="53"/>
      <c r="AK24" s="54"/>
      <c r="AL24" s="53"/>
      <c r="AM24" s="53"/>
      <c r="AN24" s="53"/>
      <c r="AO24" s="54"/>
      <c r="AP24" s="53"/>
      <c r="AQ24" s="54"/>
      <c r="AR24" s="53"/>
      <c r="AS24" s="54"/>
      <c r="AT24" s="53"/>
      <c r="AU24" s="54"/>
      <c r="AV24" s="54"/>
      <c r="AW24" s="54"/>
      <c r="AX24" s="53"/>
      <c r="AY24" s="54"/>
      <c r="AZ24" s="54"/>
      <c r="BA24" s="54"/>
    </row>
    <row r="25" spans="1:53" ht="18.75"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60">
        <f>+P24-Q24-R24-S24-T24-U24-V24</f>
        <v>9682.6099999999969</v>
      </c>
      <c r="AJ25" s="53"/>
      <c r="AK25" s="54"/>
      <c r="AL25" s="53"/>
      <c r="AM25" s="53"/>
      <c r="AN25" s="53"/>
      <c r="AO25" s="54"/>
      <c r="AP25" s="53"/>
      <c r="AQ25" s="54"/>
      <c r="AR25" s="53"/>
      <c r="AS25" s="54"/>
      <c r="AT25" s="53"/>
      <c r="AU25" s="54"/>
      <c r="AV25" s="54"/>
      <c r="AW25" s="54"/>
      <c r="AX25" s="53"/>
      <c r="AY25" s="54"/>
      <c r="AZ25" s="54"/>
      <c r="BA25" s="54"/>
    </row>
    <row r="26" spans="1:53" ht="18.75">
      <c r="B26" s="59"/>
      <c r="C26" s="59"/>
      <c r="D26" s="59"/>
      <c r="E26" s="59"/>
      <c r="F26" s="59"/>
      <c r="G26" s="60"/>
      <c r="H26" s="61"/>
      <c r="I26" s="59"/>
      <c r="J26" s="59"/>
      <c r="K26" s="59"/>
      <c r="L26" s="59"/>
      <c r="M26" s="62"/>
      <c r="N26" s="59"/>
      <c r="O26" s="59"/>
      <c r="P26" s="59"/>
      <c r="Q26" s="59"/>
      <c r="R26" s="59"/>
      <c r="S26" s="59"/>
      <c r="T26" s="63"/>
      <c r="U26" s="63"/>
      <c r="V26" s="59"/>
      <c r="W26" s="59"/>
      <c r="AJ26" s="53"/>
      <c r="AK26" s="54"/>
      <c r="AL26" s="53"/>
      <c r="AM26" s="53"/>
      <c r="AN26" s="53"/>
      <c r="AO26" s="54"/>
      <c r="AP26" s="53"/>
      <c r="AQ26" s="54"/>
      <c r="AR26" s="53"/>
      <c r="AS26" s="54"/>
      <c r="AT26" s="53"/>
      <c r="AU26" s="54"/>
      <c r="AV26" s="54"/>
      <c r="AW26" s="54"/>
      <c r="AX26" s="53"/>
      <c r="AY26" s="54"/>
      <c r="AZ26" s="54"/>
      <c r="BA26" s="54"/>
    </row>
    <row r="27" spans="1:53" ht="18.75">
      <c r="B27" s="59"/>
      <c r="C27" s="59"/>
      <c r="D27" s="59"/>
      <c r="E27" s="59"/>
      <c r="F27" s="59"/>
      <c r="G27" s="60"/>
      <c r="H27" s="59"/>
      <c r="I27" s="64"/>
      <c r="J27" s="64"/>
      <c r="K27" s="64"/>
      <c r="L27" s="64"/>
      <c r="M27" s="65"/>
      <c r="N27" s="59"/>
      <c r="O27" s="59"/>
      <c r="P27" s="59"/>
      <c r="Q27" s="59"/>
      <c r="R27" s="59"/>
      <c r="S27" s="61"/>
      <c r="T27" s="63"/>
      <c r="U27" s="59"/>
      <c r="V27" s="59"/>
      <c r="W27" s="59"/>
      <c r="AJ27" s="66"/>
      <c r="AK27" s="54"/>
      <c r="AL27" s="67"/>
      <c r="AM27" s="67"/>
      <c r="AN27" s="66"/>
      <c r="AO27" s="66"/>
      <c r="AP27" s="66"/>
      <c r="AQ27" s="67"/>
      <c r="AR27" s="66"/>
      <c r="AS27" s="66"/>
      <c r="AT27" s="67"/>
      <c r="AU27" s="54"/>
      <c r="AV27" s="54"/>
      <c r="AW27" s="54"/>
      <c r="AX27" s="66"/>
      <c r="AY27" s="66"/>
      <c r="AZ27" s="66"/>
      <c r="BA27" s="66"/>
    </row>
    <row r="28" spans="1:53" ht="18.75">
      <c r="B28" s="59"/>
      <c r="C28" s="59"/>
      <c r="D28" s="59"/>
      <c r="E28" s="59"/>
      <c r="F28" s="59"/>
      <c r="G28" s="59"/>
      <c r="H28" s="59"/>
      <c r="I28" s="61"/>
      <c r="J28" s="61"/>
      <c r="K28" s="61"/>
      <c r="L28" s="59"/>
      <c r="M28" s="65"/>
      <c r="N28" s="59"/>
      <c r="O28" s="59"/>
      <c r="P28" s="59"/>
      <c r="Q28" s="59"/>
      <c r="R28" s="59"/>
      <c r="S28" s="59"/>
      <c r="T28" s="59"/>
      <c r="U28" s="59"/>
      <c r="V28" s="59"/>
      <c r="W28" s="59"/>
      <c r="AJ28" s="54" t="s">
        <v>109</v>
      </c>
      <c r="AK28" s="54"/>
      <c r="AL28" s="54"/>
      <c r="AM28" s="54"/>
      <c r="AN28" s="67" t="s">
        <v>110</v>
      </c>
      <c r="AO28" s="54"/>
      <c r="AP28" s="67"/>
      <c r="AQ28" s="67"/>
      <c r="AR28" s="54" t="s">
        <v>111</v>
      </c>
      <c r="AS28" s="54"/>
      <c r="AT28" s="54"/>
      <c r="AU28" s="54"/>
      <c r="AV28" s="54"/>
      <c r="AW28" s="54"/>
      <c r="AX28" s="54" t="s">
        <v>112</v>
      </c>
      <c r="AY28" s="54"/>
      <c r="AZ28" s="54"/>
      <c r="BA28" s="54"/>
    </row>
    <row r="29" spans="1:53" ht="18.75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65"/>
      <c r="N29" s="59"/>
      <c r="O29" s="59"/>
      <c r="P29" s="59"/>
      <c r="Q29" s="59"/>
      <c r="R29" s="59"/>
      <c r="S29" s="59"/>
      <c r="T29" s="59"/>
      <c r="U29" s="59"/>
      <c r="V29" s="59"/>
      <c r="W29" s="59"/>
      <c r="AJ29" s="54" t="s">
        <v>113</v>
      </c>
      <c r="AK29" s="54"/>
      <c r="AL29" s="54"/>
      <c r="AM29" s="54"/>
      <c r="AN29" s="54" t="s">
        <v>114</v>
      </c>
      <c r="AO29" s="54"/>
      <c r="AP29" s="54"/>
      <c r="AQ29" s="54"/>
      <c r="AR29" s="54" t="s">
        <v>115</v>
      </c>
      <c r="AS29" s="54"/>
      <c r="AT29" s="54"/>
      <c r="AU29" s="54"/>
      <c r="AV29" s="54"/>
      <c r="AW29" s="54"/>
      <c r="AX29" s="54" t="s">
        <v>116</v>
      </c>
      <c r="AY29" s="54"/>
      <c r="AZ29" s="54"/>
      <c r="BA29" s="54"/>
    </row>
    <row r="30" spans="1:53" ht="18.75"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65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1:53" ht="18.75"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65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1:53" ht="18.75">
      <c r="B32" s="68" t="s">
        <v>117</v>
      </c>
      <c r="C32" s="69"/>
      <c r="D32" s="69"/>
      <c r="E32" s="68" t="s">
        <v>118</v>
      </c>
      <c r="F32" s="69"/>
      <c r="G32" s="69"/>
      <c r="H32" s="69"/>
      <c r="I32" s="68" t="s">
        <v>118</v>
      </c>
      <c r="J32" s="68"/>
      <c r="K32" s="68"/>
      <c r="L32" s="69"/>
      <c r="M32" s="65"/>
      <c r="N32" s="69"/>
      <c r="O32" s="1" t="s">
        <v>118</v>
      </c>
      <c r="P32" s="1"/>
      <c r="Q32" s="1"/>
      <c r="R32" s="69"/>
      <c r="S32" s="69"/>
      <c r="T32" s="68" t="s">
        <v>119</v>
      </c>
      <c r="U32" s="69"/>
      <c r="V32" s="69"/>
      <c r="W32" s="59"/>
    </row>
    <row r="33" spans="2:39" ht="18.75">
      <c r="B33" s="68"/>
      <c r="C33" s="69"/>
      <c r="D33" s="69"/>
      <c r="E33" s="68"/>
      <c r="F33" s="69"/>
      <c r="G33" s="69"/>
      <c r="H33" s="69"/>
      <c r="I33" s="68"/>
      <c r="J33" s="68"/>
      <c r="K33" s="68"/>
      <c r="L33" s="69"/>
      <c r="M33" s="62"/>
      <c r="N33" s="69"/>
      <c r="O33" s="69"/>
      <c r="P33" s="68"/>
      <c r="Q33" s="69"/>
      <c r="R33" s="69"/>
      <c r="S33" s="69"/>
      <c r="T33" s="68"/>
      <c r="U33" s="69"/>
      <c r="V33" s="69"/>
      <c r="W33" s="59"/>
      <c r="AJ33" s="70" t="s">
        <v>120</v>
      </c>
      <c r="AK33" s="61"/>
      <c r="AL33" s="59"/>
      <c r="AM33" s="59"/>
    </row>
    <row r="34" spans="2:39" ht="18.75">
      <c r="B34" s="68"/>
      <c r="C34" s="69"/>
      <c r="D34" s="69"/>
      <c r="E34" s="68"/>
      <c r="F34" s="69"/>
      <c r="G34" s="69"/>
      <c r="H34" s="69"/>
      <c r="I34" s="68"/>
      <c r="J34" s="68"/>
      <c r="K34" s="68"/>
      <c r="L34" s="69"/>
      <c r="M34" s="69"/>
      <c r="N34" s="69"/>
      <c r="O34" s="69"/>
      <c r="P34" s="68"/>
      <c r="Q34" s="69"/>
      <c r="R34" s="69"/>
      <c r="S34" s="69"/>
      <c r="T34" s="68"/>
      <c r="U34" s="69"/>
      <c r="V34" s="69"/>
      <c r="W34" s="59"/>
      <c r="AJ34" s="59"/>
      <c r="AK34" s="61"/>
      <c r="AL34" s="59"/>
      <c r="AM34" s="59"/>
    </row>
    <row r="35" spans="2:39" ht="18.75">
      <c r="B35" s="68"/>
      <c r="C35" s="69"/>
      <c r="D35" s="69"/>
      <c r="E35" s="68"/>
      <c r="F35" s="69"/>
      <c r="G35" s="69"/>
      <c r="H35" s="69"/>
      <c r="I35" s="68"/>
      <c r="J35" s="68"/>
      <c r="K35" s="68"/>
      <c r="L35" s="69"/>
      <c r="M35" s="69"/>
      <c r="N35" s="69"/>
      <c r="O35" s="69"/>
      <c r="P35" s="68"/>
      <c r="Q35" s="69"/>
      <c r="R35" s="69"/>
      <c r="S35" s="69"/>
      <c r="T35" s="68"/>
      <c r="U35" s="69"/>
      <c r="V35" s="69"/>
      <c r="W35" s="59"/>
      <c r="AJ35" s="59"/>
      <c r="AK35" s="61"/>
      <c r="AL35" s="59"/>
      <c r="AM35" s="59"/>
    </row>
    <row r="36" spans="2:39" ht="18.75">
      <c r="B36" s="68"/>
      <c r="C36" s="69"/>
      <c r="D36" s="69"/>
      <c r="E36" s="68"/>
      <c r="F36" s="69"/>
      <c r="G36" s="69"/>
      <c r="H36" s="69"/>
      <c r="I36" s="68"/>
      <c r="J36" s="68"/>
      <c r="K36" s="68"/>
      <c r="L36" s="69"/>
      <c r="M36" s="69"/>
      <c r="N36" s="69"/>
      <c r="O36" s="69"/>
      <c r="P36" s="68"/>
      <c r="Q36" s="69"/>
      <c r="R36" s="69"/>
      <c r="S36" s="69"/>
      <c r="T36" s="68"/>
      <c r="U36" s="69"/>
      <c r="V36" s="69"/>
      <c r="W36" s="59"/>
      <c r="AK36" s="71"/>
    </row>
    <row r="37" spans="2:39" ht="18.75">
      <c r="B37" s="68"/>
      <c r="C37" s="69"/>
      <c r="D37" s="69"/>
      <c r="E37" s="68"/>
      <c r="F37" s="69"/>
      <c r="G37" s="69"/>
      <c r="H37" s="69"/>
      <c r="I37" s="68"/>
      <c r="J37" s="68"/>
      <c r="K37" s="68"/>
      <c r="L37" s="69"/>
      <c r="M37" s="69"/>
      <c r="N37" s="69"/>
      <c r="O37" s="69"/>
      <c r="P37" s="68"/>
      <c r="Q37" s="69"/>
      <c r="R37" s="69"/>
      <c r="S37" s="69"/>
      <c r="T37" s="68"/>
      <c r="U37" s="69"/>
      <c r="V37" s="69"/>
      <c r="W37" s="59"/>
    </row>
    <row r="38" spans="2:39" ht="18.75">
      <c r="B38" s="68"/>
      <c r="C38" s="69"/>
      <c r="D38" s="69"/>
      <c r="E38" s="68"/>
      <c r="F38" s="69"/>
      <c r="G38" s="69"/>
      <c r="H38" s="69"/>
      <c r="I38" s="72"/>
      <c r="J38" s="72"/>
      <c r="K38" s="72"/>
      <c r="L38" s="73"/>
      <c r="M38" s="73"/>
      <c r="N38" s="69"/>
      <c r="O38" s="69"/>
      <c r="P38" s="68"/>
      <c r="Q38" s="69"/>
      <c r="R38" s="69"/>
      <c r="S38" s="69"/>
      <c r="T38" s="68"/>
      <c r="U38" s="69"/>
      <c r="V38" s="69"/>
      <c r="W38" s="59"/>
    </row>
    <row r="39" spans="2:39" ht="19.5" thickBot="1">
      <c r="B39" s="74"/>
      <c r="C39" s="69"/>
      <c r="D39" s="69"/>
      <c r="E39" s="74"/>
      <c r="F39" s="69"/>
      <c r="G39" s="69"/>
      <c r="H39" s="69"/>
      <c r="I39" s="74"/>
      <c r="J39" s="74"/>
      <c r="K39" s="74"/>
      <c r="L39" s="74"/>
      <c r="M39" s="73"/>
      <c r="N39" s="69"/>
      <c r="O39" s="74"/>
      <c r="P39" s="74"/>
      <c r="Q39" s="74"/>
      <c r="R39" s="69"/>
      <c r="S39" s="69"/>
      <c r="T39" s="74"/>
      <c r="U39" s="74"/>
      <c r="V39" s="74"/>
      <c r="W39" s="59"/>
    </row>
    <row r="40" spans="2:39" ht="18.75">
      <c r="B40" s="69" t="s">
        <v>121</v>
      </c>
      <c r="C40" s="69"/>
      <c r="D40" s="69"/>
      <c r="E40" s="69" t="s">
        <v>122</v>
      </c>
      <c r="F40" s="69"/>
      <c r="G40" s="69"/>
      <c r="H40" s="69"/>
      <c r="I40" s="69" t="s">
        <v>111</v>
      </c>
      <c r="J40" s="69"/>
      <c r="K40" s="69"/>
      <c r="L40" s="69"/>
      <c r="M40" s="69"/>
      <c r="N40" s="69"/>
      <c r="O40" s="1" t="s">
        <v>123</v>
      </c>
      <c r="P40" s="1"/>
      <c r="Q40" s="1"/>
      <c r="R40" s="69"/>
      <c r="S40" s="69"/>
      <c r="T40" s="69" t="s">
        <v>112</v>
      </c>
      <c r="U40" s="69"/>
      <c r="V40" s="69"/>
      <c r="W40" s="59"/>
    </row>
    <row r="41" spans="2:39" ht="18.75">
      <c r="B41" s="69" t="s">
        <v>113</v>
      </c>
      <c r="C41" s="69"/>
      <c r="D41" s="69"/>
      <c r="E41" s="69" t="s">
        <v>114</v>
      </c>
      <c r="F41" s="69"/>
      <c r="G41" s="69"/>
      <c r="H41" s="69"/>
      <c r="I41" s="69" t="s">
        <v>115</v>
      </c>
      <c r="J41" s="69"/>
      <c r="K41" s="69"/>
      <c r="L41" s="69"/>
      <c r="M41" s="69"/>
      <c r="N41" s="69"/>
      <c r="O41" s="1" t="s">
        <v>124</v>
      </c>
      <c r="P41" s="1"/>
      <c r="Q41" s="1"/>
      <c r="R41" s="69"/>
      <c r="S41" s="69"/>
      <c r="T41" s="69" t="s">
        <v>116</v>
      </c>
      <c r="U41" s="69"/>
      <c r="V41" s="69"/>
      <c r="W41" s="59"/>
    </row>
    <row r="43" spans="2:39">
      <c r="Y43" s="65"/>
      <c r="Z43" s="65"/>
      <c r="AA43" s="65"/>
      <c r="AB43" s="65"/>
      <c r="AC43" s="65"/>
      <c r="AD43" s="65"/>
      <c r="AE43" s="65"/>
      <c r="AF43" s="65"/>
      <c r="AG43" s="65"/>
    </row>
    <row r="44" spans="2:39">
      <c r="Y44" s="65"/>
      <c r="Z44" s="65"/>
      <c r="AA44" s="65"/>
      <c r="AB44" s="65"/>
      <c r="AC44" s="65"/>
      <c r="AD44" s="65"/>
      <c r="AE44" s="65"/>
      <c r="AF44" s="65"/>
      <c r="AG44" s="65"/>
    </row>
    <row r="45" spans="2:39" ht="18">
      <c r="C45" s="75"/>
      <c r="D45" s="75"/>
      <c r="Y45" s="65"/>
      <c r="Z45" s="65"/>
      <c r="AA45" s="65"/>
      <c r="AB45" s="65"/>
      <c r="AC45" s="76"/>
      <c r="AD45" s="65"/>
      <c r="AE45" s="65"/>
      <c r="AF45" s="65"/>
      <c r="AG45" s="65"/>
    </row>
    <row r="46" spans="2:39">
      <c r="C46" s="75"/>
      <c r="D46" s="75"/>
      <c r="Y46" s="65"/>
      <c r="Z46" s="65"/>
      <c r="AA46" s="65"/>
      <c r="AB46" s="65"/>
      <c r="AC46" s="77"/>
      <c r="AD46" s="65"/>
      <c r="AE46" s="65"/>
      <c r="AF46" s="65"/>
      <c r="AG46" s="65"/>
    </row>
    <row r="47" spans="2:39">
      <c r="C47" s="75"/>
      <c r="D47" s="75"/>
      <c r="Y47" s="65"/>
      <c r="Z47" s="65"/>
      <c r="AA47" s="65"/>
      <c r="AB47" s="65"/>
      <c r="AC47" s="78"/>
      <c r="AD47" s="65"/>
      <c r="AE47" s="65"/>
      <c r="AF47" s="65"/>
      <c r="AG47" s="65"/>
    </row>
    <row r="48" spans="2:39">
      <c r="C48" s="75"/>
      <c r="D48" s="75"/>
      <c r="Y48" s="65"/>
      <c r="Z48" s="65"/>
      <c r="AA48" s="65"/>
      <c r="AB48" s="65"/>
      <c r="AC48" s="78"/>
      <c r="AD48" s="65"/>
      <c r="AE48" s="65"/>
      <c r="AF48" s="65"/>
      <c r="AG48" s="65"/>
    </row>
    <row r="49" spans="3:33">
      <c r="C49" s="75"/>
      <c r="D49" s="75"/>
      <c r="Y49" s="65"/>
      <c r="Z49" s="65"/>
      <c r="AA49" s="65"/>
      <c r="AB49" s="65"/>
      <c r="AC49" s="78"/>
      <c r="AD49" s="65"/>
      <c r="AE49" s="65"/>
      <c r="AF49" s="65"/>
      <c r="AG49" s="65"/>
    </row>
    <row r="50" spans="3:33">
      <c r="L50" s="75"/>
      <c r="M50" s="75"/>
      <c r="Y50" s="65"/>
      <c r="Z50" s="65"/>
      <c r="AA50" s="65"/>
      <c r="AB50" s="65"/>
      <c r="AC50" s="78"/>
      <c r="AD50" s="65"/>
      <c r="AE50" s="65"/>
      <c r="AF50" s="65"/>
      <c r="AG50" s="65"/>
    </row>
    <row r="51" spans="3:33">
      <c r="Y51" s="65"/>
      <c r="Z51" s="65"/>
      <c r="AA51" s="65"/>
      <c r="AB51" s="65"/>
      <c r="AC51" s="78"/>
      <c r="AD51" s="65"/>
      <c r="AE51" s="65"/>
      <c r="AF51" s="65"/>
      <c r="AG51" s="65"/>
    </row>
    <row r="52" spans="3:33" ht="18.75">
      <c r="Y52" s="79"/>
      <c r="Z52" s="79"/>
      <c r="AA52" s="79"/>
      <c r="AB52" s="79"/>
      <c r="AC52" s="79"/>
      <c r="AD52" s="79"/>
      <c r="AE52" s="79"/>
      <c r="AF52" s="79"/>
      <c r="AG52" s="79"/>
    </row>
    <row r="53" spans="3:33" ht="18.75">
      <c r="Y53" s="80"/>
      <c r="Z53" s="81"/>
      <c r="AA53" s="80"/>
      <c r="AB53" s="80"/>
      <c r="AC53" s="80"/>
      <c r="AD53" s="80"/>
      <c r="AE53" s="82"/>
      <c r="AF53" s="82"/>
      <c r="AG53" s="83"/>
    </row>
    <row r="54" spans="3:33" ht="18.75">
      <c r="Y54" s="79"/>
      <c r="Z54" s="79"/>
      <c r="AA54" s="79"/>
      <c r="AB54" s="79"/>
      <c r="AC54" s="79"/>
      <c r="AD54" s="79"/>
      <c r="AE54" s="79"/>
      <c r="AF54" s="79"/>
      <c r="AG54" s="79"/>
    </row>
    <row r="55" spans="3:33" ht="21">
      <c r="Y55" s="84"/>
      <c r="Z55" s="84"/>
      <c r="AA55" s="84"/>
      <c r="AB55" s="84"/>
      <c r="AC55" s="84"/>
      <c r="AD55" s="85"/>
      <c r="AE55" s="86"/>
      <c r="AF55" s="79"/>
      <c r="AG55" s="79"/>
    </row>
    <row r="56" spans="3:33" ht="18">
      <c r="Y56" s="87"/>
      <c r="Z56" s="87"/>
      <c r="AA56" s="87"/>
      <c r="AB56" s="87"/>
      <c r="AC56" s="87"/>
      <c r="AD56" s="87"/>
      <c r="AE56" s="87"/>
      <c r="AF56" s="87"/>
      <c r="AG56" s="87"/>
    </row>
    <row r="57" spans="3:33" ht="21">
      <c r="Y57" s="84"/>
      <c r="Z57" s="88"/>
      <c r="AA57" s="88"/>
      <c r="AB57" s="88"/>
      <c r="AC57" s="88"/>
      <c r="AD57" s="88"/>
      <c r="AE57" s="89"/>
      <c r="AF57" s="90"/>
      <c r="AG57" s="90"/>
    </row>
    <row r="58" spans="3:33" ht="18.75">
      <c r="Y58" s="79"/>
      <c r="Z58" s="79"/>
      <c r="AA58" s="79"/>
      <c r="AB58" s="79"/>
      <c r="AC58" s="79"/>
      <c r="AD58" s="79"/>
      <c r="AE58" s="79"/>
      <c r="AF58" s="79"/>
      <c r="AG58" s="79"/>
    </row>
    <row r="59" spans="3:33" ht="18">
      <c r="Y59" s="80"/>
      <c r="Z59" s="80"/>
      <c r="AA59" s="91"/>
      <c r="AB59" s="91"/>
      <c r="AC59" s="92"/>
      <c r="AD59" s="91"/>
      <c r="AE59" s="93"/>
      <c r="AF59" s="80"/>
      <c r="AG59" s="80"/>
    </row>
    <row r="60" spans="3:33" ht="18">
      <c r="Y60" s="80"/>
      <c r="Z60" s="80"/>
      <c r="AA60" s="94"/>
      <c r="AB60" s="95"/>
      <c r="AC60" s="92"/>
      <c r="AD60" s="96"/>
      <c r="AE60" s="97"/>
      <c r="AF60" s="80"/>
      <c r="AG60" s="80"/>
    </row>
    <row r="61" spans="3:33" ht="18">
      <c r="Y61" s="80"/>
      <c r="Z61" s="80"/>
      <c r="AA61" s="94"/>
      <c r="AB61" s="94"/>
      <c r="AC61" s="92"/>
      <c r="AD61" s="96"/>
      <c r="AE61" s="97"/>
      <c r="AF61" s="80"/>
      <c r="AG61" s="80"/>
    </row>
    <row r="62" spans="3:33" ht="18">
      <c r="Y62" s="80"/>
      <c r="Z62" s="80"/>
      <c r="AA62" s="94"/>
      <c r="AB62" s="97"/>
      <c r="AC62" s="97"/>
      <c r="AD62" s="96"/>
      <c r="AE62" s="97"/>
      <c r="AF62" s="80"/>
      <c r="AG62" s="80"/>
    </row>
    <row r="63" spans="3:33" ht="18">
      <c r="Y63" s="80"/>
      <c r="Z63" s="80"/>
      <c r="AA63" s="94"/>
      <c r="AB63" s="97"/>
      <c r="AC63" s="97"/>
      <c r="AD63" s="96"/>
      <c r="AE63" s="97"/>
      <c r="AF63" s="80"/>
      <c r="AG63" s="80"/>
    </row>
    <row r="64" spans="3:33" ht="18">
      <c r="Y64" s="80"/>
      <c r="Z64" s="80"/>
      <c r="AA64" s="94"/>
      <c r="AB64" s="97"/>
      <c r="AC64" s="97"/>
      <c r="AD64" s="96"/>
      <c r="AE64" s="97"/>
      <c r="AF64" s="80"/>
      <c r="AG64" s="80"/>
    </row>
    <row r="65" spans="25:33" ht="18">
      <c r="Y65" s="80"/>
      <c r="Z65" s="80"/>
      <c r="AA65" s="94"/>
      <c r="AB65" s="97"/>
      <c r="AC65" s="97"/>
      <c r="AD65" s="96"/>
      <c r="AE65" s="97"/>
      <c r="AF65" s="80"/>
      <c r="AG65" s="80"/>
    </row>
    <row r="66" spans="25:33" ht="18">
      <c r="Y66" s="80"/>
      <c r="Z66" s="80"/>
      <c r="AA66" s="94"/>
      <c r="AB66" s="97"/>
      <c r="AC66" s="97"/>
      <c r="AD66" s="96"/>
      <c r="AE66" s="97"/>
      <c r="AF66" s="80"/>
      <c r="AG66" s="80"/>
    </row>
    <row r="67" spans="25:33" ht="18">
      <c r="Y67" s="80"/>
      <c r="Z67" s="80"/>
      <c r="AA67" s="94"/>
      <c r="AB67" s="97"/>
      <c r="AC67" s="97"/>
      <c r="AD67" s="96"/>
      <c r="AE67" s="97"/>
      <c r="AF67" s="80"/>
      <c r="AG67" s="80"/>
    </row>
    <row r="68" spans="25:33" ht="18">
      <c r="Y68" s="80"/>
      <c r="Z68" s="80"/>
      <c r="AA68" s="94"/>
      <c r="AB68" s="98"/>
      <c r="AC68" s="95"/>
      <c r="AD68" s="96"/>
      <c r="AE68" s="97"/>
      <c r="AF68" s="80"/>
      <c r="AG68" s="80"/>
    </row>
    <row r="69" spans="25:33" ht="18.75">
      <c r="Y69" s="80"/>
      <c r="Z69" s="80"/>
      <c r="AA69" s="99"/>
      <c r="AB69" s="99"/>
      <c r="AC69" s="92"/>
      <c r="AD69" s="100"/>
      <c r="AE69" s="97"/>
      <c r="AF69" s="80"/>
      <c r="AG69" s="80"/>
    </row>
    <row r="70" spans="25:33" ht="18.75">
      <c r="Y70" s="79"/>
      <c r="Z70" s="79"/>
      <c r="AA70" s="100"/>
      <c r="AB70" s="100"/>
      <c r="AC70" s="100"/>
      <c r="AD70" s="100"/>
      <c r="AE70" s="97"/>
      <c r="AF70" s="79"/>
      <c r="AG70" s="79"/>
    </row>
    <row r="71" spans="25:33" ht="18.75">
      <c r="Y71" s="79"/>
      <c r="Z71" s="79"/>
      <c r="AA71" s="100"/>
      <c r="AB71" s="100"/>
      <c r="AC71" s="100"/>
      <c r="AD71" s="100"/>
      <c r="AE71" s="100"/>
      <c r="AF71" s="79"/>
      <c r="AG71" s="79"/>
    </row>
    <row r="72" spans="25:33" ht="18">
      <c r="Y72" s="80"/>
      <c r="Z72" s="80"/>
      <c r="AA72" s="94"/>
      <c r="AB72" s="97"/>
      <c r="AC72" s="97"/>
      <c r="AD72" s="94"/>
      <c r="AE72" s="97"/>
      <c r="AF72" s="80"/>
      <c r="AG72" s="80"/>
    </row>
    <row r="73" spans="25:33" ht="18">
      <c r="Y73" s="80"/>
      <c r="Z73" s="80"/>
      <c r="AA73" s="94"/>
      <c r="AB73" s="101"/>
      <c r="AC73" s="101"/>
      <c r="AD73" s="94"/>
      <c r="AE73" s="94"/>
      <c r="AF73" s="80"/>
      <c r="AG73" s="80"/>
    </row>
    <row r="74" spans="25:33" ht="18.75">
      <c r="Y74" s="79"/>
      <c r="Z74" s="79"/>
      <c r="AA74" s="79"/>
      <c r="AB74" s="79"/>
      <c r="AC74" s="79"/>
      <c r="AD74" s="102"/>
      <c r="AE74" s="102"/>
      <c r="AF74" s="102"/>
      <c r="AG74" s="79"/>
    </row>
    <row r="75" spans="25:33" ht="18.75">
      <c r="Y75" s="79"/>
      <c r="Z75" s="103"/>
      <c r="AA75" s="103"/>
      <c r="AB75" s="103"/>
      <c r="AC75" s="103"/>
      <c r="AD75" s="103"/>
      <c r="AE75" s="103"/>
      <c r="AF75" s="103"/>
      <c r="AG75" s="103"/>
    </row>
    <row r="76" spans="25:33" ht="18">
      <c r="Y76" s="103"/>
      <c r="Z76" s="104"/>
      <c r="AA76" s="104"/>
      <c r="AB76" s="104"/>
      <c r="AC76" s="103"/>
      <c r="AD76" s="105"/>
      <c r="AE76" s="105"/>
      <c r="AF76" s="105"/>
      <c r="AG76" s="103"/>
    </row>
    <row r="77" spans="25:33" ht="18">
      <c r="Y77" s="103"/>
      <c r="Z77" s="103"/>
      <c r="AA77" s="103"/>
      <c r="AB77" s="103"/>
      <c r="AC77" s="103"/>
      <c r="AD77" s="103"/>
      <c r="AE77" s="103"/>
      <c r="AF77" s="103"/>
      <c r="AG77" s="103"/>
    </row>
    <row r="78" spans="25:33" ht="18">
      <c r="Y78" s="80"/>
      <c r="Z78" s="80"/>
      <c r="AA78" s="80"/>
      <c r="AB78" s="80"/>
      <c r="AC78" s="80"/>
      <c r="AD78" s="80"/>
      <c r="AE78" s="80"/>
      <c r="AF78" s="80"/>
      <c r="AG78" s="80"/>
    </row>
    <row r="79" spans="25:33" ht="18">
      <c r="Y79" s="80"/>
      <c r="Z79" s="80"/>
      <c r="AA79" s="80"/>
      <c r="AB79" s="80"/>
      <c r="AC79" s="80"/>
      <c r="AD79" s="106"/>
      <c r="AE79" s="106"/>
      <c r="AF79" s="106"/>
      <c r="AG79" s="80"/>
    </row>
    <row r="80" spans="25:33" ht="18">
      <c r="Y80" s="103"/>
      <c r="Z80" s="103"/>
      <c r="AA80" s="103"/>
      <c r="AB80" s="103"/>
      <c r="AC80" s="103"/>
      <c r="AD80" s="103"/>
      <c r="AE80" s="103"/>
      <c r="AF80" s="103"/>
      <c r="AG80" s="80"/>
    </row>
    <row r="81" spans="25:33" ht="18">
      <c r="Y81" s="103"/>
      <c r="Z81" s="103"/>
      <c r="AA81" s="103"/>
      <c r="AB81" s="103"/>
      <c r="AC81" s="103"/>
      <c r="AD81" s="103"/>
      <c r="AE81" s="103"/>
      <c r="AF81" s="103"/>
      <c r="AG81" s="80"/>
    </row>
    <row r="82" spans="25:33" ht="18">
      <c r="Y82" s="103"/>
      <c r="Z82" s="103"/>
      <c r="AA82" s="103"/>
      <c r="AB82" s="103"/>
      <c r="AC82" s="103"/>
      <c r="AD82" s="103"/>
      <c r="AE82" s="103"/>
      <c r="AF82" s="103"/>
      <c r="AG82" s="80"/>
    </row>
    <row r="83" spans="25:33" ht="18">
      <c r="Y83" s="103"/>
      <c r="Z83" s="103"/>
      <c r="AA83" s="103"/>
      <c r="AB83" s="103"/>
      <c r="AC83" s="103"/>
      <c r="AD83" s="103"/>
      <c r="AE83" s="103"/>
      <c r="AF83" s="103"/>
      <c r="AG83" s="80"/>
    </row>
    <row r="84" spans="25:33" ht="18">
      <c r="Y84" s="103"/>
      <c r="Z84" s="103"/>
      <c r="AA84" s="103"/>
      <c r="AB84" s="103"/>
      <c r="AC84" s="103"/>
      <c r="AD84" s="103"/>
      <c r="AE84" s="103"/>
      <c r="AF84" s="103"/>
      <c r="AG84" s="80"/>
    </row>
    <row r="85" spans="25:33" ht="18">
      <c r="Y85" s="103"/>
      <c r="Z85" s="103"/>
      <c r="AA85" s="103"/>
      <c r="AB85" s="103"/>
      <c r="AC85" s="103"/>
      <c r="AD85" s="103"/>
      <c r="AE85" s="103"/>
      <c r="AF85" s="103"/>
      <c r="AG85" s="80"/>
    </row>
    <row r="86" spans="25:33" ht="18">
      <c r="Y86" s="103"/>
      <c r="Z86" s="103"/>
      <c r="AA86" s="103"/>
      <c r="AB86" s="103"/>
      <c r="AC86" s="103"/>
      <c r="AD86" s="103"/>
      <c r="AE86" s="103"/>
      <c r="AF86" s="103"/>
      <c r="AG86" s="80"/>
    </row>
    <row r="87" spans="25:33" ht="18">
      <c r="Y87" s="65"/>
      <c r="Z87" s="65"/>
      <c r="AA87" s="65"/>
      <c r="AB87" s="65"/>
      <c r="AC87" s="65"/>
      <c r="AD87" s="65"/>
      <c r="AE87" s="65"/>
      <c r="AF87" s="65"/>
      <c r="AG87" s="80"/>
    </row>
    <row r="88" spans="25:33">
      <c r="Y88" s="65"/>
      <c r="Z88" s="65"/>
      <c r="AA88" s="65"/>
      <c r="AB88" s="65"/>
      <c r="AC88" s="65"/>
      <c r="AD88" s="65"/>
      <c r="AE88" s="65"/>
      <c r="AF88" s="65"/>
      <c r="AG88" s="107"/>
    </row>
    <row r="89" spans="25:33" ht="18">
      <c r="Y89" s="65"/>
      <c r="Z89" s="65"/>
      <c r="AA89" s="65"/>
      <c r="AB89" s="65"/>
      <c r="AC89" s="76"/>
      <c r="AD89" s="65"/>
      <c r="AE89" s="65"/>
      <c r="AF89" s="65"/>
      <c r="AG89" s="107"/>
    </row>
    <row r="90" spans="25:33">
      <c r="Y90" s="65"/>
      <c r="Z90" s="65"/>
      <c r="AA90" s="65"/>
      <c r="AB90" s="65"/>
      <c r="AC90" s="77"/>
      <c r="AD90" s="65"/>
      <c r="AE90" s="65"/>
      <c r="AF90" s="65"/>
      <c r="AG90" s="107"/>
    </row>
    <row r="91" spans="25:33">
      <c r="Y91" s="65"/>
      <c r="Z91" s="65"/>
      <c r="AA91" s="65"/>
      <c r="AB91" s="65"/>
      <c r="AC91" s="78"/>
      <c r="AD91" s="65"/>
      <c r="AE91" s="65"/>
      <c r="AF91" s="65"/>
      <c r="AG91" s="107"/>
    </row>
    <row r="92" spans="25:33">
      <c r="Y92" s="65"/>
      <c r="Z92" s="65"/>
      <c r="AA92" s="65"/>
      <c r="AB92" s="65"/>
      <c r="AC92" s="78"/>
      <c r="AD92" s="65"/>
      <c r="AE92" s="65"/>
      <c r="AF92" s="65"/>
      <c r="AG92" s="107"/>
    </row>
    <row r="93" spans="25:33">
      <c r="Y93" s="65"/>
      <c r="Z93" s="65"/>
      <c r="AA93" s="65"/>
      <c r="AB93" s="65"/>
      <c r="AC93" s="78"/>
      <c r="AD93" s="65"/>
      <c r="AE93" s="65"/>
      <c r="AF93" s="65"/>
      <c r="AG93" s="65"/>
    </row>
    <row r="94" spans="25:33" ht="18.75">
      <c r="Y94" s="79"/>
      <c r="Z94" s="79"/>
      <c r="AA94" s="79"/>
      <c r="AB94" s="79"/>
      <c r="AC94" s="79"/>
      <c r="AD94" s="79"/>
      <c r="AE94" s="79"/>
      <c r="AF94" s="79"/>
      <c r="AG94" s="79"/>
    </row>
    <row r="95" spans="25:33" ht="18.75">
      <c r="Y95" s="80"/>
      <c r="Z95" s="81"/>
      <c r="AA95" s="80"/>
      <c r="AB95" s="80"/>
      <c r="AC95" s="80"/>
      <c r="AD95" s="80"/>
      <c r="AE95" s="82"/>
      <c r="AF95" s="82"/>
      <c r="AG95" s="83"/>
    </row>
    <row r="96" spans="25:33" ht="18.75">
      <c r="Y96" s="79"/>
      <c r="Z96" s="79"/>
      <c r="AA96" s="79"/>
      <c r="AB96" s="79"/>
      <c r="AC96" s="79"/>
      <c r="AD96" s="79"/>
      <c r="AE96" s="79"/>
      <c r="AF96" s="79"/>
      <c r="AG96" s="79"/>
    </row>
    <row r="97" spans="25:34" ht="21">
      <c r="Y97" s="84"/>
      <c r="Z97" s="85"/>
      <c r="AA97" s="85"/>
      <c r="AB97" s="85"/>
      <c r="AC97" s="85"/>
      <c r="AD97" s="85"/>
      <c r="AE97" s="86"/>
      <c r="AF97" s="79"/>
      <c r="AG97" s="79"/>
    </row>
    <row r="98" spans="25:34" ht="18">
      <c r="Y98" s="87"/>
      <c r="Z98" s="87"/>
      <c r="AA98" s="87"/>
      <c r="AB98" s="87"/>
      <c r="AC98" s="87"/>
      <c r="AD98" s="87"/>
      <c r="AE98" s="87"/>
      <c r="AF98" s="87"/>
      <c r="AG98" s="87"/>
    </row>
    <row r="99" spans="25:34" ht="21">
      <c r="Y99" s="84"/>
      <c r="Z99" s="88"/>
      <c r="AA99" s="88"/>
      <c r="AB99" s="88"/>
      <c r="AC99" s="88"/>
      <c r="AD99" s="88"/>
      <c r="AE99" s="90"/>
      <c r="AF99" s="90"/>
      <c r="AG99" s="90"/>
    </row>
    <row r="100" spans="25:34" ht="18.75">
      <c r="Y100" s="79"/>
      <c r="Z100" s="79"/>
      <c r="AA100" s="79"/>
      <c r="AB100" s="79"/>
      <c r="AC100" s="85"/>
      <c r="AD100" s="79"/>
      <c r="AE100" s="79"/>
      <c r="AF100" s="79"/>
      <c r="AG100" s="79"/>
    </row>
    <row r="101" spans="25:34" ht="18">
      <c r="Y101" s="80"/>
      <c r="Z101" s="80"/>
      <c r="AA101" s="91"/>
      <c r="AB101" s="93"/>
      <c r="AC101" s="92"/>
      <c r="AD101" s="91"/>
      <c r="AE101" s="93"/>
      <c r="AF101" s="80"/>
      <c r="AG101" s="80"/>
    </row>
    <row r="102" spans="25:34" ht="18">
      <c r="Y102" s="80"/>
      <c r="Z102" s="80"/>
      <c r="AA102" s="94"/>
      <c r="AB102" s="95"/>
      <c r="AC102" s="92"/>
      <c r="AD102" s="96"/>
      <c r="AE102" s="97"/>
      <c r="AF102" s="80"/>
      <c r="AG102" s="80"/>
    </row>
    <row r="103" spans="25:34" ht="18">
      <c r="Y103" s="80"/>
      <c r="Z103" s="80"/>
      <c r="AA103" s="94"/>
      <c r="AB103" s="94"/>
      <c r="AC103" s="92"/>
      <c r="AD103" s="96"/>
      <c r="AE103" s="97"/>
      <c r="AF103" s="80"/>
      <c r="AG103" s="80"/>
    </row>
    <row r="104" spans="25:34" ht="18">
      <c r="Y104" s="80"/>
      <c r="Z104" s="80"/>
      <c r="AA104" s="94"/>
      <c r="AB104" s="97"/>
      <c r="AC104" s="97"/>
      <c r="AD104" s="96"/>
      <c r="AE104" s="97"/>
      <c r="AF104" s="80"/>
      <c r="AG104" s="80"/>
    </row>
    <row r="105" spans="25:34" ht="18">
      <c r="Y105" s="80"/>
      <c r="Z105" s="80"/>
      <c r="AA105" s="94"/>
      <c r="AB105" s="97"/>
      <c r="AC105" s="97"/>
      <c r="AD105" s="96"/>
      <c r="AE105" s="97"/>
      <c r="AF105" s="80"/>
      <c r="AG105" s="80"/>
    </row>
    <row r="106" spans="25:34" ht="18">
      <c r="Y106" s="80"/>
      <c r="Z106" s="80"/>
      <c r="AA106" s="94"/>
      <c r="AB106" s="97"/>
      <c r="AC106" s="97"/>
      <c r="AD106" s="96"/>
      <c r="AE106" s="97"/>
      <c r="AF106" s="80"/>
      <c r="AG106" s="80"/>
    </row>
    <row r="107" spans="25:34" ht="18">
      <c r="Y107" s="80"/>
      <c r="Z107" s="80"/>
      <c r="AA107" s="94"/>
      <c r="AB107" s="97"/>
      <c r="AC107" s="97"/>
      <c r="AD107" s="96"/>
      <c r="AE107" s="97"/>
      <c r="AF107" s="80"/>
      <c r="AG107" s="80"/>
    </row>
    <row r="108" spans="25:34" ht="18">
      <c r="Y108" s="80"/>
      <c r="Z108" s="80"/>
      <c r="AA108" s="94"/>
      <c r="AB108" s="97"/>
      <c r="AC108" s="97"/>
      <c r="AD108" s="96"/>
      <c r="AE108" s="97"/>
      <c r="AF108" s="80"/>
      <c r="AG108" s="80"/>
    </row>
    <row r="109" spans="25:34" ht="18">
      <c r="Y109" s="80"/>
      <c r="Z109" s="80"/>
      <c r="AA109" s="94"/>
      <c r="AB109" s="97"/>
      <c r="AC109" s="97"/>
      <c r="AD109" s="96"/>
      <c r="AE109" s="97"/>
      <c r="AF109" s="80"/>
      <c r="AG109" s="80"/>
    </row>
    <row r="110" spans="25:34" ht="18">
      <c r="Y110" s="80"/>
      <c r="Z110" s="80"/>
      <c r="AA110" s="94"/>
      <c r="AB110" s="97"/>
      <c r="AC110" s="95"/>
      <c r="AD110" s="96"/>
      <c r="AE110" s="97"/>
      <c r="AF110" s="80"/>
      <c r="AG110" s="80"/>
    </row>
    <row r="111" spans="25:34" ht="18.75">
      <c r="Y111" s="80"/>
      <c r="Z111" s="80"/>
      <c r="AA111" s="99"/>
      <c r="AB111" s="99"/>
      <c r="AC111" s="92"/>
      <c r="AD111" s="100"/>
      <c r="AE111" s="97"/>
      <c r="AF111" s="80"/>
      <c r="AG111" s="80"/>
      <c r="AH111" s="108"/>
    </row>
    <row r="112" spans="25:34" ht="18.75">
      <c r="Y112" s="79"/>
      <c r="Z112" s="79"/>
      <c r="AA112" s="100"/>
      <c r="AB112" s="100"/>
      <c r="AC112" s="100"/>
      <c r="AD112" s="100"/>
      <c r="AE112" s="97"/>
      <c r="AF112" s="79"/>
      <c r="AG112" s="79"/>
      <c r="AH112" s="108"/>
    </row>
    <row r="113" spans="25:34" ht="18.75">
      <c r="Y113" s="79"/>
      <c r="Z113" s="79"/>
      <c r="AA113" s="100"/>
      <c r="AB113" s="100"/>
      <c r="AC113" s="100"/>
      <c r="AD113" s="100"/>
      <c r="AE113" s="100"/>
      <c r="AF113" s="79"/>
      <c r="AG113" s="79"/>
      <c r="AH113" s="108"/>
    </row>
    <row r="114" spans="25:34" ht="18">
      <c r="Y114" s="80"/>
      <c r="Z114" s="80"/>
      <c r="AA114" s="94"/>
      <c r="AB114" s="97"/>
      <c r="AC114" s="97"/>
      <c r="AD114" s="94"/>
      <c r="AE114" s="97"/>
      <c r="AF114" s="80"/>
      <c r="AG114" s="80"/>
      <c r="AH114" s="108"/>
    </row>
    <row r="115" spans="25:34" ht="18">
      <c r="Y115" s="80"/>
      <c r="Z115" s="80"/>
      <c r="AA115" s="94"/>
      <c r="AB115" s="101"/>
      <c r="AC115" s="101"/>
      <c r="AD115" s="94"/>
      <c r="AE115" s="94"/>
      <c r="AF115" s="80"/>
      <c r="AG115" s="80"/>
      <c r="AH115" s="108"/>
    </row>
    <row r="116" spans="25:34" ht="18.75">
      <c r="Y116" s="79"/>
      <c r="Z116" s="79"/>
      <c r="AA116" s="79"/>
      <c r="AB116" s="79"/>
      <c r="AC116" s="79"/>
      <c r="AD116" s="109"/>
      <c r="AE116" s="110"/>
      <c r="AF116" s="110"/>
      <c r="AG116" s="79"/>
      <c r="AH116" s="108"/>
    </row>
    <row r="117" spans="25:34" ht="18.75">
      <c r="Y117" s="79"/>
      <c r="Z117" s="103"/>
      <c r="AA117" s="103"/>
      <c r="AB117" s="103"/>
      <c r="AC117" s="103"/>
      <c r="AD117" s="103"/>
      <c r="AE117" s="103"/>
      <c r="AF117" s="103"/>
      <c r="AG117" s="103"/>
      <c r="AH117" s="108"/>
    </row>
    <row r="118" spans="25:34" ht="18">
      <c r="Y118" s="103"/>
      <c r="Z118" s="104"/>
      <c r="AA118" s="104"/>
      <c r="AB118" s="104"/>
      <c r="AC118" s="103"/>
      <c r="AD118" s="105"/>
      <c r="AE118" s="105"/>
      <c r="AF118" s="105"/>
      <c r="AG118" s="103"/>
      <c r="AH118" s="108"/>
    </row>
    <row r="119" spans="25:34" ht="18"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8"/>
    </row>
    <row r="120" spans="25:34" ht="18">
      <c r="Y120" s="80"/>
      <c r="Z120" s="80"/>
      <c r="AA120" s="80"/>
      <c r="AB120" s="80"/>
      <c r="AC120" s="80"/>
      <c r="AD120" s="80"/>
      <c r="AE120" s="80"/>
      <c r="AF120" s="80"/>
      <c r="AG120" s="80"/>
      <c r="AH120" s="108"/>
    </row>
    <row r="121" spans="25:34" ht="18">
      <c r="Y121" s="80"/>
      <c r="Z121" s="80"/>
      <c r="AA121" s="80"/>
      <c r="AB121" s="80"/>
      <c r="AC121" s="80"/>
      <c r="AD121" s="106"/>
      <c r="AE121" s="106"/>
      <c r="AF121" s="106"/>
      <c r="AG121" s="80"/>
      <c r="AH121" s="108"/>
    </row>
    <row r="122" spans="25:34" ht="18">
      <c r="Y122" s="103"/>
      <c r="Z122" s="103"/>
      <c r="AA122" s="103"/>
      <c r="AB122" s="103"/>
      <c r="AC122" s="103"/>
      <c r="AD122" s="103"/>
      <c r="AE122" s="103"/>
      <c r="AF122" s="103"/>
      <c r="AG122" s="80"/>
      <c r="AH122" s="108"/>
    </row>
    <row r="123" spans="25:34"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08"/>
    </row>
    <row r="124" spans="25:34"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08"/>
    </row>
    <row r="125" spans="25:34">
      <c r="Y125" s="111"/>
      <c r="Z125" s="111"/>
      <c r="AA125" s="111"/>
      <c r="AB125" s="111"/>
      <c r="AC125" s="111"/>
      <c r="AD125" s="111"/>
      <c r="AE125" s="111"/>
      <c r="AF125" s="111"/>
      <c r="AG125" s="112"/>
    </row>
    <row r="126" spans="25:34">
      <c r="Y126" s="111"/>
      <c r="Z126" s="111"/>
      <c r="AA126" s="111"/>
      <c r="AB126" s="111"/>
      <c r="AC126" s="111"/>
      <c r="AD126" s="111"/>
      <c r="AE126" s="111"/>
      <c r="AF126" s="111"/>
      <c r="AG126" s="112"/>
    </row>
    <row r="127" spans="25:34">
      <c r="Y127" s="111"/>
      <c r="Z127" s="111"/>
      <c r="AA127" s="111"/>
      <c r="AB127" s="111"/>
      <c r="AC127" s="111"/>
      <c r="AD127" s="111"/>
      <c r="AE127" s="111"/>
      <c r="AF127" s="111"/>
      <c r="AG127" s="112"/>
    </row>
    <row r="128" spans="25:34">
      <c r="Y128" s="111"/>
      <c r="Z128" s="111"/>
      <c r="AA128" s="111"/>
      <c r="AB128" s="111"/>
      <c r="AC128" s="111"/>
      <c r="AD128" s="111"/>
      <c r="AE128" s="111"/>
      <c r="AF128" s="111"/>
      <c r="AG128" s="112"/>
    </row>
    <row r="129" spans="25:33">
      <c r="Y129" s="111"/>
      <c r="Z129" s="111"/>
      <c r="AA129" s="111"/>
      <c r="AB129" s="111"/>
      <c r="AC129" s="111"/>
      <c r="AD129" s="111"/>
      <c r="AE129" s="111"/>
      <c r="AF129" s="111"/>
      <c r="AG129" s="112"/>
    </row>
    <row r="130" spans="25:33">
      <c r="Y130" s="111"/>
      <c r="Z130" s="111"/>
      <c r="AA130" s="111"/>
      <c r="AB130" s="111"/>
      <c r="AC130" s="111"/>
      <c r="AD130" s="111"/>
      <c r="AE130" s="111"/>
      <c r="AF130" s="111"/>
      <c r="AG130" s="112"/>
    </row>
    <row r="131" spans="25:33">
      <c r="AG131" s="112"/>
    </row>
    <row r="132" spans="25:33">
      <c r="AG132" s="112"/>
    </row>
    <row r="133" spans="25:33" ht="18">
      <c r="AC133" s="113"/>
      <c r="AG133" s="112"/>
    </row>
    <row r="134" spans="25:33">
      <c r="AC134" s="114"/>
      <c r="AG134" s="112"/>
    </row>
    <row r="135" spans="25:33">
      <c r="AC135" s="115"/>
      <c r="AG135" s="112"/>
    </row>
    <row r="136" spans="25:33">
      <c r="AC136" s="115"/>
      <c r="AG136" s="112"/>
    </row>
    <row r="137" spans="25:33" ht="15.75" thickBot="1">
      <c r="AC137" s="115"/>
      <c r="AG137" s="112"/>
    </row>
    <row r="138" spans="25:33" ht="18.75">
      <c r="Y138" s="116"/>
      <c r="Z138" s="117"/>
      <c r="AA138" s="117"/>
      <c r="AB138" s="117"/>
      <c r="AC138" s="117"/>
      <c r="AD138" s="117"/>
      <c r="AE138" s="117"/>
      <c r="AF138" s="117"/>
      <c r="AG138" s="118"/>
    </row>
    <row r="139" spans="25:33" ht="18.75">
      <c r="Y139" s="119" t="s">
        <v>125</v>
      </c>
      <c r="Z139" s="81" t="e">
        <f>#REF!</f>
        <v>#REF!</v>
      </c>
      <c r="AA139" s="80"/>
      <c r="AB139" s="80"/>
      <c r="AC139" s="80"/>
      <c r="AD139" s="80"/>
      <c r="AE139" s="82" t="s">
        <v>126</v>
      </c>
      <c r="AF139" s="82"/>
      <c r="AG139" s="120" t="e">
        <f>AB159</f>
        <v>#REF!</v>
      </c>
    </row>
    <row r="140" spans="25:33" ht="18.75">
      <c r="Y140" s="121"/>
      <c r="Z140" s="79"/>
      <c r="AA140" s="79"/>
      <c r="AB140" s="79"/>
      <c r="AC140" s="79"/>
      <c r="AD140" s="79"/>
      <c r="AE140" s="79"/>
      <c r="AF140" s="79"/>
      <c r="AG140" s="122"/>
    </row>
    <row r="141" spans="25:33" ht="21">
      <c r="Y141" s="123" t="s">
        <v>127</v>
      </c>
      <c r="Z141" s="85"/>
      <c r="AA141" s="85"/>
      <c r="AB141" s="85"/>
      <c r="AC141" s="85"/>
      <c r="AD141" s="85"/>
      <c r="AE141" s="86" t="e">
        <f>AG139</f>
        <v>#REF!</v>
      </c>
      <c r="AF141" s="79"/>
      <c r="AG141" s="122"/>
    </row>
    <row r="142" spans="25:33" ht="18">
      <c r="Y142" s="124" t="s">
        <v>128</v>
      </c>
      <c r="Z142" s="87"/>
      <c r="AA142" s="87"/>
      <c r="AB142" s="87"/>
      <c r="AC142" s="87"/>
      <c r="AD142" s="87"/>
      <c r="AE142" s="87"/>
      <c r="AF142" s="87"/>
      <c r="AG142" s="125"/>
    </row>
    <row r="143" spans="25:33" ht="21">
      <c r="Y143" s="123" t="s">
        <v>129</v>
      </c>
      <c r="Z143" s="88" t="str">
        <f>B3</f>
        <v>CORRESPONDIENTE A LA IQNA. DE NOVIEMBRE 2008</v>
      </c>
      <c r="AA143" s="88"/>
      <c r="AB143" s="88"/>
      <c r="AC143" s="88"/>
      <c r="AD143" s="88" t="s">
        <v>130</v>
      </c>
      <c r="AE143" s="90"/>
      <c r="AF143" s="90"/>
      <c r="AG143" s="126"/>
    </row>
    <row r="144" spans="25:33" ht="18.75">
      <c r="Y144" s="121"/>
      <c r="Z144" s="79"/>
      <c r="AA144" s="79"/>
      <c r="AB144" s="79"/>
      <c r="AC144" s="79"/>
      <c r="AD144" s="79"/>
      <c r="AE144" s="79"/>
      <c r="AF144" s="79"/>
      <c r="AG144" s="122"/>
    </row>
    <row r="145" spans="25:34" ht="18">
      <c r="Y145" s="119"/>
      <c r="Z145" s="80"/>
      <c r="AA145" s="127" t="s">
        <v>131</v>
      </c>
      <c r="AB145" s="127"/>
      <c r="AC145" s="92" t="s">
        <v>132</v>
      </c>
      <c r="AD145" s="91" t="s">
        <v>133</v>
      </c>
      <c r="AE145" s="93"/>
      <c r="AF145" s="80"/>
      <c r="AG145" s="128"/>
    </row>
    <row r="146" spans="25:34" ht="18">
      <c r="Y146" s="119"/>
      <c r="Z146" s="80"/>
      <c r="AA146" s="129" t="s">
        <v>134</v>
      </c>
      <c r="AB146" s="130" t="e">
        <f>#REF!</f>
        <v>#REF!</v>
      </c>
      <c r="AC146" s="131" t="s">
        <v>135</v>
      </c>
      <c r="AD146" s="132" t="s">
        <v>136</v>
      </c>
      <c r="AE146" s="133" t="e">
        <f>#REF!</f>
        <v>#REF!</v>
      </c>
      <c r="AF146" s="80"/>
      <c r="AG146" s="128"/>
    </row>
    <row r="147" spans="25:34" ht="18.75">
      <c r="Y147" s="119"/>
      <c r="Z147" s="80"/>
      <c r="AA147" s="129" t="s">
        <v>137</v>
      </c>
      <c r="AB147" s="129">
        <v>0</v>
      </c>
      <c r="AC147" s="134" t="s">
        <v>138</v>
      </c>
      <c r="AD147" s="132" t="s">
        <v>139</v>
      </c>
      <c r="AE147" s="133" t="e">
        <f>#REF!</f>
        <v>#REF!</v>
      </c>
      <c r="AF147" s="80"/>
      <c r="AG147" s="128"/>
      <c r="AH147" s="135"/>
    </row>
    <row r="148" spans="25:34" ht="18">
      <c r="Y148" s="119"/>
      <c r="Z148" s="80"/>
      <c r="AA148" s="129" t="s">
        <v>140</v>
      </c>
      <c r="AB148" s="133">
        <v>0</v>
      </c>
      <c r="AC148" s="136"/>
      <c r="AD148" s="132" t="s">
        <v>141</v>
      </c>
      <c r="AE148" s="133" t="e">
        <f>#REF!</f>
        <v>#REF!</v>
      </c>
      <c r="AF148" s="80"/>
      <c r="AG148" s="128"/>
    </row>
    <row r="149" spans="25:34" ht="18">
      <c r="Y149" s="119"/>
      <c r="Z149" s="80"/>
      <c r="AA149" s="129" t="s">
        <v>142</v>
      </c>
      <c r="AB149" s="133" t="e">
        <f>#REF!</f>
        <v>#REF!</v>
      </c>
      <c r="AC149" s="136"/>
      <c r="AD149" s="132" t="s">
        <v>16</v>
      </c>
      <c r="AE149" s="133" t="e">
        <f>#REF!</f>
        <v>#REF!</v>
      </c>
      <c r="AF149" s="80"/>
      <c r="AG149" s="128"/>
    </row>
    <row r="150" spans="25:34" ht="18">
      <c r="Y150" s="119"/>
      <c r="Z150" s="80"/>
      <c r="AA150" s="129" t="s">
        <v>143</v>
      </c>
      <c r="AB150" s="133" t="e">
        <f>#REF!</f>
        <v>#REF!</v>
      </c>
      <c r="AC150" s="136"/>
      <c r="AD150" s="132" t="s">
        <v>144</v>
      </c>
      <c r="AE150" s="133" t="e">
        <f>#REF!</f>
        <v>#REF!</v>
      </c>
      <c r="AF150" s="80"/>
      <c r="AG150" s="128"/>
    </row>
    <row r="151" spans="25:34" ht="18">
      <c r="Y151" s="119"/>
      <c r="Z151" s="80"/>
      <c r="AA151" s="129" t="s">
        <v>145</v>
      </c>
      <c r="AB151" s="133">
        <v>0</v>
      </c>
      <c r="AC151" s="136"/>
      <c r="AD151" s="132" t="s">
        <v>146</v>
      </c>
      <c r="AE151" s="133">
        <v>0</v>
      </c>
      <c r="AF151" s="80"/>
      <c r="AG151" s="128"/>
    </row>
    <row r="152" spans="25:34" ht="18">
      <c r="Y152" s="119"/>
      <c r="Z152" s="80"/>
      <c r="AA152" s="129" t="s">
        <v>147</v>
      </c>
      <c r="AB152" s="133" t="e">
        <f>#REF!-AB154</f>
        <v>#REF!</v>
      </c>
      <c r="AC152" s="136"/>
      <c r="AD152" s="132" t="s">
        <v>148</v>
      </c>
      <c r="AE152" s="133">
        <v>0</v>
      </c>
      <c r="AF152" s="80"/>
      <c r="AG152" s="128"/>
    </row>
    <row r="153" spans="25:34" ht="18">
      <c r="Y153" s="119"/>
      <c r="Z153" s="80"/>
      <c r="AA153" s="129" t="s">
        <v>149</v>
      </c>
      <c r="AB153" s="137">
        <v>0</v>
      </c>
      <c r="AC153" s="136"/>
      <c r="AD153" s="132" t="s">
        <v>150</v>
      </c>
      <c r="AE153" s="133">
        <v>0</v>
      </c>
      <c r="AF153" s="80"/>
      <c r="AG153" s="128"/>
    </row>
    <row r="154" spans="25:34" ht="18">
      <c r="Y154" s="119"/>
      <c r="Z154" s="80"/>
      <c r="AA154" s="129" t="s">
        <v>151</v>
      </c>
      <c r="AB154" s="137" t="e">
        <f>#REF!/26*AC154/8</f>
        <v>#REF!</v>
      </c>
      <c r="AC154" s="138" t="e">
        <f>#REF!</f>
        <v>#REF!</v>
      </c>
      <c r="AD154" s="132" t="s">
        <v>152</v>
      </c>
      <c r="AE154" s="133" t="e">
        <f>#REF!</f>
        <v>#REF!</v>
      </c>
      <c r="AF154" s="80"/>
      <c r="AG154" s="128"/>
    </row>
    <row r="155" spans="25:34" ht="18.75">
      <c r="Y155" s="119"/>
      <c r="Z155" s="80"/>
      <c r="AA155" s="139" t="s">
        <v>153</v>
      </c>
      <c r="AB155" s="139"/>
      <c r="AC155" s="92" t="e">
        <f>AC154/8</f>
        <v>#REF!</v>
      </c>
      <c r="AD155" s="140" t="s">
        <v>154</v>
      </c>
      <c r="AE155" s="133">
        <v>0</v>
      </c>
      <c r="AF155" s="80"/>
      <c r="AG155" s="128"/>
    </row>
    <row r="156" spans="25:34" ht="18.75">
      <c r="Y156" s="121"/>
      <c r="Z156" s="79"/>
      <c r="AA156" s="100"/>
      <c r="AB156" s="100"/>
      <c r="AC156" s="100"/>
      <c r="AD156" s="100"/>
      <c r="AE156" s="97"/>
      <c r="AF156" s="79"/>
      <c r="AG156" s="122"/>
    </row>
    <row r="157" spans="25:34" ht="19.5" thickBot="1">
      <c r="Y157" s="121"/>
      <c r="Z157" s="79"/>
      <c r="AA157" s="100"/>
      <c r="AB157" s="100"/>
      <c r="AC157" s="100"/>
      <c r="AD157" s="100"/>
      <c r="AE157" s="100"/>
      <c r="AF157" s="79"/>
      <c r="AG157" s="122"/>
    </row>
    <row r="158" spans="25:34" ht="18.75" thickBot="1">
      <c r="Y158" s="119"/>
      <c r="Z158" s="80"/>
      <c r="AA158" s="141" t="s">
        <v>155</v>
      </c>
      <c r="AB158" s="142" t="e">
        <f>SUM(AB147:AB157)</f>
        <v>#REF!</v>
      </c>
      <c r="AC158" s="142"/>
      <c r="AD158" s="143" t="s">
        <v>156</v>
      </c>
      <c r="AE158" s="144" t="e">
        <f>SUM(AE146:AE157)</f>
        <v>#REF!</v>
      </c>
      <c r="AF158" s="80"/>
      <c r="AG158" s="128"/>
    </row>
    <row r="159" spans="25:34" ht="18.75" thickBot="1">
      <c r="Y159" s="119"/>
      <c r="Z159" s="80"/>
      <c r="AA159" s="141" t="s">
        <v>157</v>
      </c>
      <c r="AB159" s="145" t="e">
        <f>AB158-AE158</f>
        <v>#REF!</v>
      </c>
      <c r="AC159" s="101"/>
      <c r="AD159" s="94"/>
      <c r="AE159" s="94"/>
      <c r="AF159" s="80"/>
      <c r="AG159" s="128"/>
    </row>
    <row r="160" spans="25:34" ht="18.75">
      <c r="Y160" s="121"/>
      <c r="Z160" s="79"/>
      <c r="AA160" s="79"/>
      <c r="AB160" s="79"/>
      <c r="AC160" s="79"/>
      <c r="AD160" s="102"/>
      <c r="AE160" s="102"/>
      <c r="AF160" s="102"/>
      <c r="AG160" s="122"/>
    </row>
    <row r="161" spans="24:34" ht="18.75">
      <c r="Y161" s="121"/>
      <c r="Z161" s="103"/>
      <c r="AA161" s="103"/>
      <c r="AB161" s="103"/>
      <c r="AC161" s="103"/>
      <c r="AD161" s="103"/>
      <c r="AE161" s="103"/>
      <c r="AF161" s="103"/>
      <c r="AG161" s="146"/>
    </row>
    <row r="162" spans="24:34" ht="18">
      <c r="Y162" s="147" t="str">
        <f>B3</f>
        <v>CORRESPONDIENTE A LA IQNA. DE NOVIEMBRE 2008</v>
      </c>
      <c r="Z162" s="104"/>
      <c r="AA162" s="104"/>
      <c r="AB162" s="104"/>
      <c r="AC162" s="103"/>
      <c r="AD162" s="105" t="s">
        <v>158</v>
      </c>
      <c r="AE162" s="105"/>
      <c r="AF162" s="105"/>
      <c r="AG162" s="146"/>
    </row>
    <row r="163" spans="24:34" ht="18">
      <c r="Y163" s="147"/>
      <c r="Z163" s="103"/>
      <c r="AA163" s="103"/>
      <c r="AB163" s="103"/>
      <c r="AC163" s="103"/>
      <c r="AD163" s="103"/>
      <c r="AE163" s="103"/>
      <c r="AF163" s="103"/>
      <c r="AG163" s="146"/>
    </row>
    <row r="164" spans="24:34" ht="18.75" thickBot="1">
      <c r="Y164" s="119"/>
      <c r="Z164" s="80"/>
      <c r="AA164" s="80"/>
      <c r="AB164" s="80"/>
      <c r="AC164" s="80"/>
      <c r="AD164" s="80"/>
      <c r="AE164" s="80"/>
      <c r="AF164" s="80"/>
      <c r="AG164" s="128"/>
    </row>
    <row r="165" spans="24:34" ht="18">
      <c r="Y165" s="119" t="s">
        <v>159</v>
      </c>
      <c r="Z165" s="80"/>
      <c r="AA165" s="80"/>
      <c r="AB165" s="80"/>
      <c r="AC165" s="80"/>
      <c r="AD165" s="148" t="s">
        <v>160</v>
      </c>
      <c r="AE165" s="148"/>
      <c r="AF165" s="148"/>
      <c r="AG165" s="128"/>
    </row>
    <row r="166" spans="24:34" ht="18.75" thickBot="1">
      <c r="Y166" s="149"/>
      <c r="Z166" s="150"/>
      <c r="AA166" s="150"/>
      <c r="AB166" s="150"/>
      <c r="AC166" s="150"/>
      <c r="AD166" s="150"/>
      <c r="AE166" s="150"/>
      <c r="AF166" s="150"/>
      <c r="AG166" s="151"/>
    </row>
    <row r="167" spans="24:34"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</row>
    <row r="168" spans="24:34">
      <c r="Y168" s="111"/>
      <c r="Z168" s="111"/>
      <c r="AA168" s="111"/>
      <c r="AB168" s="111"/>
      <c r="AC168" s="111"/>
      <c r="AD168" s="111"/>
      <c r="AE168" s="111"/>
      <c r="AF168" s="111"/>
      <c r="AG168" s="112"/>
    </row>
    <row r="169" spans="24:34">
      <c r="Y169" s="111"/>
      <c r="Z169" s="111"/>
      <c r="AA169" s="111"/>
      <c r="AB169" s="111"/>
      <c r="AC169" s="111"/>
      <c r="AD169" s="111"/>
      <c r="AE169" s="111"/>
      <c r="AF169" s="111"/>
      <c r="AG169" s="112"/>
    </row>
    <row r="170" spans="24:34">
      <c r="Y170" s="111"/>
      <c r="Z170" s="111"/>
      <c r="AA170" s="111"/>
      <c r="AB170" s="111"/>
      <c r="AC170" s="111"/>
      <c r="AD170" s="111"/>
      <c r="AE170" s="111"/>
      <c r="AF170" s="111"/>
      <c r="AG170" s="112"/>
    </row>
    <row r="171" spans="24:34">
      <c r="AG171" s="112"/>
    </row>
    <row r="172" spans="24:34">
      <c r="AG172" s="112"/>
    </row>
    <row r="173" spans="24:34" ht="18">
      <c r="AC173" s="113"/>
      <c r="AG173" s="112"/>
    </row>
    <row r="174" spans="24:34">
      <c r="AC174" s="114"/>
      <c r="AG174" s="112"/>
    </row>
    <row r="175" spans="24:34">
      <c r="AC175" s="115"/>
      <c r="AG175" s="112"/>
    </row>
    <row r="176" spans="24:34">
      <c r="AC176" s="115"/>
      <c r="AG176" s="112"/>
    </row>
    <row r="177" spans="25:33">
      <c r="AC177" s="115"/>
      <c r="AG177" s="112"/>
    </row>
    <row r="178" spans="25:33" ht="15.75" thickBot="1">
      <c r="Y178" s="111"/>
      <c r="Z178" s="111"/>
      <c r="AA178" s="111"/>
      <c r="AB178" s="111"/>
      <c r="AC178" s="111"/>
      <c r="AD178" s="111"/>
      <c r="AE178" s="111"/>
      <c r="AF178" s="111"/>
      <c r="AG178" s="112"/>
    </row>
    <row r="179" spans="25:33" ht="18.75">
      <c r="Y179" s="116"/>
      <c r="Z179" s="117"/>
      <c r="AA179" s="117"/>
      <c r="AB179" s="117"/>
      <c r="AC179" s="117"/>
      <c r="AD179" s="117"/>
      <c r="AE179" s="117"/>
      <c r="AF179" s="117"/>
      <c r="AG179" s="118"/>
    </row>
    <row r="180" spans="25:33" ht="18.75">
      <c r="Y180" s="119" t="s">
        <v>125</v>
      </c>
      <c r="Z180" s="81">
        <f>A7</f>
        <v>1</v>
      </c>
      <c r="AA180" s="80"/>
      <c r="AB180" s="80"/>
      <c r="AC180" s="80"/>
      <c r="AD180" s="80"/>
      <c r="AE180" s="82" t="s">
        <v>126</v>
      </c>
      <c r="AF180" s="82"/>
      <c r="AG180" s="120">
        <f>AB200</f>
        <v>333.11</v>
      </c>
    </row>
    <row r="181" spans="25:33" ht="18.75">
      <c r="Y181" s="121"/>
      <c r="Z181" s="79"/>
      <c r="AA181" s="79"/>
      <c r="AB181" s="79"/>
      <c r="AC181" s="79"/>
      <c r="AD181" s="79"/>
      <c r="AE181" s="79"/>
      <c r="AF181" s="79"/>
      <c r="AG181" s="122"/>
    </row>
    <row r="182" spans="25:33" ht="21">
      <c r="Y182" s="123" t="s">
        <v>127</v>
      </c>
      <c r="Z182" s="85"/>
      <c r="AA182" s="85"/>
      <c r="AB182" s="85"/>
      <c r="AC182" s="85"/>
      <c r="AD182" s="85"/>
      <c r="AE182" s="86">
        <f>AG180</f>
        <v>333.11</v>
      </c>
      <c r="AF182" s="79"/>
      <c r="AG182" s="122"/>
    </row>
    <row r="183" spans="25:33" ht="18">
      <c r="Y183" s="124" t="s">
        <v>161</v>
      </c>
      <c r="Z183" s="87"/>
      <c r="AA183" s="87"/>
      <c r="AB183" s="87"/>
      <c r="AC183" s="87"/>
      <c r="AD183" s="87"/>
      <c r="AE183" s="87"/>
      <c r="AF183" s="87"/>
      <c r="AG183" s="125"/>
    </row>
    <row r="184" spans="25:33" ht="21">
      <c r="Y184" s="123" t="s">
        <v>129</v>
      </c>
      <c r="Z184" s="88" t="str">
        <f>B3</f>
        <v>CORRESPONDIENTE A LA IQNA. DE NOVIEMBRE 2008</v>
      </c>
      <c r="AA184" s="88"/>
      <c r="AB184" s="88"/>
      <c r="AC184" s="88"/>
      <c r="AD184" s="88" t="s">
        <v>130</v>
      </c>
      <c r="AE184" s="90"/>
      <c r="AF184" s="90"/>
      <c r="AG184" s="126"/>
    </row>
    <row r="185" spans="25:33" ht="18.75">
      <c r="Y185" s="121"/>
      <c r="Z185" s="79"/>
      <c r="AA185" s="79"/>
      <c r="AB185" s="79"/>
      <c r="AC185" s="79"/>
      <c r="AD185" s="79"/>
      <c r="AE185" s="79"/>
      <c r="AF185" s="79"/>
      <c r="AG185" s="122"/>
    </row>
    <row r="186" spans="25:33" ht="18">
      <c r="Y186" s="119"/>
      <c r="Z186" s="80"/>
      <c r="AA186" s="127" t="s">
        <v>131</v>
      </c>
      <c r="AB186" s="127"/>
      <c r="AC186" s="92" t="s">
        <v>132</v>
      </c>
      <c r="AD186" s="91" t="s">
        <v>133</v>
      </c>
      <c r="AE186" s="93"/>
      <c r="AF186" s="80"/>
      <c r="AG186" s="128"/>
    </row>
    <row r="187" spans="25:33" ht="18">
      <c r="Y187" s="119"/>
      <c r="Z187" s="80"/>
      <c r="AA187" s="129" t="s">
        <v>134</v>
      </c>
      <c r="AB187" s="130">
        <f>J7</f>
        <v>15</v>
      </c>
      <c r="AC187" s="131" t="s">
        <v>135</v>
      </c>
      <c r="AD187" s="132" t="s">
        <v>136</v>
      </c>
      <c r="AE187" s="133">
        <f>Q7</f>
        <v>31.2</v>
      </c>
      <c r="AF187" s="80"/>
      <c r="AG187" s="128"/>
    </row>
    <row r="188" spans="25:33" ht="18">
      <c r="Y188" s="119"/>
      <c r="Z188" s="80"/>
      <c r="AA188" s="129" t="s">
        <v>137</v>
      </c>
      <c r="AB188" s="129">
        <v>0</v>
      </c>
      <c r="AC188" s="134" t="s">
        <v>138</v>
      </c>
      <c r="AD188" s="132" t="s">
        <v>139</v>
      </c>
      <c r="AE188" s="133">
        <f>R7</f>
        <v>0</v>
      </c>
      <c r="AF188" s="80"/>
      <c r="AG188" s="128"/>
    </row>
    <row r="189" spans="25:33" ht="18">
      <c r="Y189" s="119"/>
      <c r="Z189" s="80"/>
      <c r="AA189" s="129" t="s">
        <v>140</v>
      </c>
      <c r="AB189" s="133">
        <v>0</v>
      </c>
      <c r="AC189" s="136"/>
      <c r="AD189" s="132" t="s">
        <v>141</v>
      </c>
      <c r="AE189" s="133">
        <f>S7</f>
        <v>4.88</v>
      </c>
      <c r="AF189" s="80"/>
      <c r="AG189" s="128"/>
    </row>
    <row r="190" spans="25:33" ht="18">
      <c r="Y190" s="119"/>
      <c r="Z190" s="80"/>
      <c r="AA190" s="129" t="s">
        <v>142</v>
      </c>
      <c r="AB190" s="133">
        <f>L46</f>
        <v>0</v>
      </c>
      <c r="AC190" s="136"/>
      <c r="AD190" s="132" t="s">
        <v>16</v>
      </c>
      <c r="AE190" s="133">
        <f>T7</f>
        <v>0</v>
      </c>
      <c r="AF190" s="80"/>
      <c r="AG190" s="128"/>
    </row>
    <row r="191" spans="25:33" ht="18">
      <c r="Y191" s="119"/>
      <c r="Z191" s="80"/>
      <c r="AA191" s="129" t="s">
        <v>143</v>
      </c>
      <c r="AB191" s="133">
        <f>O7</f>
        <v>0</v>
      </c>
      <c r="AC191" s="136"/>
      <c r="AD191" s="132" t="s">
        <v>144</v>
      </c>
      <c r="AE191" s="133">
        <f>U7</f>
        <v>0</v>
      </c>
      <c r="AF191" s="80"/>
      <c r="AG191" s="128"/>
    </row>
    <row r="192" spans="25:33" ht="18">
      <c r="Y192" s="119"/>
      <c r="Z192" s="80"/>
      <c r="AA192" s="129" t="s">
        <v>145</v>
      </c>
      <c r="AB192" s="133">
        <v>0</v>
      </c>
      <c r="AC192" s="136"/>
      <c r="AD192" s="132" t="s">
        <v>146</v>
      </c>
      <c r="AE192" s="133">
        <v>0</v>
      </c>
      <c r="AF192" s="80"/>
      <c r="AG192" s="128"/>
    </row>
    <row r="193" spans="24:34" ht="18">
      <c r="Y193" s="119"/>
      <c r="Z193" s="80"/>
      <c r="AA193" s="129" t="s">
        <v>147</v>
      </c>
      <c r="AB193" s="133">
        <f>I7-AB195</f>
        <v>390</v>
      </c>
      <c r="AC193" s="136"/>
      <c r="AD193" s="132" t="s">
        <v>148</v>
      </c>
      <c r="AE193" s="133">
        <v>0</v>
      </c>
      <c r="AF193" s="80"/>
      <c r="AG193" s="128"/>
    </row>
    <row r="194" spans="24:34" ht="18">
      <c r="Y194" s="119"/>
      <c r="Z194" s="80"/>
      <c r="AA194" s="129" t="s">
        <v>149</v>
      </c>
      <c r="AB194" s="133">
        <v>0</v>
      </c>
      <c r="AC194" s="136"/>
      <c r="AD194" s="132" t="s">
        <v>150</v>
      </c>
      <c r="AE194" s="133">
        <v>0</v>
      </c>
      <c r="AF194" s="80"/>
      <c r="AG194" s="128"/>
    </row>
    <row r="195" spans="24:34" ht="18">
      <c r="Y195" s="119"/>
      <c r="Z195" s="80"/>
      <c r="AA195" s="129" t="s">
        <v>151</v>
      </c>
      <c r="AB195" s="137">
        <f>I7/26*AC195/8</f>
        <v>0</v>
      </c>
      <c r="AC195" s="138">
        <f>K7</f>
        <v>0</v>
      </c>
      <c r="AD195" s="132" t="s">
        <v>152</v>
      </c>
      <c r="AE195" s="133">
        <v>20.81</v>
      </c>
      <c r="AF195" s="80"/>
      <c r="AG195" s="128"/>
    </row>
    <row r="196" spans="24:34" ht="18.75">
      <c r="Y196" s="119"/>
      <c r="Z196" s="80"/>
      <c r="AA196" s="139" t="s">
        <v>153</v>
      </c>
      <c r="AB196" s="139"/>
      <c r="AC196" s="92">
        <f>AC195/8</f>
        <v>0</v>
      </c>
      <c r="AD196" s="140" t="s">
        <v>154</v>
      </c>
      <c r="AE196" s="133">
        <v>0</v>
      </c>
      <c r="AF196" s="80"/>
      <c r="AG196" s="128"/>
    </row>
    <row r="197" spans="24:34" ht="18.75">
      <c r="Y197" s="121"/>
      <c r="Z197" s="79"/>
      <c r="AA197" s="100"/>
      <c r="AB197" s="100"/>
      <c r="AC197" s="100"/>
      <c r="AD197" s="100"/>
      <c r="AE197" s="97"/>
      <c r="AF197" s="79"/>
      <c r="AG197" s="122"/>
    </row>
    <row r="198" spans="24:34" ht="19.5" thickBot="1">
      <c r="Y198" s="121"/>
      <c r="Z198" s="79"/>
      <c r="AA198" s="100"/>
      <c r="AB198" s="100"/>
      <c r="AC198" s="100"/>
      <c r="AD198" s="100"/>
      <c r="AE198" s="100"/>
      <c r="AF198" s="79"/>
      <c r="AG198" s="122"/>
    </row>
    <row r="199" spans="24:34" ht="18.75" thickBot="1">
      <c r="Y199" s="119"/>
      <c r="Z199" s="80"/>
      <c r="AA199" s="141" t="s">
        <v>155</v>
      </c>
      <c r="AB199" s="142">
        <f>SUM(AB188:AB198)</f>
        <v>390</v>
      </c>
      <c r="AC199" s="142"/>
      <c r="AD199" s="143" t="s">
        <v>156</v>
      </c>
      <c r="AE199" s="144">
        <f>SUM(AE187:AE198)</f>
        <v>56.89</v>
      </c>
      <c r="AF199" s="80"/>
      <c r="AG199" s="128"/>
    </row>
    <row r="200" spans="24:34" ht="18.75" thickBot="1">
      <c r="Y200" s="119"/>
      <c r="Z200" s="80"/>
      <c r="AA200" s="141" t="s">
        <v>157</v>
      </c>
      <c r="AB200" s="145">
        <f>AB199-AE199</f>
        <v>333.11</v>
      </c>
      <c r="AC200" s="101"/>
      <c r="AD200" s="94"/>
      <c r="AE200" s="94"/>
      <c r="AF200" s="80"/>
      <c r="AG200" s="128"/>
    </row>
    <row r="201" spans="24:34" ht="18.75">
      <c r="Y201" s="121"/>
      <c r="Z201" s="79"/>
      <c r="AA201" s="79"/>
      <c r="AB201" s="79"/>
      <c r="AC201" s="79"/>
      <c r="AD201" s="102"/>
      <c r="AE201" s="102"/>
      <c r="AF201" s="102"/>
      <c r="AG201" s="122"/>
    </row>
    <row r="202" spans="24:34" ht="18.75">
      <c r="Y202" s="121"/>
      <c r="Z202" s="103"/>
      <c r="AA202" s="103"/>
      <c r="AB202" s="103"/>
      <c r="AC202" s="103"/>
      <c r="AD202" s="103"/>
      <c r="AE202" s="103"/>
      <c r="AF202" s="103"/>
      <c r="AG202" s="146"/>
    </row>
    <row r="203" spans="24:34" ht="18">
      <c r="Y203" s="147" t="str">
        <f>B3</f>
        <v>CORRESPONDIENTE A LA IQNA. DE NOVIEMBRE 2008</v>
      </c>
      <c r="Z203" s="104"/>
      <c r="AA203" s="104"/>
      <c r="AB203" s="104"/>
      <c r="AC203" s="103"/>
      <c r="AD203" s="105" t="s">
        <v>158</v>
      </c>
      <c r="AE203" s="105"/>
      <c r="AF203" s="105"/>
      <c r="AG203" s="146"/>
    </row>
    <row r="204" spans="24:34" ht="18">
      <c r="Y204" s="147"/>
      <c r="Z204" s="103"/>
      <c r="AA204" s="103"/>
      <c r="AB204" s="103"/>
      <c r="AC204" s="103"/>
      <c r="AD204" s="103"/>
      <c r="AE204" s="103"/>
      <c r="AF204" s="103"/>
      <c r="AG204" s="146"/>
    </row>
    <row r="205" spans="24:34" ht="18.75" thickBot="1">
      <c r="Y205" s="119"/>
      <c r="Z205" s="80"/>
      <c r="AA205" s="80"/>
      <c r="AB205" s="80"/>
      <c r="AC205" s="80"/>
      <c r="AD205" s="80"/>
      <c r="AE205" s="80"/>
      <c r="AF205" s="80"/>
      <c r="AG205" s="128"/>
    </row>
    <row r="206" spans="24:34" ht="18">
      <c r="Y206" s="119" t="s">
        <v>159</v>
      </c>
      <c r="Z206" s="80"/>
      <c r="AA206" s="80"/>
      <c r="AB206" s="80"/>
      <c r="AC206" s="80"/>
      <c r="AD206" s="148" t="s">
        <v>162</v>
      </c>
      <c r="AE206" s="148"/>
      <c r="AF206" s="148"/>
      <c r="AG206" s="128"/>
    </row>
    <row r="207" spans="24:34" ht="18.75" thickBot="1">
      <c r="Y207" s="149"/>
      <c r="Z207" s="150"/>
      <c r="AA207" s="150"/>
      <c r="AB207" s="150"/>
      <c r="AC207" s="150"/>
      <c r="AD207" s="150"/>
      <c r="AE207" s="150"/>
      <c r="AF207" s="150"/>
      <c r="AG207" s="151"/>
    </row>
    <row r="208" spans="24:34"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</row>
    <row r="209" spans="24:34"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</row>
    <row r="210" spans="24:34"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</row>
    <row r="211" spans="24:34">
      <c r="Y211" s="111"/>
      <c r="Z211" s="111"/>
      <c r="AA211" s="111"/>
      <c r="AB211" s="111"/>
      <c r="AC211" s="111"/>
      <c r="AD211" s="111"/>
      <c r="AE211" s="111"/>
      <c r="AF211" s="111"/>
      <c r="AG211" s="112"/>
    </row>
    <row r="212" spans="24:34" ht="18.75">
      <c r="AG212" s="112"/>
      <c r="AH212" s="79"/>
    </row>
    <row r="213" spans="24:34" ht="18.75">
      <c r="AG213" s="112"/>
      <c r="AH213" s="79"/>
    </row>
    <row r="214" spans="24:34" ht="18.75">
      <c r="AC214" s="113"/>
      <c r="AG214" s="112"/>
      <c r="AH214" s="79"/>
    </row>
    <row r="215" spans="24:34" ht="18.75">
      <c r="AC215" s="114"/>
      <c r="AG215" s="112"/>
      <c r="AH215" s="79"/>
    </row>
    <row r="216" spans="24:34" ht="18.75">
      <c r="AC216" s="115"/>
      <c r="AG216" s="112"/>
      <c r="AH216" s="79"/>
    </row>
    <row r="217" spans="24:34" ht="18.75">
      <c r="AC217" s="115"/>
      <c r="AG217" s="112"/>
      <c r="AH217" s="79"/>
    </row>
    <row r="218" spans="24:34" ht="19.5" thickBot="1">
      <c r="AC218" s="115"/>
      <c r="AH218" s="79"/>
    </row>
    <row r="219" spans="24:34" ht="18.75">
      <c r="Y219" s="116"/>
      <c r="Z219" s="117"/>
      <c r="AA219" s="117"/>
      <c r="AB219" s="117"/>
      <c r="AC219" s="117"/>
      <c r="AD219" s="117"/>
      <c r="AE219" s="117"/>
      <c r="AF219" s="117"/>
      <c r="AG219" s="118"/>
    </row>
    <row r="220" spans="24:34" ht="18.75">
      <c r="Y220" s="119" t="s">
        <v>125</v>
      </c>
      <c r="Z220" s="81">
        <f>A8</f>
        <v>2</v>
      </c>
      <c r="AA220" s="80"/>
      <c r="AB220" s="80"/>
      <c r="AC220" s="80"/>
      <c r="AD220" s="80"/>
      <c r="AE220" s="82" t="s">
        <v>126</v>
      </c>
      <c r="AF220" s="82"/>
      <c r="AG220" s="120">
        <f>AB240</f>
        <v>363</v>
      </c>
    </row>
    <row r="221" spans="24:34" ht="18.75">
      <c r="Y221" s="121"/>
      <c r="Z221" s="79"/>
      <c r="AA221" s="79"/>
      <c r="AB221" s="79"/>
      <c r="AC221" s="79"/>
      <c r="AD221" s="79"/>
      <c r="AE221" s="79"/>
      <c r="AF221" s="79"/>
      <c r="AG221" s="122"/>
    </row>
    <row r="222" spans="24:34" ht="21">
      <c r="Y222" s="123" t="s">
        <v>127</v>
      </c>
      <c r="Z222" s="85"/>
      <c r="AA222" s="85"/>
      <c r="AB222" s="85"/>
      <c r="AC222" s="85"/>
      <c r="AD222" s="85"/>
      <c r="AE222" s="86">
        <f>AG220</f>
        <v>363</v>
      </c>
      <c r="AF222" s="79"/>
      <c r="AG222" s="122"/>
    </row>
    <row r="223" spans="24:34" ht="18">
      <c r="Y223" s="124" t="s">
        <v>163</v>
      </c>
      <c r="Z223" s="87"/>
      <c r="AA223" s="87"/>
      <c r="AB223" s="87"/>
      <c r="AC223" s="87"/>
      <c r="AD223" s="87"/>
      <c r="AE223" s="87"/>
      <c r="AF223" s="87"/>
      <c r="AG223" s="125"/>
    </row>
    <row r="224" spans="24:34" ht="21">
      <c r="Y224" s="123" t="s">
        <v>129</v>
      </c>
      <c r="Z224" s="88" t="str">
        <f>B3</f>
        <v>CORRESPONDIENTE A LA IQNA. DE NOVIEMBRE 2008</v>
      </c>
      <c r="AA224" s="88"/>
      <c r="AB224" s="88"/>
      <c r="AC224" s="88"/>
      <c r="AD224" s="88" t="s">
        <v>130</v>
      </c>
      <c r="AE224" s="90"/>
      <c r="AF224" s="90"/>
      <c r="AG224" s="126"/>
    </row>
    <row r="225" spans="25:33" ht="18.75">
      <c r="Y225" s="121"/>
      <c r="Z225" s="79"/>
      <c r="AA225" s="79"/>
      <c r="AB225" s="79"/>
      <c r="AC225" s="79"/>
      <c r="AD225" s="79"/>
      <c r="AE225" s="79"/>
      <c r="AF225" s="79"/>
      <c r="AG225" s="122"/>
    </row>
    <row r="226" spans="25:33" ht="18">
      <c r="Y226" s="119"/>
      <c r="Z226" s="80"/>
      <c r="AA226" s="127" t="s">
        <v>131</v>
      </c>
      <c r="AB226" s="127"/>
      <c r="AC226" s="92" t="s">
        <v>132</v>
      </c>
      <c r="AD226" s="91" t="s">
        <v>133</v>
      </c>
      <c r="AE226" s="93"/>
      <c r="AF226" s="80"/>
      <c r="AG226" s="128"/>
    </row>
    <row r="227" spans="25:33" ht="18">
      <c r="Y227" s="119"/>
      <c r="Z227" s="80"/>
      <c r="AA227" s="129" t="s">
        <v>134</v>
      </c>
      <c r="AB227" s="130">
        <f>J8</f>
        <v>15</v>
      </c>
      <c r="AC227" s="131" t="s">
        <v>135</v>
      </c>
      <c r="AD227" s="132" t="s">
        <v>136</v>
      </c>
      <c r="AE227" s="133">
        <f>Q8</f>
        <v>32</v>
      </c>
      <c r="AF227" s="80"/>
      <c r="AG227" s="128"/>
    </row>
    <row r="228" spans="25:33" ht="18">
      <c r="Y228" s="119"/>
      <c r="Z228" s="80"/>
      <c r="AA228" s="129" t="s">
        <v>137</v>
      </c>
      <c r="AB228" s="129">
        <v>0</v>
      </c>
      <c r="AC228" s="134" t="s">
        <v>138</v>
      </c>
      <c r="AD228" s="132" t="s">
        <v>139</v>
      </c>
      <c r="AE228" s="133">
        <f>R8</f>
        <v>0</v>
      </c>
      <c r="AF228" s="80"/>
      <c r="AG228" s="128"/>
    </row>
    <row r="229" spans="25:33" ht="18">
      <c r="Y229" s="119"/>
      <c r="Z229" s="80"/>
      <c r="AA229" s="129" t="s">
        <v>140</v>
      </c>
      <c r="AB229" s="133">
        <v>0</v>
      </c>
      <c r="AC229" s="136"/>
      <c r="AD229" s="132" t="s">
        <v>141</v>
      </c>
      <c r="AE229" s="133">
        <f>S8</f>
        <v>5</v>
      </c>
      <c r="AF229" s="80"/>
      <c r="AG229" s="128"/>
    </row>
    <row r="230" spans="25:33" ht="18">
      <c r="Y230" s="119"/>
      <c r="Z230" s="80"/>
      <c r="AA230" s="129" t="s">
        <v>142</v>
      </c>
      <c r="AB230" s="133">
        <f>L8</f>
        <v>0</v>
      </c>
      <c r="AC230" s="136"/>
      <c r="AD230" s="132" t="s">
        <v>16</v>
      </c>
      <c r="AE230" s="133">
        <f>T8</f>
        <v>0</v>
      </c>
      <c r="AF230" s="80"/>
      <c r="AG230" s="128"/>
    </row>
    <row r="231" spans="25:33" ht="18">
      <c r="Y231" s="119"/>
      <c r="Z231" s="80"/>
      <c r="AA231" s="129" t="s">
        <v>143</v>
      </c>
      <c r="AB231" s="133">
        <f>O8</f>
        <v>0</v>
      </c>
      <c r="AC231" s="136"/>
      <c r="AD231" s="132" t="s">
        <v>144</v>
      </c>
      <c r="AE231" s="133">
        <f>U8</f>
        <v>0</v>
      </c>
      <c r="AF231" s="80"/>
      <c r="AG231" s="128"/>
    </row>
    <row r="232" spans="25:33" ht="18">
      <c r="Y232" s="119"/>
      <c r="Z232" s="80"/>
      <c r="AA232" s="129" t="s">
        <v>145</v>
      </c>
      <c r="AB232" s="133">
        <v>0</v>
      </c>
      <c r="AC232" s="136"/>
      <c r="AD232" s="132" t="s">
        <v>146</v>
      </c>
      <c r="AE232" s="133">
        <f>V8</f>
        <v>0</v>
      </c>
      <c r="AF232" s="80"/>
      <c r="AG232" s="128"/>
    </row>
    <row r="233" spans="25:33" ht="18">
      <c r="Y233" s="119"/>
      <c r="Z233" s="80"/>
      <c r="AA233" s="129" t="s">
        <v>147</v>
      </c>
      <c r="AB233" s="133">
        <f>I8-AB235</f>
        <v>400</v>
      </c>
      <c r="AC233" s="136"/>
      <c r="AD233" s="132" t="s">
        <v>148</v>
      </c>
      <c r="AE233" s="133">
        <v>0</v>
      </c>
      <c r="AF233" s="80"/>
      <c r="AG233" s="128"/>
    </row>
    <row r="234" spans="25:33" ht="18">
      <c r="Y234" s="119"/>
      <c r="Z234" s="80"/>
      <c r="AA234" s="129" t="s">
        <v>149</v>
      </c>
      <c r="AB234" s="133">
        <v>0</v>
      </c>
      <c r="AC234" s="136"/>
      <c r="AD234" s="132" t="s">
        <v>150</v>
      </c>
      <c r="AE234" s="133">
        <v>0</v>
      </c>
      <c r="AF234" s="80"/>
      <c r="AG234" s="128"/>
    </row>
    <row r="235" spans="25:33" ht="18">
      <c r="Y235" s="119"/>
      <c r="Z235" s="80"/>
      <c r="AA235" s="129" t="s">
        <v>151</v>
      </c>
      <c r="AB235" s="137">
        <f>I8/26*AC235/8</f>
        <v>0</v>
      </c>
      <c r="AC235" s="138">
        <f>K8</f>
        <v>0</v>
      </c>
      <c r="AD235" s="132" t="s">
        <v>152</v>
      </c>
      <c r="AE235" s="133">
        <v>0</v>
      </c>
      <c r="AF235" s="80"/>
      <c r="AG235" s="128"/>
    </row>
    <row r="236" spans="25:33" ht="18.75">
      <c r="Y236" s="119"/>
      <c r="Z236" s="80"/>
      <c r="AA236" s="139" t="s">
        <v>153</v>
      </c>
      <c r="AB236" s="139"/>
      <c r="AC236" s="92">
        <f>AC235/8</f>
        <v>0</v>
      </c>
      <c r="AD236" s="140" t="s">
        <v>154</v>
      </c>
      <c r="AE236" s="133">
        <v>0</v>
      </c>
      <c r="AF236" s="80"/>
      <c r="AG236" s="128"/>
    </row>
    <row r="237" spans="25:33" ht="18.75">
      <c r="Y237" s="121"/>
      <c r="Z237" s="79"/>
      <c r="AA237" s="100"/>
      <c r="AB237" s="100"/>
      <c r="AC237" s="100"/>
      <c r="AD237" s="100"/>
      <c r="AE237" s="97"/>
      <c r="AF237" s="79"/>
      <c r="AG237" s="122"/>
    </row>
    <row r="238" spans="25:33" ht="19.5" thickBot="1">
      <c r="Y238" s="121"/>
      <c r="Z238" s="79"/>
      <c r="AA238" s="100"/>
      <c r="AB238" s="100"/>
      <c r="AC238" s="100"/>
      <c r="AD238" s="100"/>
      <c r="AE238" s="100"/>
      <c r="AF238" s="79"/>
      <c r="AG238" s="122"/>
    </row>
    <row r="239" spans="25:33" ht="18.75" thickBot="1">
      <c r="Y239" s="119"/>
      <c r="Z239" s="80"/>
      <c r="AA239" s="141" t="s">
        <v>155</v>
      </c>
      <c r="AB239" s="142">
        <f>SUM(AB228:AB238)</f>
        <v>400</v>
      </c>
      <c r="AC239" s="142"/>
      <c r="AD239" s="143" t="s">
        <v>156</v>
      </c>
      <c r="AE239" s="144">
        <f>SUM(AE227:AE238)</f>
        <v>37</v>
      </c>
      <c r="AF239" s="80"/>
      <c r="AG239" s="128"/>
    </row>
    <row r="240" spans="25:33" ht="18.75" thickBot="1">
      <c r="Y240" s="119"/>
      <c r="Z240" s="80"/>
      <c r="AA240" s="141" t="s">
        <v>157</v>
      </c>
      <c r="AB240" s="145">
        <f>AB239-AE239</f>
        <v>363</v>
      </c>
      <c r="AC240" s="101"/>
      <c r="AD240" s="94"/>
      <c r="AE240" s="94"/>
      <c r="AF240" s="80"/>
      <c r="AG240" s="128"/>
    </row>
    <row r="241" spans="25:33" ht="18.75">
      <c r="Y241" s="121"/>
      <c r="Z241" s="79"/>
      <c r="AA241" s="79"/>
      <c r="AB241" s="79"/>
      <c r="AC241" s="79"/>
      <c r="AD241" s="102"/>
      <c r="AE241" s="102"/>
      <c r="AF241" s="102"/>
      <c r="AG241" s="122"/>
    </row>
    <row r="242" spans="25:33" ht="18.75">
      <c r="Y242" s="121"/>
      <c r="Z242" s="103"/>
      <c r="AA242" s="103"/>
      <c r="AB242" s="103"/>
      <c r="AC242" s="103"/>
      <c r="AD242" s="103"/>
      <c r="AE242" s="103"/>
      <c r="AF242" s="103"/>
      <c r="AG242" s="146"/>
    </row>
    <row r="243" spans="25:33" ht="18">
      <c r="Y243" s="147" t="str">
        <f>B3</f>
        <v>CORRESPONDIENTE A LA IQNA. DE NOVIEMBRE 2008</v>
      </c>
      <c r="Z243" s="104"/>
      <c r="AA243" s="104"/>
      <c r="AB243" s="104"/>
      <c r="AC243" s="103"/>
      <c r="AD243" s="105" t="s">
        <v>158</v>
      </c>
      <c r="AE243" s="105"/>
      <c r="AF243" s="105"/>
      <c r="AG243" s="146"/>
    </row>
    <row r="244" spans="25:33" ht="18">
      <c r="Y244" s="147"/>
      <c r="Z244" s="103"/>
      <c r="AA244" s="103"/>
      <c r="AB244" s="103"/>
      <c r="AC244" s="103"/>
      <c r="AD244" s="103"/>
      <c r="AE244" s="103"/>
      <c r="AF244" s="103"/>
      <c r="AG244" s="146"/>
    </row>
    <row r="245" spans="25:33" ht="18.75" thickBot="1">
      <c r="Y245" s="119"/>
      <c r="Z245" s="80"/>
      <c r="AA245" s="80"/>
      <c r="AB245" s="80"/>
      <c r="AC245" s="80"/>
      <c r="AD245" s="80"/>
      <c r="AE245" s="80"/>
      <c r="AF245" s="80"/>
      <c r="AG245" s="128"/>
    </row>
    <row r="246" spans="25:33" ht="18">
      <c r="Y246" s="119" t="s">
        <v>159</v>
      </c>
      <c r="Z246" s="80"/>
      <c r="AA246" s="80"/>
      <c r="AB246" s="80"/>
      <c r="AC246" s="80"/>
      <c r="AD246" s="148" t="s">
        <v>42</v>
      </c>
      <c r="AE246" s="148"/>
      <c r="AF246" s="148"/>
      <c r="AG246" s="128"/>
    </row>
    <row r="247" spans="25:33" ht="18.75" thickBot="1">
      <c r="Y247" s="149"/>
      <c r="Z247" s="150"/>
      <c r="AA247" s="150"/>
      <c r="AB247" s="150"/>
      <c r="AC247" s="150"/>
      <c r="AD247" s="150"/>
      <c r="AE247" s="150"/>
      <c r="AF247" s="150"/>
      <c r="AG247" s="151"/>
    </row>
    <row r="260" spans="25:33" ht="18">
      <c r="AC260" s="113"/>
    </row>
    <row r="261" spans="25:33">
      <c r="AC261" s="114"/>
    </row>
    <row r="262" spans="25:33">
      <c r="AC262" s="115"/>
    </row>
    <row r="263" spans="25:33">
      <c r="AC263" s="115"/>
    </row>
    <row r="264" spans="25:33" ht="15.75" thickBot="1">
      <c r="AC264" s="115"/>
    </row>
    <row r="265" spans="25:33" ht="18.75">
      <c r="Y265" s="116"/>
      <c r="Z265" s="117"/>
      <c r="AA265" s="117"/>
      <c r="AB265" s="117"/>
      <c r="AC265" s="117"/>
      <c r="AD265" s="117"/>
      <c r="AE265" s="117"/>
      <c r="AF265" s="117"/>
      <c r="AG265" s="118"/>
    </row>
    <row r="266" spans="25:33" ht="18.75">
      <c r="Y266" s="119" t="s">
        <v>125</v>
      </c>
      <c r="Z266" s="81" t="e">
        <f>#REF!</f>
        <v>#REF!</v>
      </c>
      <c r="AA266" s="80"/>
      <c r="AB266" s="80"/>
      <c r="AC266" s="80"/>
      <c r="AD266" s="80"/>
      <c r="AE266" s="82" t="s">
        <v>126</v>
      </c>
      <c r="AF266" s="82"/>
      <c r="AG266" s="120" t="e">
        <f>AB286</f>
        <v>#REF!</v>
      </c>
    </row>
    <row r="267" spans="25:33" ht="18.75">
      <c r="Y267" s="121"/>
      <c r="Z267" s="79"/>
      <c r="AA267" s="79"/>
      <c r="AB267" s="79"/>
      <c r="AC267" s="79"/>
      <c r="AD267" s="79"/>
      <c r="AE267" s="79"/>
      <c r="AF267" s="79"/>
      <c r="AG267" s="122"/>
    </row>
    <row r="268" spans="25:33" ht="21">
      <c r="Y268" s="123" t="s">
        <v>127</v>
      </c>
      <c r="Z268" s="85"/>
      <c r="AA268" s="85"/>
      <c r="AB268" s="85"/>
      <c r="AC268" s="85"/>
      <c r="AD268" s="85"/>
      <c r="AE268" s="86" t="e">
        <f>AG266</f>
        <v>#REF!</v>
      </c>
      <c r="AF268" s="79"/>
      <c r="AG268" s="122"/>
    </row>
    <row r="269" spans="25:33" ht="18">
      <c r="Y269" s="124" t="s">
        <v>164</v>
      </c>
      <c r="Z269" s="87"/>
      <c r="AA269" s="87"/>
      <c r="AB269" s="87"/>
      <c r="AC269" s="87"/>
      <c r="AD269" s="87"/>
      <c r="AE269" s="87"/>
      <c r="AF269" s="87"/>
      <c r="AG269" s="125"/>
    </row>
    <row r="270" spans="25:33" ht="21">
      <c r="Y270" s="123" t="s">
        <v>129</v>
      </c>
      <c r="Z270" s="88" t="str">
        <f>B3</f>
        <v>CORRESPONDIENTE A LA IQNA. DE NOVIEMBRE 2008</v>
      </c>
      <c r="AA270" s="88"/>
      <c r="AB270" s="88"/>
      <c r="AC270" s="88"/>
      <c r="AD270" s="88" t="s">
        <v>130</v>
      </c>
      <c r="AE270" s="90"/>
      <c r="AF270" s="90"/>
      <c r="AG270" s="126"/>
    </row>
    <row r="271" spans="25:33" ht="18.75">
      <c r="Y271" s="121"/>
      <c r="Z271" s="79"/>
      <c r="AA271" s="79"/>
      <c r="AB271" s="79"/>
      <c r="AC271" s="79"/>
      <c r="AD271" s="79"/>
      <c r="AE271" s="79"/>
      <c r="AF271" s="79"/>
      <c r="AG271" s="122"/>
    </row>
    <row r="272" spans="25:33" ht="18">
      <c r="Y272" s="119"/>
      <c r="Z272" s="80"/>
      <c r="AA272" s="127" t="s">
        <v>131</v>
      </c>
      <c r="AB272" s="127"/>
      <c r="AC272" s="92" t="s">
        <v>132</v>
      </c>
      <c r="AD272" s="91" t="s">
        <v>133</v>
      </c>
      <c r="AE272" s="93"/>
      <c r="AF272" s="80"/>
      <c r="AG272" s="128"/>
    </row>
    <row r="273" spans="25:34" ht="18">
      <c r="Y273" s="119"/>
      <c r="Z273" s="80"/>
      <c r="AA273" s="129" t="s">
        <v>134</v>
      </c>
      <c r="AB273" s="130" t="e">
        <f>#REF!</f>
        <v>#REF!</v>
      </c>
      <c r="AC273" s="131" t="s">
        <v>135</v>
      </c>
      <c r="AD273" s="132" t="s">
        <v>136</v>
      </c>
      <c r="AE273" s="133" t="e">
        <f>+AB285*8%</f>
        <v>#REF!</v>
      </c>
      <c r="AF273" s="80"/>
      <c r="AG273" s="128"/>
    </row>
    <row r="274" spans="25:34" ht="18">
      <c r="Y274" s="119"/>
      <c r="Z274" s="80"/>
      <c r="AA274" s="129" t="s">
        <v>137</v>
      </c>
      <c r="AB274" s="129">
        <v>0</v>
      </c>
      <c r="AC274" s="134" t="s">
        <v>138</v>
      </c>
      <c r="AD274" s="132" t="s">
        <v>139</v>
      </c>
      <c r="AE274" s="133" t="e">
        <f>#REF!</f>
        <v>#REF!</v>
      </c>
      <c r="AF274" s="80"/>
      <c r="AG274" s="128"/>
    </row>
    <row r="275" spans="25:34" ht="18">
      <c r="Y275" s="119"/>
      <c r="Z275" s="80"/>
      <c r="AA275" s="129" t="s">
        <v>140</v>
      </c>
      <c r="AB275" s="133">
        <v>0</v>
      </c>
      <c r="AC275" s="136"/>
      <c r="AD275" s="132" t="s">
        <v>141</v>
      </c>
      <c r="AE275" s="133" t="e">
        <f>+AB285*1.25%</f>
        <v>#REF!</v>
      </c>
      <c r="AF275" s="80"/>
      <c r="AG275" s="128"/>
    </row>
    <row r="276" spans="25:34" ht="18">
      <c r="Y276" s="119"/>
      <c r="Z276" s="80"/>
      <c r="AA276" s="129" t="s">
        <v>142</v>
      </c>
      <c r="AB276" s="133" t="e">
        <f>#REF!</f>
        <v>#REF!</v>
      </c>
      <c r="AC276" s="136"/>
      <c r="AD276" s="132" t="s">
        <v>16</v>
      </c>
      <c r="AE276" s="133" t="e">
        <f>#REF!</f>
        <v>#REF!</v>
      </c>
      <c r="AF276" s="80"/>
      <c r="AG276" s="128"/>
    </row>
    <row r="277" spans="25:34" ht="18">
      <c r="Y277" s="119"/>
      <c r="Z277" s="80"/>
      <c r="AA277" s="129" t="s">
        <v>143</v>
      </c>
      <c r="AB277" s="133" t="e">
        <f>#REF!</f>
        <v>#REF!</v>
      </c>
      <c r="AC277" s="136"/>
      <c r="AD277" s="132" t="s">
        <v>144</v>
      </c>
      <c r="AE277" s="133" t="e">
        <f>#REF!</f>
        <v>#REF!</v>
      </c>
      <c r="AF277" s="80"/>
      <c r="AG277" s="128"/>
    </row>
    <row r="278" spans="25:34" ht="18">
      <c r="Y278" s="119"/>
      <c r="Z278" s="80"/>
      <c r="AA278" s="129" t="s">
        <v>145</v>
      </c>
      <c r="AB278" s="133">
        <v>0</v>
      </c>
      <c r="AC278" s="136"/>
      <c r="AD278" s="132" t="s">
        <v>146</v>
      </c>
      <c r="AE278" s="133">
        <v>0</v>
      </c>
      <c r="AF278" s="80"/>
      <c r="AG278" s="128"/>
    </row>
    <row r="279" spans="25:34" ht="18">
      <c r="Y279" s="119"/>
      <c r="Z279" s="80"/>
      <c r="AA279" s="129" t="s">
        <v>147</v>
      </c>
      <c r="AB279" s="133" t="e">
        <f>#REF!-AB281</f>
        <v>#REF!</v>
      </c>
      <c r="AC279" s="136"/>
      <c r="AD279" s="132" t="s">
        <v>148</v>
      </c>
      <c r="AE279" s="133">
        <v>0</v>
      </c>
      <c r="AF279" s="80"/>
      <c r="AG279" s="128"/>
    </row>
    <row r="280" spans="25:34" ht="18">
      <c r="Y280" s="119"/>
      <c r="Z280" s="80"/>
      <c r="AA280" s="129" t="s">
        <v>149</v>
      </c>
      <c r="AB280" s="133">
        <v>0</v>
      </c>
      <c r="AC280" s="136"/>
      <c r="AD280" s="132" t="s">
        <v>165</v>
      </c>
      <c r="AE280" s="133">
        <v>30</v>
      </c>
      <c r="AF280" s="80"/>
      <c r="AG280" s="128"/>
    </row>
    <row r="281" spans="25:34" ht="18">
      <c r="Y281" s="119"/>
      <c r="Z281" s="80"/>
      <c r="AA281" s="129" t="s">
        <v>151</v>
      </c>
      <c r="AB281" s="137" t="e">
        <f>#REF!/26*AC281/8</f>
        <v>#REF!</v>
      </c>
      <c r="AC281" s="138" t="e">
        <f>#REF!</f>
        <v>#REF!</v>
      </c>
      <c r="AD281" s="132" t="s">
        <v>152</v>
      </c>
      <c r="AE281" s="133">
        <v>18.71</v>
      </c>
      <c r="AF281" s="80"/>
      <c r="AG281" s="128"/>
    </row>
    <row r="282" spans="25:34" ht="18.75">
      <c r="Y282" s="119"/>
      <c r="Z282" s="80"/>
      <c r="AA282" s="139" t="s">
        <v>153</v>
      </c>
      <c r="AB282" s="139"/>
      <c r="AC282" s="92" t="e">
        <f>AC281/8</f>
        <v>#REF!</v>
      </c>
      <c r="AD282" s="140" t="s">
        <v>154</v>
      </c>
      <c r="AE282" s="133">
        <v>0</v>
      </c>
      <c r="AF282" s="80"/>
      <c r="AG282" s="128"/>
      <c r="AH282" s="59"/>
    </row>
    <row r="283" spans="25:34" ht="18.75">
      <c r="Y283" s="121"/>
      <c r="Z283" s="79"/>
      <c r="AA283" s="100"/>
      <c r="AB283" s="100"/>
      <c r="AC283" s="100"/>
      <c r="AD283" s="100"/>
      <c r="AE283" s="97"/>
      <c r="AF283" s="79"/>
      <c r="AG283" s="122"/>
      <c r="AH283" s="59"/>
    </row>
    <row r="284" spans="25:34" ht="19.5" thickBot="1">
      <c r="Y284" s="121"/>
      <c r="Z284" s="79"/>
      <c r="AA284" s="100"/>
      <c r="AB284" s="100"/>
      <c r="AC284" s="100"/>
      <c r="AD284" s="100"/>
      <c r="AE284" s="100"/>
      <c r="AF284" s="79"/>
      <c r="AG284" s="122"/>
      <c r="AH284" s="59"/>
    </row>
    <row r="285" spans="25:34" ht="19.5" thickBot="1">
      <c r="Y285" s="119"/>
      <c r="Z285" s="80"/>
      <c r="AA285" s="141" t="s">
        <v>155</v>
      </c>
      <c r="AB285" s="142" t="e">
        <f>SUM(AB274:AB284)</f>
        <v>#REF!</v>
      </c>
      <c r="AC285" s="142"/>
      <c r="AD285" s="143" t="s">
        <v>156</v>
      </c>
      <c r="AE285" s="144" t="e">
        <f>SUM(AE273:AE284)</f>
        <v>#REF!</v>
      </c>
      <c r="AF285" s="80"/>
      <c r="AG285" s="128"/>
      <c r="AH285" s="59"/>
    </row>
    <row r="286" spans="25:34" ht="19.5" thickBot="1">
      <c r="Y286" s="119"/>
      <c r="Z286" s="80"/>
      <c r="AA286" s="141" t="s">
        <v>157</v>
      </c>
      <c r="AB286" s="145" t="e">
        <f>AB285-AE285</f>
        <v>#REF!</v>
      </c>
      <c r="AC286" s="101"/>
      <c r="AD286" s="94"/>
      <c r="AE286" s="94"/>
      <c r="AF286" s="80"/>
      <c r="AG286" s="128"/>
      <c r="AH286" s="59"/>
    </row>
    <row r="287" spans="25:34" ht="18.75">
      <c r="Y287" s="121"/>
      <c r="Z287" s="79"/>
      <c r="AA287" s="79"/>
      <c r="AB287" s="79"/>
      <c r="AC287" s="79"/>
      <c r="AD287" s="102"/>
      <c r="AE287" s="102"/>
      <c r="AF287" s="102"/>
      <c r="AG287" s="122"/>
      <c r="AH287" s="59"/>
    </row>
    <row r="288" spans="25:34" ht="18.75">
      <c r="Y288" s="121"/>
      <c r="Z288" s="103"/>
      <c r="AA288" s="103"/>
      <c r="AB288" s="103"/>
      <c r="AC288" s="103"/>
      <c r="AD288" s="103"/>
      <c r="AE288" s="103"/>
      <c r="AF288" s="103"/>
      <c r="AG288" s="146"/>
      <c r="AH288" s="59"/>
    </row>
    <row r="289" spans="25:34" ht="18.75">
      <c r="Y289" s="147" t="str">
        <f>B3</f>
        <v>CORRESPONDIENTE A LA IQNA. DE NOVIEMBRE 2008</v>
      </c>
      <c r="Z289" s="104"/>
      <c r="AA289" s="104"/>
      <c r="AB289" s="104"/>
      <c r="AC289" s="103"/>
      <c r="AD289" s="105" t="s">
        <v>158</v>
      </c>
      <c r="AE289" s="105"/>
      <c r="AF289" s="105"/>
      <c r="AG289" s="146"/>
      <c r="AH289" s="59"/>
    </row>
    <row r="290" spans="25:34" ht="18.75">
      <c r="Y290" s="147"/>
      <c r="Z290" s="103"/>
      <c r="AA290" s="103"/>
      <c r="AB290" s="103"/>
      <c r="AC290" s="103"/>
      <c r="AD290" s="103"/>
      <c r="AE290" s="103"/>
      <c r="AF290" s="103"/>
      <c r="AG290" s="146"/>
      <c r="AH290" s="59"/>
    </row>
    <row r="291" spans="25:34" ht="19.5" thickBot="1">
      <c r="Y291" s="119"/>
      <c r="Z291" s="80"/>
      <c r="AA291" s="80"/>
      <c r="AB291" s="80"/>
      <c r="AC291" s="80"/>
      <c r="AD291" s="80"/>
      <c r="AE291" s="80"/>
      <c r="AF291" s="80"/>
      <c r="AG291" s="128"/>
      <c r="AH291" s="59"/>
    </row>
    <row r="292" spans="25:34" ht="18.75">
      <c r="Y292" s="119" t="s">
        <v>159</v>
      </c>
      <c r="Z292" s="80"/>
      <c r="AA292" s="80"/>
      <c r="AB292" s="80"/>
      <c r="AC292" s="80"/>
      <c r="AD292" s="148" t="s">
        <v>166</v>
      </c>
      <c r="AE292" s="148"/>
      <c r="AF292" s="148"/>
      <c r="AG292" s="128"/>
      <c r="AH292" s="59"/>
    </row>
    <row r="293" spans="25:34" ht="18.75" thickBot="1">
      <c r="Y293" s="149"/>
      <c r="Z293" s="150"/>
      <c r="AA293" s="150"/>
      <c r="AB293" s="150"/>
      <c r="AC293" s="150"/>
      <c r="AD293" s="150"/>
      <c r="AE293" s="150"/>
      <c r="AF293" s="150"/>
      <c r="AG293" s="151"/>
    </row>
    <row r="294" spans="25:34">
      <c r="Y294" s="111"/>
      <c r="Z294" s="111"/>
      <c r="AA294" s="111"/>
      <c r="AB294" s="111"/>
      <c r="AC294" s="111"/>
      <c r="AD294" s="111"/>
      <c r="AE294" s="111"/>
      <c r="AF294" s="111"/>
      <c r="AG294" s="111"/>
      <c r="AH294" s="111"/>
    </row>
    <row r="295" spans="25:34">
      <c r="Y295" s="111"/>
      <c r="Z295" s="111"/>
      <c r="AA295" s="111"/>
      <c r="AB295" s="111"/>
      <c r="AC295" s="111"/>
      <c r="AD295" s="111"/>
      <c r="AE295" s="111"/>
      <c r="AF295" s="111"/>
      <c r="AG295" s="111"/>
      <c r="AH295" s="111"/>
    </row>
    <row r="296" spans="25:34">
      <c r="Y296" s="111"/>
      <c r="Z296" s="111"/>
      <c r="AA296" s="111"/>
      <c r="AB296" s="111"/>
      <c r="AC296" s="111"/>
      <c r="AD296" s="111"/>
      <c r="AE296" s="111"/>
      <c r="AF296" s="111"/>
      <c r="AG296" s="111"/>
      <c r="AH296" s="111"/>
    </row>
    <row r="297" spans="25:34">
      <c r="Y297" s="111"/>
      <c r="Z297" s="111"/>
      <c r="AA297" s="111"/>
      <c r="AB297" s="111"/>
      <c r="AC297" s="111"/>
      <c r="AD297" s="111"/>
      <c r="AE297" s="111"/>
      <c r="AF297" s="111"/>
      <c r="AG297" s="111"/>
      <c r="AH297" s="111"/>
    </row>
    <row r="298" spans="25:34">
      <c r="Y298" s="111"/>
      <c r="Z298" s="111"/>
      <c r="AA298" s="111"/>
      <c r="AB298" s="111"/>
      <c r="AC298" s="111"/>
      <c r="AD298" s="111"/>
      <c r="AE298" s="111"/>
      <c r="AF298" s="111"/>
      <c r="AG298" s="111"/>
      <c r="AH298" s="111"/>
    </row>
    <row r="299" spans="25:34">
      <c r="Y299" s="111"/>
      <c r="Z299" s="111"/>
      <c r="AA299" s="111"/>
      <c r="AB299" s="111"/>
      <c r="AC299" s="111"/>
      <c r="AD299" s="111"/>
      <c r="AE299" s="111"/>
      <c r="AF299" s="111"/>
      <c r="AG299" s="111"/>
      <c r="AH299" s="111"/>
    </row>
    <row r="300" spans="25:34">
      <c r="Y300" s="111"/>
      <c r="Z300" s="111"/>
      <c r="AA300" s="111"/>
      <c r="AB300" s="111"/>
      <c r="AC300" s="111"/>
      <c r="AD300" s="111"/>
      <c r="AE300" s="111"/>
      <c r="AF300" s="111"/>
      <c r="AG300" s="112"/>
    </row>
    <row r="301" spans="25:34">
      <c r="Y301" s="111"/>
      <c r="Z301" s="111"/>
      <c r="AA301" s="111"/>
      <c r="AB301" s="111"/>
      <c r="AC301" s="111"/>
      <c r="AD301" s="111"/>
      <c r="AE301" s="111"/>
      <c r="AF301" s="111"/>
      <c r="AG301" s="112"/>
    </row>
    <row r="302" spans="25:34">
      <c r="Y302" s="111"/>
      <c r="Z302" s="111"/>
      <c r="AA302" s="111"/>
      <c r="AB302" s="111"/>
      <c r="AC302" s="111"/>
      <c r="AD302" s="111"/>
      <c r="AE302" s="111"/>
      <c r="AF302" s="111"/>
      <c r="AG302" s="112"/>
    </row>
    <row r="303" spans="25:34">
      <c r="AG303" s="112"/>
    </row>
    <row r="304" spans="25:34">
      <c r="AG304" s="112"/>
    </row>
    <row r="305" spans="25:33" ht="18">
      <c r="AC305" s="113"/>
      <c r="AG305" s="112"/>
    </row>
    <row r="306" spans="25:33">
      <c r="AC306" s="114"/>
      <c r="AG306" s="112"/>
    </row>
    <row r="307" spans="25:33">
      <c r="AC307" s="115"/>
      <c r="AG307" s="112"/>
    </row>
    <row r="308" spans="25:33">
      <c r="AC308" s="115"/>
      <c r="AG308" s="112"/>
    </row>
    <row r="309" spans="25:33" ht="15.75" thickBot="1">
      <c r="AC309" s="115"/>
    </row>
    <row r="310" spans="25:33" ht="18.75">
      <c r="Y310" s="116"/>
      <c r="Z310" s="117"/>
      <c r="AA310" s="117"/>
      <c r="AB310" s="117"/>
      <c r="AC310" s="117"/>
      <c r="AD310" s="117"/>
      <c r="AE310" s="117"/>
      <c r="AF310" s="117"/>
      <c r="AG310" s="118"/>
    </row>
    <row r="311" spans="25:33" ht="18.75">
      <c r="Y311" s="119" t="s">
        <v>125</v>
      </c>
      <c r="Z311" s="81">
        <f>A9</f>
        <v>3</v>
      </c>
      <c r="AA311" s="80"/>
      <c r="AB311" s="80"/>
      <c r="AC311" s="80"/>
      <c r="AD311" s="80"/>
      <c r="AE311" s="82" t="s">
        <v>126</v>
      </c>
      <c r="AF311" s="82"/>
      <c r="AG311" s="120">
        <f>AB331</f>
        <v>497.06</v>
      </c>
    </row>
    <row r="312" spans="25:33" ht="18.75">
      <c r="Y312" s="121"/>
      <c r="Z312" s="79"/>
      <c r="AA312" s="79"/>
      <c r="AB312" s="79"/>
      <c r="AC312" s="79"/>
      <c r="AD312" s="79"/>
      <c r="AE312" s="79"/>
      <c r="AF312" s="79"/>
      <c r="AG312" s="122"/>
    </row>
    <row r="313" spans="25:33" ht="21">
      <c r="Y313" s="123" t="s">
        <v>127</v>
      </c>
      <c r="Z313" s="85"/>
      <c r="AA313" s="85"/>
      <c r="AB313" s="85"/>
      <c r="AC313" s="85"/>
      <c r="AD313" s="85"/>
      <c r="AE313" s="86">
        <f>AG311</f>
        <v>497.06</v>
      </c>
      <c r="AF313" s="79"/>
      <c r="AG313" s="122"/>
    </row>
    <row r="314" spans="25:33" ht="18">
      <c r="Y314" s="124" t="s">
        <v>167</v>
      </c>
      <c r="Z314" s="87"/>
      <c r="AA314" s="87"/>
      <c r="AB314" s="87"/>
      <c r="AC314" s="87"/>
      <c r="AD314" s="87"/>
      <c r="AE314" s="87"/>
      <c r="AF314" s="87"/>
      <c r="AG314" s="125"/>
    </row>
    <row r="315" spans="25:33" ht="21">
      <c r="Y315" s="123" t="s">
        <v>129</v>
      </c>
      <c r="Z315" s="88" t="str">
        <f>B3</f>
        <v>CORRESPONDIENTE A LA IQNA. DE NOVIEMBRE 2008</v>
      </c>
      <c r="AA315" s="88"/>
      <c r="AB315" s="88"/>
      <c r="AC315" s="88"/>
      <c r="AD315" s="88" t="s">
        <v>130</v>
      </c>
      <c r="AE315" s="90"/>
      <c r="AF315" s="90"/>
      <c r="AG315" s="126"/>
    </row>
    <row r="316" spans="25:33" ht="18.75">
      <c r="Y316" s="121"/>
      <c r="Z316" s="79"/>
      <c r="AA316" s="79"/>
      <c r="AB316" s="79"/>
      <c r="AC316" s="79"/>
      <c r="AD316" s="79"/>
      <c r="AE316" s="79"/>
      <c r="AF316" s="79"/>
      <c r="AG316" s="122"/>
    </row>
    <row r="317" spans="25:33" ht="18">
      <c r="Y317" s="119"/>
      <c r="Z317" s="80"/>
      <c r="AA317" s="127" t="s">
        <v>131</v>
      </c>
      <c r="AB317" s="127"/>
      <c r="AC317" s="92" t="s">
        <v>132</v>
      </c>
      <c r="AD317" s="91" t="s">
        <v>133</v>
      </c>
      <c r="AE317" s="93"/>
      <c r="AF317" s="80"/>
      <c r="AG317" s="128"/>
    </row>
    <row r="318" spans="25:33" ht="18">
      <c r="Y318" s="119"/>
      <c r="Z318" s="80"/>
      <c r="AA318" s="129" t="s">
        <v>134</v>
      </c>
      <c r="AB318" s="130">
        <f>J9</f>
        <v>15</v>
      </c>
      <c r="AC318" s="131" t="s">
        <v>135</v>
      </c>
      <c r="AD318" s="132" t="s">
        <v>136</v>
      </c>
      <c r="AE318" s="133">
        <f>Q9</f>
        <v>38</v>
      </c>
      <c r="AF318" s="80"/>
      <c r="AG318" s="128"/>
    </row>
    <row r="319" spans="25:33" ht="18">
      <c r="Y319" s="119"/>
      <c r="Z319" s="80"/>
      <c r="AA319" s="129" t="s">
        <v>137</v>
      </c>
      <c r="AB319" s="129">
        <v>0</v>
      </c>
      <c r="AC319" s="134" t="s">
        <v>138</v>
      </c>
      <c r="AD319" s="132" t="s">
        <v>139</v>
      </c>
      <c r="AE319" s="133">
        <f>R9</f>
        <v>1.5</v>
      </c>
      <c r="AF319" s="80"/>
      <c r="AG319" s="128"/>
    </row>
    <row r="320" spans="25:33" ht="18">
      <c r="Y320" s="119"/>
      <c r="Z320" s="80"/>
      <c r="AA320" s="129" t="s">
        <v>140</v>
      </c>
      <c r="AB320" s="133">
        <v>0</v>
      </c>
      <c r="AC320" s="136"/>
      <c r="AD320" s="132" t="s">
        <v>141</v>
      </c>
      <c r="AE320" s="133">
        <f>S9</f>
        <v>5.94</v>
      </c>
      <c r="AF320" s="80"/>
      <c r="AG320" s="128"/>
    </row>
    <row r="321" spans="25:33" ht="18">
      <c r="Y321" s="119"/>
      <c r="Z321" s="80"/>
      <c r="AA321" s="129" t="s">
        <v>142</v>
      </c>
      <c r="AB321" s="133">
        <f>L9</f>
        <v>75</v>
      </c>
      <c r="AC321" s="136"/>
      <c r="AD321" s="132" t="s">
        <v>16</v>
      </c>
      <c r="AE321" s="133">
        <f>T9</f>
        <v>0</v>
      </c>
      <c r="AF321" s="80"/>
      <c r="AG321" s="128"/>
    </row>
    <row r="322" spans="25:33" ht="18">
      <c r="Y322" s="119"/>
      <c r="Z322" s="80"/>
      <c r="AA322" s="129" t="s">
        <v>143</v>
      </c>
      <c r="AB322" s="133">
        <f>O9</f>
        <v>0</v>
      </c>
      <c r="AC322" s="136"/>
      <c r="AD322" s="132" t="s">
        <v>144</v>
      </c>
      <c r="AE322" s="133">
        <f>U9</f>
        <v>7.5</v>
      </c>
      <c r="AF322" s="80"/>
      <c r="AG322" s="128"/>
    </row>
    <row r="323" spans="25:33" ht="18">
      <c r="Y323" s="119"/>
      <c r="Z323" s="80"/>
      <c r="AA323" s="129" t="s">
        <v>145</v>
      </c>
      <c r="AB323" s="133">
        <v>0</v>
      </c>
      <c r="AC323" s="136"/>
      <c r="AD323" s="132" t="s">
        <v>146</v>
      </c>
      <c r="AE323" s="133">
        <f>V9</f>
        <v>0</v>
      </c>
      <c r="AF323" s="80"/>
      <c r="AG323" s="128"/>
    </row>
    <row r="324" spans="25:33" ht="18">
      <c r="Y324" s="119"/>
      <c r="Z324" s="80"/>
      <c r="AA324" s="129" t="s">
        <v>147</v>
      </c>
      <c r="AB324" s="133">
        <f>I9-AB326</f>
        <v>475</v>
      </c>
      <c r="AC324" s="136"/>
      <c r="AD324" s="132" t="s">
        <v>148</v>
      </c>
      <c r="AE324" s="133">
        <v>0</v>
      </c>
      <c r="AF324" s="80"/>
      <c r="AG324" s="128"/>
    </row>
    <row r="325" spans="25:33" ht="18">
      <c r="Y325" s="119"/>
      <c r="Z325" s="80"/>
      <c r="AA325" s="129" t="s">
        <v>149</v>
      </c>
      <c r="AB325" s="133">
        <v>0</v>
      </c>
      <c r="AC325" s="136"/>
      <c r="AD325" s="132" t="s">
        <v>150</v>
      </c>
      <c r="AE325" s="133">
        <v>0</v>
      </c>
      <c r="AF325" s="80"/>
      <c r="AG325" s="128"/>
    </row>
    <row r="326" spans="25:33" ht="18">
      <c r="Y326" s="119"/>
      <c r="Z326" s="80"/>
      <c r="AA326" s="129" t="s">
        <v>151</v>
      </c>
      <c r="AB326" s="137">
        <f>I9/26*AC326/8</f>
        <v>0</v>
      </c>
      <c r="AC326" s="138">
        <f>K9</f>
        <v>0</v>
      </c>
      <c r="AD326" s="132" t="s">
        <v>152</v>
      </c>
      <c r="AE326" s="133">
        <v>0</v>
      </c>
      <c r="AF326" s="80"/>
      <c r="AG326" s="128"/>
    </row>
    <row r="327" spans="25:33" ht="18.75">
      <c r="Y327" s="119"/>
      <c r="Z327" s="80"/>
      <c r="AA327" s="139" t="s">
        <v>153</v>
      </c>
      <c r="AB327" s="139"/>
      <c r="AC327" s="92">
        <f>AC326/8</f>
        <v>0</v>
      </c>
      <c r="AD327" s="140" t="s">
        <v>154</v>
      </c>
      <c r="AE327" s="133">
        <v>0</v>
      </c>
      <c r="AF327" s="80"/>
      <c r="AG327" s="128"/>
    </row>
    <row r="328" spans="25:33" ht="18.75">
      <c r="Y328" s="121"/>
      <c r="Z328" s="79"/>
      <c r="AA328" s="100"/>
      <c r="AB328" s="100"/>
      <c r="AC328" s="100"/>
      <c r="AD328" s="100"/>
      <c r="AE328" s="97"/>
      <c r="AF328" s="79"/>
      <c r="AG328" s="122"/>
    </row>
    <row r="329" spans="25:33" ht="19.5" thickBot="1">
      <c r="Y329" s="121"/>
      <c r="Z329" s="79"/>
      <c r="AA329" s="100"/>
      <c r="AB329" s="100"/>
      <c r="AC329" s="100"/>
      <c r="AD329" s="100"/>
      <c r="AE329" s="100"/>
      <c r="AF329" s="79"/>
      <c r="AG329" s="122"/>
    </row>
    <row r="330" spans="25:33" ht="18.75" thickBot="1">
      <c r="Y330" s="119"/>
      <c r="Z330" s="80"/>
      <c r="AA330" s="141" t="s">
        <v>155</v>
      </c>
      <c r="AB330" s="142">
        <f>SUM(AB319:AB329)</f>
        <v>550</v>
      </c>
      <c r="AC330" s="142"/>
      <c r="AD330" s="143" t="s">
        <v>156</v>
      </c>
      <c r="AE330" s="144">
        <f>SUM(AE318:AE329)</f>
        <v>52.94</v>
      </c>
      <c r="AF330" s="80"/>
      <c r="AG330" s="128"/>
    </row>
    <row r="331" spans="25:33" ht="18.75" thickBot="1">
      <c r="Y331" s="119"/>
      <c r="Z331" s="80"/>
      <c r="AA331" s="141" t="s">
        <v>157</v>
      </c>
      <c r="AB331" s="145">
        <f>AB330-AE330</f>
        <v>497.06</v>
      </c>
      <c r="AC331" s="101"/>
      <c r="AD331" s="94"/>
      <c r="AE331" s="94"/>
      <c r="AF331" s="80"/>
      <c r="AG331" s="128"/>
    </row>
    <row r="332" spans="25:33" ht="18.75">
      <c r="Y332" s="121"/>
      <c r="Z332" s="79"/>
      <c r="AA332" s="79"/>
      <c r="AB332" s="79"/>
      <c r="AC332" s="79"/>
      <c r="AD332" s="102"/>
      <c r="AE332" s="102"/>
      <c r="AF332" s="102"/>
      <c r="AG332" s="122"/>
    </row>
    <row r="333" spans="25:33" ht="18.75">
      <c r="Y333" s="121"/>
      <c r="Z333" s="103"/>
      <c r="AA333" s="103"/>
      <c r="AB333" s="103"/>
      <c r="AC333" s="103"/>
      <c r="AD333" s="103"/>
      <c r="AE333" s="103"/>
      <c r="AF333" s="103"/>
      <c r="AG333" s="146"/>
    </row>
    <row r="334" spans="25:33" ht="18">
      <c r="Y334" s="147" t="str">
        <f>B3</f>
        <v>CORRESPONDIENTE A LA IQNA. DE NOVIEMBRE 2008</v>
      </c>
      <c r="Z334" s="104"/>
      <c r="AA334" s="104"/>
      <c r="AB334" s="104"/>
      <c r="AC334" s="103"/>
      <c r="AD334" s="105" t="s">
        <v>158</v>
      </c>
      <c r="AE334" s="105"/>
      <c r="AF334" s="105"/>
      <c r="AG334" s="146"/>
    </row>
    <row r="335" spans="25:33" ht="18">
      <c r="Y335" s="147"/>
      <c r="Z335" s="103"/>
      <c r="AA335" s="103"/>
      <c r="AB335" s="103"/>
      <c r="AC335" s="103"/>
      <c r="AD335" s="103"/>
      <c r="AE335" s="103"/>
      <c r="AF335" s="103"/>
      <c r="AG335" s="146"/>
    </row>
    <row r="336" spans="25:33" ht="18.75" thickBot="1">
      <c r="Y336" s="119"/>
      <c r="Z336" s="80"/>
      <c r="AA336" s="80"/>
      <c r="AB336" s="80"/>
      <c r="AC336" s="80"/>
      <c r="AD336" s="80"/>
      <c r="AE336" s="80"/>
      <c r="AF336" s="80"/>
      <c r="AG336" s="128"/>
    </row>
    <row r="337" spans="25:33" ht="18">
      <c r="Y337" s="119" t="s">
        <v>159</v>
      </c>
      <c r="Z337" s="80"/>
      <c r="AA337" s="80"/>
      <c r="AB337" s="80"/>
      <c r="AC337" s="80"/>
      <c r="AD337" s="148" t="s">
        <v>168</v>
      </c>
      <c r="AE337" s="148"/>
      <c r="AF337" s="148"/>
      <c r="AG337" s="128"/>
    </row>
    <row r="338" spans="25:33" ht="18.75" thickBot="1">
      <c r="Y338" s="149"/>
      <c r="Z338" s="150"/>
      <c r="AA338" s="150"/>
      <c r="AB338" s="150"/>
      <c r="AC338" s="150"/>
      <c r="AD338" s="150"/>
      <c r="AE338" s="150"/>
      <c r="AF338" s="150"/>
      <c r="AG338" s="151"/>
    </row>
    <row r="339" spans="25:33" ht="18">
      <c r="Y339" s="103"/>
      <c r="Z339" s="103"/>
      <c r="AA339" s="103"/>
      <c r="AB339" s="103"/>
      <c r="AC339" s="103"/>
      <c r="AD339" s="103"/>
      <c r="AE339" s="103"/>
      <c r="AF339" s="103"/>
      <c r="AG339" s="103"/>
    </row>
    <row r="340" spans="25:33" ht="18">
      <c r="Y340" s="103"/>
      <c r="Z340" s="103"/>
      <c r="AA340" s="103"/>
      <c r="AB340" s="103"/>
      <c r="AC340" s="103"/>
      <c r="AD340" s="103"/>
      <c r="AE340" s="103"/>
      <c r="AF340" s="103"/>
      <c r="AG340" s="103"/>
    </row>
    <row r="341" spans="25:33" ht="18">
      <c r="Y341" s="103"/>
      <c r="Z341" s="103"/>
      <c r="AA341" s="103"/>
      <c r="AB341" s="103"/>
      <c r="AC341" s="103"/>
      <c r="AD341" s="103"/>
      <c r="AE341" s="103"/>
      <c r="AF341" s="103"/>
      <c r="AG341" s="80"/>
    </row>
    <row r="342" spans="25:33" ht="18">
      <c r="Y342" s="103"/>
      <c r="Z342" s="103"/>
      <c r="AA342" s="103"/>
      <c r="AB342" s="103"/>
      <c r="AC342" s="103"/>
      <c r="AD342" s="103"/>
      <c r="AE342" s="103"/>
      <c r="AF342" s="103"/>
      <c r="AG342" s="80"/>
    </row>
    <row r="343" spans="25:33" ht="18">
      <c r="Y343" s="103"/>
      <c r="Z343" s="103"/>
      <c r="AA343" s="103"/>
      <c r="AB343" s="103"/>
      <c r="AC343" s="103"/>
      <c r="AD343" s="103"/>
      <c r="AE343" s="103"/>
      <c r="AF343" s="103"/>
      <c r="AG343" s="80"/>
    </row>
    <row r="344" spans="25:33" ht="18">
      <c r="Y344" s="103"/>
      <c r="Z344" s="103"/>
      <c r="AA344" s="103"/>
      <c r="AB344" s="103"/>
      <c r="AC344" s="103"/>
      <c r="AD344" s="103"/>
      <c r="AE344" s="103"/>
      <c r="AF344" s="103"/>
      <c r="AG344" s="80"/>
    </row>
    <row r="345" spans="25:33" ht="18">
      <c r="AG345" s="80"/>
    </row>
    <row r="346" spans="25:33" ht="18">
      <c r="AG346" s="80"/>
    </row>
    <row r="347" spans="25:33" ht="18">
      <c r="AC347" s="113"/>
      <c r="AG347" s="112"/>
    </row>
    <row r="348" spans="25:33">
      <c r="AC348" s="114"/>
      <c r="AG348" s="112"/>
    </row>
    <row r="349" spans="25:33">
      <c r="AC349" s="115"/>
      <c r="AG349" s="112"/>
    </row>
    <row r="350" spans="25:33">
      <c r="AC350" s="115"/>
      <c r="AG350" s="112"/>
    </row>
    <row r="351" spans="25:33" ht="15.75" thickBot="1">
      <c r="AC351" s="115"/>
      <c r="AG351" s="112"/>
    </row>
    <row r="352" spans="25:33" ht="18.75">
      <c r="Y352" s="116"/>
      <c r="Z352" s="117"/>
      <c r="AA352" s="117"/>
      <c r="AB352" s="117"/>
      <c r="AC352" s="117"/>
      <c r="AD352" s="117"/>
      <c r="AE352" s="117"/>
      <c r="AF352" s="117"/>
      <c r="AG352" s="118"/>
    </row>
    <row r="353" spans="25:33" ht="18.75">
      <c r="Y353" s="119" t="s">
        <v>125</v>
      </c>
      <c r="Z353" s="81" t="e">
        <f>#REF!</f>
        <v>#REF!</v>
      </c>
      <c r="AA353" s="80"/>
      <c r="AB353" s="80"/>
      <c r="AC353" s="80"/>
      <c r="AD353" s="80"/>
      <c r="AE353" s="82" t="s">
        <v>126</v>
      </c>
      <c r="AF353" s="82"/>
      <c r="AG353" s="120" t="e">
        <f>AB373</f>
        <v>#REF!</v>
      </c>
    </row>
    <row r="354" spans="25:33" ht="18.75">
      <c r="Y354" s="121"/>
      <c r="Z354" s="79"/>
      <c r="AA354" s="79"/>
      <c r="AB354" s="79"/>
      <c r="AC354" s="79"/>
      <c r="AD354" s="79"/>
      <c r="AE354" s="79"/>
      <c r="AF354" s="79"/>
      <c r="AG354" s="122"/>
    </row>
    <row r="355" spans="25:33" ht="18.75">
      <c r="Y355" s="152" t="s">
        <v>127</v>
      </c>
      <c r="Z355" s="85"/>
      <c r="AA355" s="85"/>
      <c r="AB355" s="85"/>
      <c r="AC355" s="85"/>
      <c r="AD355" s="85"/>
      <c r="AE355" s="86" t="e">
        <f>AG353</f>
        <v>#REF!</v>
      </c>
      <c r="AF355" s="79"/>
      <c r="AG355" s="122"/>
    </row>
    <row r="356" spans="25:33" ht="18">
      <c r="Y356" s="124" t="s">
        <v>169</v>
      </c>
      <c r="Z356" s="87"/>
      <c r="AA356" s="87"/>
      <c r="AB356" s="87"/>
      <c r="AC356" s="87"/>
      <c r="AD356" s="87"/>
      <c r="AE356" s="87"/>
      <c r="AF356" s="87"/>
      <c r="AG356" s="125"/>
    </row>
    <row r="357" spans="25:33" ht="21">
      <c r="Y357" s="123" t="s">
        <v>129</v>
      </c>
      <c r="Z357" s="88" t="str">
        <f>B3</f>
        <v>CORRESPONDIENTE A LA IQNA. DE NOVIEMBRE 2008</v>
      </c>
      <c r="AA357" s="88"/>
      <c r="AB357" s="88"/>
      <c r="AC357" s="88"/>
      <c r="AD357" s="88" t="s">
        <v>130</v>
      </c>
      <c r="AE357" s="90"/>
      <c r="AF357" s="90"/>
      <c r="AG357" s="126"/>
    </row>
    <row r="358" spans="25:33" ht="18.75">
      <c r="Y358" s="121"/>
      <c r="Z358" s="79"/>
      <c r="AA358" s="79"/>
      <c r="AB358" s="79"/>
      <c r="AC358" s="79"/>
      <c r="AD358" s="79"/>
      <c r="AE358" s="79"/>
      <c r="AF358" s="79"/>
      <c r="AG358" s="122"/>
    </row>
    <row r="359" spans="25:33" ht="18">
      <c r="Y359" s="119"/>
      <c r="Z359" s="80"/>
      <c r="AA359" s="127" t="s">
        <v>131</v>
      </c>
      <c r="AB359" s="127"/>
      <c r="AC359" s="92" t="s">
        <v>132</v>
      </c>
      <c r="AD359" s="91" t="s">
        <v>133</v>
      </c>
      <c r="AE359" s="93"/>
      <c r="AF359" s="80"/>
      <c r="AG359" s="128"/>
    </row>
    <row r="360" spans="25:33" ht="18">
      <c r="Y360" s="119"/>
      <c r="Z360" s="80"/>
      <c r="AA360" s="129" t="s">
        <v>134</v>
      </c>
      <c r="AB360" s="130" t="e">
        <f>#REF!</f>
        <v>#REF!</v>
      </c>
      <c r="AC360" s="131" t="s">
        <v>135</v>
      </c>
      <c r="AD360" s="132" t="s">
        <v>136</v>
      </c>
      <c r="AE360" s="133" t="e">
        <f>#REF!</f>
        <v>#REF!</v>
      </c>
      <c r="AF360" s="80"/>
      <c r="AG360" s="128"/>
    </row>
    <row r="361" spans="25:33" ht="18">
      <c r="Y361" s="119"/>
      <c r="Z361" s="80"/>
      <c r="AA361" s="129" t="s">
        <v>137</v>
      </c>
      <c r="AB361" s="129">
        <v>0</v>
      </c>
      <c r="AC361" s="134" t="s">
        <v>138</v>
      </c>
      <c r="AD361" s="132" t="s">
        <v>139</v>
      </c>
      <c r="AE361" s="133" t="e">
        <f>#REF!</f>
        <v>#REF!</v>
      </c>
      <c r="AF361" s="80"/>
      <c r="AG361" s="128"/>
    </row>
    <row r="362" spans="25:33" ht="18">
      <c r="Y362" s="119"/>
      <c r="Z362" s="80"/>
      <c r="AA362" s="129" t="s">
        <v>140</v>
      </c>
      <c r="AB362" s="133">
        <v>0</v>
      </c>
      <c r="AC362" s="136"/>
      <c r="AD362" s="132" t="s">
        <v>141</v>
      </c>
      <c r="AE362" s="133" t="e">
        <f>#REF!</f>
        <v>#REF!</v>
      </c>
      <c r="AF362" s="80"/>
      <c r="AG362" s="128"/>
    </row>
    <row r="363" spans="25:33" ht="18">
      <c r="Y363" s="119"/>
      <c r="Z363" s="80"/>
      <c r="AA363" s="129" t="s">
        <v>142</v>
      </c>
      <c r="AB363" s="133" t="e">
        <f>#REF!</f>
        <v>#REF!</v>
      </c>
      <c r="AC363" s="136"/>
      <c r="AD363" s="132" t="s">
        <v>16</v>
      </c>
      <c r="AE363" s="133" t="e">
        <f>#REF!</f>
        <v>#REF!</v>
      </c>
      <c r="AF363" s="80"/>
      <c r="AG363" s="128"/>
    </row>
    <row r="364" spans="25:33" ht="18">
      <c r="Y364" s="119"/>
      <c r="Z364" s="80"/>
      <c r="AA364" s="129" t="s">
        <v>143</v>
      </c>
      <c r="AB364" s="133" t="e">
        <f>#REF!</f>
        <v>#REF!</v>
      </c>
      <c r="AC364" s="136"/>
      <c r="AD364" s="132" t="s">
        <v>144</v>
      </c>
      <c r="AE364" s="133" t="e">
        <f>#REF!</f>
        <v>#REF!</v>
      </c>
      <c r="AF364" s="80"/>
      <c r="AG364" s="128"/>
    </row>
    <row r="365" spans="25:33" ht="18">
      <c r="Y365" s="119"/>
      <c r="Z365" s="80"/>
      <c r="AA365" s="129" t="s">
        <v>145</v>
      </c>
      <c r="AB365" s="133">
        <v>0</v>
      </c>
      <c r="AC365" s="136"/>
      <c r="AD365" s="132" t="s">
        <v>146</v>
      </c>
      <c r="AE365" s="133" t="e">
        <f>#REF!</f>
        <v>#REF!</v>
      </c>
      <c r="AF365" s="80"/>
      <c r="AG365" s="128"/>
    </row>
    <row r="366" spans="25:33" ht="18">
      <c r="Y366" s="119"/>
      <c r="Z366" s="80"/>
      <c r="AA366" s="129" t="s">
        <v>147</v>
      </c>
      <c r="AB366" s="133" t="e">
        <f>#REF!-AB368</f>
        <v>#REF!</v>
      </c>
      <c r="AC366" s="136"/>
      <c r="AD366" s="132" t="s">
        <v>148</v>
      </c>
      <c r="AE366" s="133">
        <v>0</v>
      </c>
      <c r="AF366" s="80"/>
      <c r="AG366" s="128"/>
    </row>
    <row r="367" spans="25:33" ht="18">
      <c r="Y367" s="119"/>
      <c r="Z367" s="80"/>
      <c r="AA367" s="129" t="s">
        <v>149</v>
      </c>
      <c r="AB367" s="133">
        <v>0</v>
      </c>
      <c r="AC367" s="136"/>
      <c r="AD367" s="132" t="s">
        <v>150</v>
      </c>
      <c r="AE367" s="133">
        <v>0</v>
      </c>
      <c r="AF367" s="80"/>
      <c r="AG367" s="128"/>
    </row>
    <row r="368" spans="25:33" ht="18">
      <c r="Y368" s="119"/>
      <c r="Z368" s="80"/>
      <c r="AA368" s="129" t="s">
        <v>151</v>
      </c>
      <c r="AB368" s="137" t="e">
        <f>#REF!/26*AC368/8</f>
        <v>#REF!</v>
      </c>
      <c r="AC368" s="138" t="e">
        <f>#REF!</f>
        <v>#REF!</v>
      </c>
      <c r="AD368" s="132" t="s">
        <v>152</v>
      </c>
      <c r="AE368" s="133">
        <v>0</v>
      </c>
      <c r="AF368" s="80"/>
      <c r="AG368" s="128"/>
    </row>
    <row r="369" spans="24:33" ht="18.75">
      <c r="Y369" s="119"/>
      <c r="Z369" s="80"/>
      <c r="AA369" s="139" t="s">
        <v>153</v>
      </c>
      <c r="AB369" s="139"/>
      <c r="AC369" s="92" t="e">
        <f>AC368/8</f>
        <v>#REF!</v>
      </c>
      <c r="AD369" s="140" t="s">
        <v>154</v>
      </c>
      <c r="AE369" s="133">
        <v>0</v>
      </c>
      <c r="AF369" s="80"/>
      <c r="AG369" s="128"/>
    </row>
    <row r="370" spans="24:33" ht="18.75">
      <c r="Y370" s="121"/>
      <c r="Z370" s="79"/>
      <c r="AA370" s="100"/>
      <c r="AB370" s="100"/>
      <c r="AC370" s="100"/>
      <c r="AD370" s="100"/>
      <c r="AE370" s="97"/>
      <c r="AF370" s="79"/>
      <c r="AG370" s="122"/>
    </row>
    <row r="371" spans="24:33" ht="19.5" thickBot="1">
      <c r="Y371" s="121"/>
      <c r="Z371" s="79"/>
      <c r="AA371" s="100"/>
      <c r="AB371" s="100"/>
      <c r="AC371" s="100"/>
      <c r="AD371" s="100"/>
      <c r="AE371" s="100"/>
      <c r="AF371" s="79"/>
      <c r="AG371" s="122"/>
    </row>
    <row r="372" spans="24:33" ht="18.75" thickBot="1">
      <c r="Y372" s="119"/>
      <c r="Z372" s="80"/>
      <c r="AA372" s="141" t="s">
        <v>155</v>
      </c>
      <c r="AB372" s="142" t="e">
        <f>SUM(AB361:AB371)</f>
        <v>#REF!</v>
      </c>
      <c r="AC372" s="142"/>
      <c r="AD372" s="143" t="s">
        <v>156</v>
      </c>
      <c r="AE372" s="144" t="e">
        <f>SUM(AE360:AE371)</f>
        <v>#REF!</v>
      </c>
      <c r="AF372" s="80"/>
      <c r="AG372" s="128"/>
    </row>
    <row r="373" spans="24:33" ht="18.75" thickBot="1">
      <c r="Y373" s="119"/>
      <c r="Z373" s="80"/>
      <c r="AA373" s="141" t="s">
        <v>157</v>
      </c>
      <c r="AB373" s="145" t="e">
        <f>AB372-AE372</f>
        <v>#REF!</v>
      </c>
      <c r="AC373" s="101"/>
      <c r="AD373" s="94"/>
      <c r="AE373" s="94"/>
      <c r="AF373" s="80"/>
      <c r="AG373" s="128"/>
    </row>
    <row r="374" spans="24:33" ht="18.75">
      <c r="Y374" s="121"/>
      <c r="Z374" s="79"/>
      <c r="AA374" s="79"/>
      <c r="AB374" s="79"/>
      <c r="AC374" s="79"/>
      <c r="AD374" s="102"/>
      <c r="AE374" s="102"/>
      <c r="AF374" s="102"/>
      <c r="AG374" s="122"/>
    </row>
    <row r="375" spans="24:33" ht="18.75">
      <c r="Y375" s="121"/>
      <c r="Z375" s="103"/>
      <c r="AA375" s="103"/>
      <c r="AB375" s="103"/>
      <c r="AC375" s="103"/>
      <c r="AD375" s="103"/>
      <c r="AE375" s="103"/>
      <c r="AF375" s="103"/>
      <c r="AG375" s="146"/>
    </row>
    <row r="376" spans="24:33" ht="18">
      <c r="Y376" s="147" t="str">
        <f>B3</f>
        <v>CORRESPONDIENTE A LA IQNA. DE NOVIEMBRE 2008</v>
      </c>
      <c r="Z376" s="104"/>
      <c r="AA376" s="104"/>
      <c r="AB376" s="104"/>
      <c r="AC376" s="103"/>
      <c r="AD376" s="105" t="s">
        <v>158</v>
      </c>
      <c r="AE376" s="105"/>
      <c r="AF376" s="105"/>
      <c r="AG376" s="146"/>
    </row>
    <row r="377" spans="24:33" ht="18">
      <c r="Y377" s="147"/>
      <c r="Z377" s="103"/>
      <c r="AA377" s="103"/>
      <c r="AB377" s="103"/>
      <c r="AC377" s="103"/>
      <c r="AD377" s="103"/>
      <c r="AE377" s="103"/>
      <c r="AF377" s="103"/>
      <c r="AG377" s="146"/>
    </row>
    <row r="378" spans="24:33" ht="18.75" thickBot="1">
      <c r="Y378" s="119"/>
      <c r="Z378" s="80"/>
      <c r="AA378" s="80"/>
      <c r="AB378" s="80"/>
      <c r="AC378" s="80"/>
      <c r="AD378" s="80"/>
      <c r="AE378" s="80"/>
      <c r="AF378" s="80"/>
      <c r="AG378" s="128"/>
    </row>
    <row r="379" spans="24:33" ht="18">
      <c r="Y379" s="119" t="s">
        <v>159</v>
      </c>
      <c r="Z379" s="80"/>
      <c r="AA379" s="80"/>
      <c r="AB379" s="80"/>
      <c r="AC379" s="80"/>
      <c r="AD379" s="148" t="s">
        <v>170</v>
      </c>
      <c r="AE379" s="148"/>
      <c r="AF379" s="148"/>
      <c r="AG379" s="128"/>
    </row>
    <row r="380" spans="24:33" ht="18.75" thickBot="1">
      <c r="Y380" s="149"/>
      <c r="Z380" s="150"/>
      <c r="AA380" s="150"/>
      <c r="AB380" s="150"/>
      <c r="AC380" s="150"/>
      <c r="AD380" s="150"/>
      <c r="AE380" s="150"/>
      <c r="AF380" s="150"/>
      <c r="AG380" s="151"/>
    </row>
    <row r="381" spans="24:33">
      <c r="X381" s="111"/>
      <c r="Y381" s="111"/>
      <c r="Z381" s="111"/>
      <c r="AA381" s="111"/>
      <c r="AB381" s="111"/>
      <c r="AC381" s="111"/>
      <c r="AD381" s="111"/>
      <c r="AE381" s="111"/>
      <c r="AF381" s="111"/>
      <c r="AG381" s="111"/>
    </row>
    <row r="382" spans="24:33">
      <c r="X382" s="111"/>
      <c r="Y382" s="111"/>
      <c r="Z382" s="111"/>
      <c r="AA382" s="111"/>
      <c r="AB382" s="111"/>
      <c r="AC382" s="111"/>
      <c r="AD382" s="111"/>
      <c r="AE382" s="111"/>
      <c r="AF382" s="111"/>
      <c r="AG382" s="111"/>
    </row>
    <row r="383" spans="24:33">
      <c r="X383" s="111"/>
      <c r="Y383" s="111"/>
      <c r="Z383" s="111"/>
      <c r="AA383" s="111"/>
      <c r="AB383" s="111"/>
      <c r="AC383" s="111"/>
      <c r="AD383" s="111"/>
      <c r="AE383" s="111"/>
      <c r="AF383" s="111"/>
      <c r="AG383" s="111"/>
    </row>
    <row r="384" spans="24:33">
      <c r="Y384" s="111"/>
      <c r="Z384" s="111"/>
      <c r="AA384" s="111"/>
      <c r="AB384" s="111"/>
      <c r="AC384" s="111"/>
      <c r="AD384" s="111"/>
      <c r="AE384" s="111"/>
      <c r="AF384" s="111"/>
      <c r="AG384" s="112"/>
    </row>
    <row r="385" spans="25:33">
      <c r="AG385" s="112"/>
    </row>
    <row r="386" spans="25:33">
      <c r="AG386" s="112"/>
    </row>
    <row r="387" spans="25:33" ht="18">
      <c r="AC387" s="113"/>
      <c r="AG387" s="112"/>
    </row>
    <row r="388" spans="25:33">
      <c r="AC388" s="114"/>
      <c r="AG388" s="112"/>
    </row>
    <row r="389" spans="25:33">
      <c r="AC389" s="115"/>
      <c r="AG389" s="112"/>
    </row>
    <row r="390" spans="25:33">
      <c r="AC390" s="115"/>
      <c r="AG390" s="112"/>
    </row>
    <row r="391" spans="25:33">
      <c r="AC391" s="115"/>
      <c r="AG391" s="112"/>
    </row>
    <row r="392" spans="25:33" ht="15.75" thickBot="1">
      <c r="Y392" s="111"/>
      <c r="Z392" s="111"/>
      <c r="AA392" s="111"/>
      <c r="AB392" s="111"/>
      <c r="AC392" s="111"/>
      <c r="AD392" s="111"/>
      <c r="AE392" s="111"/>
      <c r="AF392" s="111"/>
      <c r="AG392" s="112"/>
    </row>
    <row r="393" spans="25:33" ht="18.75">
      <c r="Y393" s="116"/>
      <c r="Z393" s="117"/>
      <c r="AA393" s="117"/>
      <c r="AB393" s="117"/>
      <c r="AC393" s="117"/>
      <c r="AD393" s="117"/>
      <c r="AE393" s="117"/>
      <c r="AF393" s="117"/>
      <c r="AG393" s="118"/>
    </row>
    <row r="394" spans="25:33" ht="18.75">
      <c r="Y394" s="119" t="s">
        <v>125</v>
      </c>
      <c r="Z394" s="81">
        <f>A10</f>
        <v>4</v>
      </c>
      <c r="AA394" s="80"/>
      <c r="AB394" s="80"/>
      <c r="AC394" s="80"/>
      <c r="AD394" s="80"/>
      <c r="AE394" s="82" t="s">
        <v>126</v>
      </c>
      <c r="AF394" s="82"/>
      <c r="AG394" s="120">
        <f>AB414</f>
        <v>620.4</v>
      </c>
    </row>
    <row r="395" spans="25:33" ht="18.75">
      <c r="Y395" s="121"/>
      <c r="Z395" s="79"/>
      <c r="AA395" s="79"/>
      <c r="AB395" s="79"/>
      <c r="AC395" s="79"/>
      <c r="AD395" s="79"/>
      <c r="AE395" s="79"/>
      <c r="AF395" s="79"/>
      <c r="AG395" s="122"/>
    </row>
    <row r="396" spans="25:33" ht="18.75">
      <c r="Y396" s="152" t="s">
        <v>127</v>
      </c>
      <c r="Z396" s="85"/>
      <c r="AA396" s="85"/>
      <c r="AB396" s="85"/>
      <c r="AC396" s="85"/>
      <c r="AD396" s="85"/>
      <c r="AE396" s="86">
        <f>AG394</f>
        <v>620.4</v>
      </c>
      <c r="AF396" s="79"/>
      <c r="AG396" s="122"/>
    </row>
    <row r="397" spans="25:33" ht="18">
      <c r="Y397" s="124" t="s">
        <v>171</v>
      </c>
      <c r="Z397" s="87"/>
      <c r="AA397" s="87"/>
      <c r="AB397" s="87"/>
      <c r="AC397" s="87"/>
      <c r="AD397" s="87"/>
      <c r="AE397" s="87"/>
      <c r="AF397" s="87"/>
      <c r="AG397" s="125"/>
    </row>
    <row r="398" spans="25:33" ht="21">
      <c r="Y398" s="123" t="s">
        <v>129</v>
      </c>
      <c r="Z398" s="88" t="str">
        <f>B3</f>
        <v>CORRESPONDIENTE A LA IQNA. DE NOVIEMBRE 2008</v>
      </c>
      <c r="AA398" s="88"/>
      <c r="AB398" s="88"/>
      <c r="AC398" s="88"/>
      <c r="AD398" s="88" t="s">
        <v>130</v>
      </c>
      <c r="AE398" s="90"/>
      <c r="AF398" s="90"/>
      <c r="AG398" s="126"/>
    </row>
    <row r="399" spans="25:33" ht="18.75">
      <c r="Y399" s="121"/>
      <c r="Z399" s="79"/>
      <c r="AA399" s="79"/>
      <c r="AB399" s="79"/>
      <c r="AC399" s="79"/>
      <c r="AD399" s="79"/>
      <c r="AE399" s="79"/>
      <c r="AF399" s="79"/>
      <c r="AG399" s="122"/>
    </row>
    <row r="400" spans="25:33" ht="18">
      <c r="Y400" s="119"/>
      <c r="Z400" s="80"/>
      <c r="AA400" s="127" t="s">
        <v>131</v>
      </c>
      <c r="AB400" s="127"/>
      <c r="AC400" s="92" t="s">
        <v>132</v>
      </c>
      <c r="AD400" s="91" t="s">
        <v>133</v>
      </c>
      <c r="AE400" s="93"/>
      <c r="AF400" s="80"/>
      <c r="AG400" s="128"/>
    </row>
    <row r="401" spans="25:33" ht="18">
      <c r="Y401" s="119"/>
      <c r="Z401" s="80"/>
      <c r="AA401" s="129" t="s">
        <v>134</v>
      </c>
      <c r="AB401" s="130">
        <f>J10</f>
        <v>15</v>
      </c>
      <c r="AC401" s="131" t="s">
        <v>135</v>
      </c>
      <c r="AD401" s="132" t="s">
        <v>136</v>
      </c>
      <c r="AE401" s="133">
        <f>Q10</f>
        <v>62</v>
      </c>
      <c r="AF401" s="80"/>
      <c r="AG401" s="128"/>
    </row>
    <row r="402" spans="25:33" ht="18">
      <c r="Y402" s="119"/>
      <c r="Z402" s="80"/>
      <c r="AA402" s="129" t="s">
        <v>137</v>
      </c>
      <c r="AB402" s="129">
        <v>0</v>
      </c>
      <c r="AC402" s="134" t="s">
        <v>138</v>
      </c>
      <c r="AD402" s="132" t="s">
        <v>139</v>
      </c>
      <c r="AE402" s="133">
        <f>R10</f>
        <v>0</v>
      </c>
      <c r="AF402" s="80"/>
      <c r="AG402" s="128"/>
    </row>
    <row r="403" spans="25:33" ht="18">
      <c r="Y403" s="119"/>
      <c r="Z403" s="80"/>
      <c r="AA403" s="129" t="s">
        <v>140</v>
      </c>
      <c r="AB403" s="133">
        <v>0</v>
      </c>
      <c r="AC403" s="136"/>
      <c r="AD403" s="132" t="s">
        <v>141</v>
      </c>
      <c r="AE403" s="133">
        <f>S10</f>
        <v>9.69</v>
      </c>
      <c r="AF403" s="80"/>
      <c r="AG403" s="128"/>
    </row>
    <row r="404" spans="25:33" ht="18">
      <c r="Y404" s="119"/>
      <c r="Z404" s="80"/>
      <c r="AA404" s="129" t="s">
        <v>142</v>
      </c>
      <c r="AB404" s="133">
        <f>L10</f>
        <v>0</v>
      </c>
      <c r="AC404" s="136"/>
      <c r="AD404" s="132" t="s">
        <v>16</v>
      </c>
      <c r="AE404" s="133">
        <f>T10</f>
        <v>82.91</v>
      </c>
      <c r="AF404" s="80"/>
      <c r="AG404" s="128"/>
    </row>
    <row r="405" spans="25:33" ht="18">
      <c r="Y405" s="119"/>
      <c r="Z405" s="80"/>
      <c r="AA405" s="129" t="s">
        <v>143</v>
      </c>
      <c r="AB405" s="133">
        <f>O10</f>
        <v>0</v>
      </c>
      <c r="AC405" s="136"/>
      <c r="AD405" s="132" t="s">
        <v>144</v>
      </c>
      <c r="AE405" s="133">
        <f>U10</f>
        <v>0</v>
      </c>
      <c r="AF405" s="80"/>
      <c r="AG405" s="128"/>
    </row>
    <row r="406" spans="25:33" ht="18">
      <c r="Y406" s="119"/>
      <c r="Z406" s="80"/>
      <c r="AA406" s="129" t="s">
        <v>145</v>
      </c>
      <c r="AB406" s="133">
        <v>0</v>
      </c>
      <c r="AC406" s="136"/>
      <c r="AD406" s="132" t="s">
        <v>146</v>
      </c>
      <c r="AE406" s="133">
        <f>V10</f>
        <v>0</v>
      </c>
      <c r="AF406" s="80"/>
      <c r="AG406" s="128"/>
    </row>
    <row r="407" spans="25:33" ht="18">
      <c r="Y407" s="119"/>
      <c r="Z407" s="80"/>
      <c r="AA407" s="129" t="s">
        <v>147</v>
      </c>
      <c r="AB407" s="133">
        <f>I10-AB409</f>
        <v>775</v>
      </c>
      <c r="AC407" s="136"/>
      <c r="AD407" s="132" t="s">
        <v>148</v>
      </c>
      <c r="AE407" s="133">
        <v>0</v>
      </c>
      <c r="AF407" s="80"/>
      <c r="AG407" s="128"/>
    </row>
    <row r="408" spans="25:33" ht="18">
      <c r="Y408" s="119"/>
      <c r="Z408" s="80"/>
      <c r="AA408" s="129" t="s">
        <v>149</v>
      </c>
      <c r="AB408" s="133">
        <v>0</v>
      </c>
      <c r="AC408" s="136"/>
      <c r="AD408" s="132" t="s">
        <v>150</v>
      </c>
      <c r="AE408" s="133">
        <v>0</v>
      </c>
      <c r="AF408" s="80"/>
      <c r="AG408" s="128"/>
    </row>
    <row r="409" spans="25:33" ht="18">
      <c r="Y409" s="119"/>
      <c r="Z409" s="80"/>
      <c r="AA409" s="129" t="s">
        <v>151</v>
      </c>
      <c r="AB409" s="137">
        <f>I10/26*AC409/8</f>
        <v>0</v>
      </c>
      <c r="AC409" s="138">
        <f>K10</f>
        <v>0</v>
      </c>
      <c r="AD409" s="132" t="s">
        <v>152</v>
      </c>
      <c r="AE409" s="133">
        <v>0</v>
      </c>
      <c r="AF409" s="80"/>
      <c r="AG409" s="128"/>
    </row>
    <row r="410" spans="25:33" ht="18.75">
      <c r="Y410" s="119"/>
      <c r="Z410" s="80"/>
      <c r="AA410" s="139" t="s">
        <v>153</v>
      </c>
      <c r="AB410" s="139"/>
      <c r="AC410" s="92">
        <f>AC409/8</f>
        <v>0</v>
      </c>
      <c r="AD410" s="140" t="s">
        <v>154</v>
      </c>
      <c r="AE410" s="133">
        <v>0</v>
      </c>
      <c r="AF410" s="80"/>
      <c r="AG410" s="128"/>
    </row>
    <row r="411" spans="25:33" ht="18.75">
      <c r="Y411" s="121"/>
      <c r="Z411" s="79"/>
      <c r="AA411" s="100"/>
      <c r="AB411" s="100"/>
      <c r="AC411" s="100"/>
      <c r="AD411" s="100"/>
      <c r="AE411" s="97"/>
      <c r="AF411" s="79"/>
      <c r="AG411" s="122"/>
    </row>
    <row r="412" spans="25:33" ht="19.5" thickBot="1">
      <c r="Y412" s="121"/>
      <c r="Z412" s="79"/>
      <c r="AA412" s="100"/>
      <c r="AB412" s="100"/>
      <c r="AC412" s="100"/>
      <c r="AD412" s="100"/>
      <c r="AE412" s="100"/>
      <c r="AF412" s="79"/>
      <c r="AG412" s="122"/>
    </row>
    <row r="413" spans="25:33" ht="18.75" thickBot="1">
      <c r="Y413" s="119"/>
      <c r="Z413" s="80"/>
      <c r="AA413" s="141" t="s">
        <v>155</v>
      </c>
      <c r="AB413" s="142">
        <f>SUM(AB402:AB412)</f>
        <v>775</v>
      </c>
      <c r="AC413" s="142"/>
      <c r="AD413" s="143" t="s">
        <v>156</v>
      </c>
      <c r="AE413" s="144">
        <f>SUM(AE401:AE412)</f>
        <v>154.6</v>
      </c>
      <c r="AF413" s="80"/>
      <c r="AG413" s="128"/>
    </row>
    <row r="414" spans="25:33" ht="18.75" thickBot="1">
      <c r="Y414" s="119"/>
      <c r="Z414" s="80"/>
      <c r="AA414" s="141" t="s">
        <v>157</v>
      </c>
      <c r="AB414" s="145">
        <f>AB413-AE413</f>
        <v>620.4</v>
      </c>
      <c r="AC414" s="101"/>
      <c r="AD414" s="94"/>
      <c r="AE414" s="94"/>
      <c r="AF414" s="80"/>
      <c r="AG414" s="128"/>
    </row>
    <row r="415" spans="25:33" ht="18.75">
      <c r="Y415" s="121"/>
      <c r="Z415" s="79"/>
      <c r="AA415" s="79"/>
      <c r="AB415" s="79"/>
      <c r="AC415" s="79"/>
      <c r="AD415" s="102"/>
      <c r="AE415" s="102"/>
      <c r="AF415" s="102"/>
      <c r="AG415" s="122"/>
    </row>
    <row r="416" spans="25:33" ht="18.75">
      <c r="Y416" s="121"/>
      <c r="Z416" s="103"/>
      <c r="AA416" s="103"/>
      <c r="AB416" s="103"/>
      <c r="AC416" s="103"/>
      <c r="AD416" s="103"/>
      <c r="AE416" s="103"/>
      <c r="AF416" s="103"/>
      <c r="AG416" s="146"/>
    </row>
    <row r="417" spans="25:34" ht="18">
      <c r="Y417" s="147" t="str">
        <f>B3</f>
        <v>CORRESPONDIENTE A LA IQNA. DE NOVIEMBRE 2008</v>
      </c>
      <c r="Z417" s="104"/>
      <c r="AA417" s="104"/>
      <c r="AB417" s="104"/>
      <c r="AC417" s="103"/>
      <c r="AD417" s="105" t="s">
        <v>158</v>
      </c>
      <c r="AE417" s="105"/>
      <c r="AF417" s="105"/>
      <c r="AG417" s="146"/>
    </row>
    <row r="418" spans="25:34" ht="18">
      <c r="Y418" s="147"/>
      <c r="Z418" s="103"/>
      <c r="AA418" s="103"/>
      <c r="AB418" s="103"/>
      <c r="AC418" s="103"/>
      <c r="AD418" s="103"/>
      <c r="AE418" s="103"/>
      <c r="AF418" s="103"/>
      <c r="AG418" s="146"/>
    </row>
    <row r="419" spans="25:34" ht="18.75" thickBot="1">
      <c r="Y419" s="119"/>
      <c r="Z419" s="80"/>
      <c r="AA419" s="80"/>
      <c r="AB419" s="80"/>
      <c r="AC419" s="80"/>
      <c r="AD419" s="80"/>
      <c r="AE419" s="80"/>
      <c r="AF419" s="80"/>
      <c r="AG419" s="128"/>
    </row>
    <row r="420" spans="25:34" ht="18">
      <c r="Y420" s="119" t="s">
        <v>159</v>
      </c>
      <c r="Z420" s="80"/>
      <c r="AA420" s="80"/>
      <c r="AB420" s="80"/>
      <c r="AC420" s="80"/>
      <c r="AD420" s="148" t="s">
        <v>51</v>
      </c>
      <c r="AE420" s="148"/>
      <c r="AF420" s="148"/>
      <c r="AG420" s="128"/>
    </row>
    <row r="421" spans="25:34" ht="18.75" thickBot="1">
      <c r="Y421" s="149"/>
      <c r="Z421" s="150"/>
      <c r="AA421" s="150"/>
      <c r="AB421" s="150"/>
      <c r="AC421" s="150"/>
      <c r="AD421" s="150"/>
      <c r="AE421" s="150"/>
      <c r="AF421" s="150"/>
      <c r="AG421" s="151"/>
    </row>
    <row r="422" spans="25:34" ht="18">
      <c r="Y422" s="103"/>
      <c r="Z422" s="103"/>
      <c r="AA422" s="103"/>
      <c r="AB422" s="103"/>
      <c r="AC422" s="103"/>
      <c r="AD422" s="103"/>
      <c r="AE422" s="103"/>
      <c r="AF422" s="103"/>
      <c r="AG422" s="80"/>
    </row>
    <row r="423" spans="25:34" ht="18">
      <c r="Y423" s="103"/>
      <c r="Z423" s="103"/>
      <c r="AA423" s="103"/>
      <c r="AB423" s="103"/>
      <c r="AC423" s="103"/>
      <c r="AD423" s="103"/>
      <c r="AE423" s="103"/>
      <c r="AF423" s="103"/>
      <c r="AG423" s="80"/>
    </row>
    <row r="424" spans="25:34" ht="18">
      <c r="Y424" s="103"/>
      <c r="Z424" s="103"/>
      <c r="AA424" s="103"/>
      <c r="AB424" s="103"/>
      <c r="AC424" s="103"/>
      <c r="AD424" s="103"/>
      <c r="AE424" s="103"/>
      <c r="AF424" s="103"/>
      <c r="AG424" s="80"/>
    </row>
    <row r="425" spans="25:34" ht="18">
      <c r="Y425" s="103"/>
      <c r="Z425" s="103"/>
      <c r="AA425" s="103"/>
      <c r="AB425" s="103"/>
      <c r="AC425" s="103"/>
      <c r="AD425" s="103"/>
      <c r="AE425" s="103"/>
      <c r="AF425" s="103"/>
      <c r="AG425" s="80"/>
    </row>
    <row r="426" spans="25:34">
      <c r="Y426" s="111"/>
      <c r="Z426" s="111"/>
      <c r="AA426" s="111"/>
      <c r="AB426" s="111"/>
      <c r="AC426" s="111"/>
      <c r="AD426" s="111"/>
      <c r="AE426" s="111"/>
      <c r="AF426" s="111"/>
      <c r="AG426" s="111"/>
      <c r="AH426" s="111"/>
    </row>
    <row r="427" spans="25:34">
      <c r="AG427" s="112"/>
    </row>
    <row r="428" spans="25:34">
      <c r="AG428" s="112"/>
    </row>
    <row r="429" spans="25:34" ht="18">
      <c r="AC429" s="113"/>
      <c r="AG429" s="112"/>
    </row>
    <row r="430" spans="25:34">
      <c r="AC430" s="114"/>
      <c r="AG430" s="112"/>
    </row>
    <row r="431" spans="25:34">
      <c r="AC431" s="115"/>
      <c r="AG431" s="112"/>
    </row>
    <row r="432" spans="25:34">
      <c r="AC432" s="115"/>
      <c r="AG432" s="112"/>
    </row>
    <row r="433" spans="25:33" ht="15.75" thickBot="1">
      <c r="AC433" s="115"/>
      <c r="AG433" s="112"/>
    </row>
    <row r="434" spans="25:33" ht="18.75">
      <c r="Y434" s="116"/>
      <c r="Z434" s="117"/>
      <c r="AA434" s="117"/>
      <c r="AB434" s="117"/>
      <c r="AC434" s="117"/>
      <c r="AD434" s="117"/>
      <c r="AE434" s="117"/>
      <c r="AF434" s="117"/>
      <c r="AG434" s="118"/>
    </row>
    <row r="435" spans="25:33" ht="18.75">
      <c r="Y435" s="119" t="s">
        <v>125</v>
      </c>
      <c r="Z435" s="81">
        <f>A11</f>
        <v>5</v>
      </c>
      <c r="AA435" s="80"/>
      <c r="AB435" s="80"/>
      <c r="AC435" s="80"/>
      <c r="AD435" s="80"/>
      <c r="AE435" s="82" t="s">
        <v>126</v>
      </c>
      <c r="AF435" s="82"/>
      <c r="AG435" s="120">
        <f>AB455</f>
        <v>704.92000000000007</v>
      </c>
    </row>
    <row r="436" spans="25:33" ht="18.75">
      <c r="Y436" s="121"/>
      <c r="Z436" s="79"/>
      <c r="AA436" s="79"/>
      <c r="AB436" s="79"/>
      <c r="AC436" s="79"/>
      <c r="AD436" s="79"/>
      <c r="AE436" s="79"/>
      <c r="AF436" s="79"/>
      <c r="AG436" s="122"/>
    </row>
    <row r="437" spans="25:33" ht="18.75">
      <c r="Y437" s="152" t="s">
        <v>127</v>
      </c>
      <c r="Z437" s="85"/>
      <c r="AA437" s="85"/>
      <c r="AB437" s="85"/>
      <c r="AC437" s="85"/>
      <c r="AD437" s="85"/>
      <c r="AE437" s="86">
        <f>AG435</f>
        <v>704.92000000000007</v>
      </c>
      <c r="AF437" s="79"/>
      <c r="AG437" s="122"/>
    </row>
    <row r="438" spans="25:33" ht="18">
      <c r="Y438" s="124" t="s">
        <v>172</v>
      </c>
      <c r="Z438" s="87"/>
      <c r="AA438" s="87"/>
      <c r="AB438" s="87"/>
      <c r="AC438" s="87"/>
      <c r="AD438" s="87"/>
      <c r="AE438" s="87"/>
      <c r="AF438" s="87"/>
      <c r="AG438" s="125"/>
    </row>
    <row r="439" spans="25:33" ht="21">
      <c r="Y439" s="123" t="s">
        <v>129</v>
      </c>
      <c r="Z439" s="88" t="str">
        <f>B3</f>
        <v>CORRESPONDIENTE A LA IQNA. DE NOVIEMBRE 2008</v>
      </c>
      <c r="AA439" s="88"/>
      <c r="AB439" s="88"/>
      <c r="AC439" s="88"/>
      <c r="AD439" s="88" t="s">
        <v>130</v>
      </c>
      <c r="AE439" s="90"/>
      <c r="AF439" s="90"/>
      <c r="AG439" s="126"/>
    </row>
    <row r="440" spans="25:33" ht="18.75">
      <c r="Y440" s="121"/>
      <c r="Z440" s="79"/>
      <c r="AA440" s="79"/>
      <c r="AB440" s="79"/>
      <c r="AC440" s="79"/>
      <c r="AD440" s="79"/>
      <c r="AE440" s="79"/>
      <c r="AF440" s="79"/>
      <c r="AG440" s="122"/>
    </row>
    <row r="441" spans="25:33" ht="18">
      <c r="Y441" s="119"/>
      <c r="Z441" s="80"/>
      <c r="AA441" s="127" t="s">
        <v>131</v>
      </c>
      <c r="AB441" s="127"/>
      <c r="AC441" s="92" t="s">
        <v>132</v>
      </c>
      <c r="AD441" s="91" t="s">
        <v>133</v>
      </c>
      <c r="AE441" s="93"/>
      <c r="AF441" s="80"/>
      <c r="AG441" s="128"/>
    </row>
    <row r="442" spans="25:33" ht="18">
      <c r="Y442" s="119"/>
      <c r="Z442" s="80"/>
      <c r="AA442" s="129" t="s">
        <v>134</v>
      </c>
      <c r="AB442" s="130">
        <f>J11</f>
        <v>15</v>
      </c>
      <c r="AC442" s="131" t="s">
        <v>135</v>
      </c>
      <c r="AD442" s="132" t="s">
        <v>136</v>
      </c>
      <c r="AE442" s="133">
        <f>Q11</f>
        <v>72</v>
      </c>
      <c r="AF442" s="80"/>
      <c r="AG442" s="128"/>
    </row>
    <row r="443" spans="25:33" ht="18">
      <c r="Y443" s="119"/>
      <c r="Z443" s="80"/>
      <c r="AA443" s="129" t="s">
        <v>137</v>
      </c>
      <c r="AB443" s="129">
        <v>0</v>
      </c>
      <c r="AC443" s="134" t="s">
        <v>138</v>
      </c>
      <c r="AD443" s="132" t="s">
        <v>139</v>
      </c>
      <c r="AE443" s="133">
        <f>R11</f>
        <v>0</v>
      </c>
      <c r="AF443" s="80"/>
      <c r="AG443" s="128"/>
    </row>
    <row r="444" spans="25:33" ht="18">
      <c r="Y444" s="119"/>
      <c r="Z444" s="80"/>
      <c r="AA444" s="129" t="s">
        <v>140</v>
      </c>
      <c r="AB444" s="133">
        <v>0</v>
      </c>
      <c r="AC444" s="136"/>
      <c r="AD444" s="132" t="s">
        <v>141</v>
      </c>
      <c r="AE444" s="133">
        <f>S11</f>
        <v>11.25</v>
      </c>
      <c r="AF444" s="80"/>
      <c r="AG444" s="128"/>
    </row>
    <row r="445" spans="25:33" ht="18">
      <c r="Y445" s="119"/>
      <c r="Z445" s="80"/>
      <c r="AA445" s="129" t="s">
        <v>142</v>
      </c>
      <c r="AB445" s="133">
        <f>L11</f>
        <v>0</v>
      </c>
      <c r="AC445" s="136"/>
      <c r="AD445" s="132" t="s">
        <v>16</v>
      </c>
      <c r="AE445" s="133">
        <f>T11</f>
        <v>111.83</v>
      </c>
      <c r="AF445" s="80"/>
      <c r="AG445" s="128"/>
    </row>
    <row r="446" spans="25:33" ht="18">
      <c r="Y446" s="119"/>
      <c r="Z446" s="80"/>
      <c r="AA446" s="129" t="s">
        <v>143</v>
      </c>
      <c r="AB446" s="133">
        <f>O11</f>
        <v>0</v>
      </c>
      <c r="AC446" s="136"/>
      <c r="AD446" s="132" t="s">
        <v>144</v>
      </c>
      <c r="AE446" s="133">
        <f>U11</f>
        <v>0</v>
      </c>
      <c r="AF446" s="80"/>
      <c r="AG446" s="128"/>
    </row>
    <row r="447" spans="25:33" ht="18">
      <c r="Y447" s="119"/>
      <c r="Z447" s="80"/>
      <c r="AA447" s="129" t="s">
        <v>145</v>
      </c>
      <c r="AB447" s="133">
        <v>0</v>
      </c>
      <c r="AC447" s="136"/>
      <c r="AD447" s="132" t="s">
        <v>146</v>
      </c>
      <c r="AE447" s="133">
        <f>V11</f>
        <v>0</v>
      </c>
      <c r="AF447" s="80"/>
      <c r="AG447" s="128"/>
    </row>
    <row r="448" spans="25:33" ht="18">
      <c r="Y448" s="119"/>
      <c r="Z448" s="80"/>
      <c r="AA448" s="129" t="s">
        <v>147</v>
      </c>
      <c r="AB448" s="133">
        <f>I11-AB450</f>
        <v>900</v>
      </c>
      <c r="AC448" s="136"/>
      <c r="AD448" s="132" t="s">
        <v>148</v>
      </c>
      <c r="AE448" s="133">
        <v>0</v>
      </c>
      <c r="AF448" s="80"/>
      <c r="AG448" s="128"/>
    </row>
    <row r="449" spans="25:34" ht="18">
      <c r="Y449" s="119"/>
      <c r="Z449" s="80"/>
      <c r="AA449" s="129" t="s">
        <v>149</v>
      </c>
      <c r="AB449" s="133">
        <v>0</v>
      </c>
      <c r="AC449" s="136"/>
      <c r="AD449" s="132" t="s">
        <v>150</v>
      </c>
      <c r="AE449" s="133">
        <v>0</v>
      </c>
      <c r="AF449" s="80"/>
      <c r="AG449" s="128"/>
    </row>
    <row r="450" spans="25:34" ht="18">
      <c r="Y450" s="119"/>
      <c r="Z450" s="80"/>
      <c r="AA450" s="129" t="s">
        <v>151</v>
      </c>
      <c r="AB450" s="137">
        <f>I11/26*AC450/8</f>
        <v>0</v>
      </c>
      <c r="AC450" s="138">
        <f>K11</f>
        <v>0</v>
      </c>
      <c r="AD450" s="132" t="s">
        <v>152</v>
      </c>
      <c r="AE450" s="133">
        <v>0</v>
      </c>
      <c r="AF450" s="80"/>
      <c r="AG450" s="128"/>
    </row>
    <row r="451" spans="25:34" ht="18.75">
      <c r="Y451" s="119"/>
      <c r="Z451" s="80"/>
      <c r="AA451" s="139" t="s">
        <v>153</v>
      </c>
      <c r="AB451" s="139"/>
      <c r="AC451" s="92">
        <f>AC450/8</f>
        <v>0</v>
      </c>
      <c r="AD451" s="140" t="s">
        <v>154</v>
      </c>
      <c r="AE451" s="133">
        <v>0</v>
      </c>
      <c r="AF451" s="80"/>
      <c r="AG451" s="128"/>
    </row>
    <row r="452" spans="25:34" ht="18.75">
      <c r="Y452" s="121"/>
      <c r="Z452" s="79"/>
      <c r="AA452" s="100"/>
      <c r="AB452" s="100"/>
      <c r="AC452" s="100"/>
      <c r="AD452" s="100"/>
      <c r="AE452" s="97"/>
      <c r="AF452" s="79"/>
      <c r="AG452" s="122"/>
    </row>
    <row r="453" spans="25:34" ht="19.5" thickBot="1">
      <c r="Y453" s="121"/>
      <c r="Z453" s="79"/>
      <c r="AA453" s="100"/>
      <c r="AB453" s="100"/>
      <c r="AC453" s="100"/>
      <c r="AD453" s="100"/>
      <c r="AE453" s="100"/>
      <c r="AF453" s="79"/>
      <c r="AG453" s="122"/>
    </row>
    <row r="454" spans="25:34" ht="18.75" thickBot="1">
      <c r="Y454" s="119"/>
      <c r="Z454" s="80"/>
      <c r="AA454" s="141" t="s">
        <v>155</v>
      </c>
      <c r="AB454" s="142">
        <f>SUM(AB443:AB453)</f>
        <v>900</v>
      </c>
      <c r="AC454" s="142"/>
      <c r="AD454" s="143" t="s">
        <v>156</v>
      </c>
      <c r="AE454" s="144">
        <f>SUM(AE442:AE453)</f>
        <v>195.07999999999998</v>
      </c>
      <c r="AF454" s="80"/>
      <c r="AG454" s="128"/>
    </row>
    <row r="455" spans="25:34" ht="18.75" thickBot="1">
      <c r="Y455" s="119"/>
      <c r="Z455" s="80"/>
      <c r="AA455" s="141" t="s">
        <v>157</v>
      </c>
      <c r="AB455" s="145">
        <f>AB454-AE454</f>
        <v>704.92000000000007</v>
      </c>
      <c r="AC455" s="101"/>
      <c r="AD455" s="94"/>
      <c r="AE455" s="94"/>
      <c r="AF455" s="80"/>
      <c r="AG455" s="128"/>
    </row>
    <row r="456" spans="25:34" ht="18.75">
      <c r="Y456" s="121"/>
      <c r="Z456" s="79"/>
      <c r="AA456" s="79"/>
      <c r="AB456" s="79"/>
      <c r="AC456" s="79"/>
      <c r="AD456" s="102"/>
      <c r="AE456" s="102"/>
      <c r="AF456" s="102"/>
      <c r="AG456" s="122"/>
    </row>
    <row r="457" spans="25:34" ht="18.75">
      <c r="Y457" s="121"/>
      <c r="Z457" s="103"/>
      <c r="AA457" s="103"/>
      <c r="AB457" s="103"/>
      <c r="AC457" s="103"/>
      <c r="AD457" s="103"/>
      <c r="AE457" s="103"/>
      <c r="AF457" s="103"/>
      <c r="AG457" s="146"/>
    </row>
    <row r="458" spans="25:34" ht="18">
      <c r="Y458" s="147" t="str">
        <f>B3</f>
        <v>CORRESPONDIENTE A LA IQNA. DE NOVIEMBRE 2008</v>
      </c>
      <c r="Z458" s="104"/>
      <c r="AA458" s="104"/>
      <c r="AB458" s="104"/>
      <c r="AC458" s="103"/>
      <c r="AD458" s="105" t="s">
        <v>158</v>
      </c>
      <c r="AE458" s="105"/>
      <c r="AF458" s="105"/>
      <c r="AG458" s="146"/>
    </row>
    <row r="459" spans="25:34" ht="18">
      <c r="Y459" s="147"/>
      <c r="Z459" s="103"/>
      <c r="AA459" s="103"/>
      <c r="AB459" s="103"/>
      <c r="AC459" s="103"/>
      <c r="AD459" s="103"/>
      <c r="AE459" s="103"/>
      <c r="AF459" s="103"/>
      <c r="AG459" s="146"/>
    </row>
    <row r="460" spans="25:34" ht="18.75" thickBot="1">
      <c r="Y460" s="119"/>
      <c r="Z460" s="80"/>
      <c r="AA460" s="80"/>
      <c r="AB460" s="80"/>
      <c r="AC460" s="80"/>
      <c r="AD460" s="80"/>
      <c r="AE460" s="80"/>
      <c r="AF460" s="80"/>
      <c r="AG460" s="128"/>
    </row>
    <row r="461" spans="25:34" ht="18">
      <c r="Y461" s="119" t="s">
        <v>159</v>
      </c>
      <c r="Z461" s="80"/>
      <c r="AA461" s="80"/>
      <c r="AB461" s="80"/>
      <c r="AC461" s="80"/>
      <c r="AD461" s="148" t="s">
        <v>173</v>
      </c>
      <c r="AE461" s="148"/>
      <c r="AF461" s="148"/>
      <c r="AG461" s="128"/>
    </row>
    <row r="462" spans="25:34" ht="18.75" thickBot="1">
      <c r="Y462" s="149"/>
      <c r="Z462" s="150"/>
      <c r="AA462" s="150"/>
      <c r="AB462" s="150"/>
      <c r="AC462" s="150"/>
      <c r="AD462" s="150"/>
      <c r="AE462" s="150"/>
      <c r="AF462" s="150"/>
      <c r="AG462" s="151"/>
    </row>
    <row r="463" spans="25:34">
      <c r="Y463" s="111"/>
      <c r="Z463" s="111"/>
      <c r="AA463" s="111"/>
      <c r="AB463" s="111"/>
      <c r="AC463" s="111"/>
      <c r="AD463" s="111"/>
      <c r="AE463" s="111"/>
      <c r="AF463" s="111"/>
      <c r="AG463" s="111"/>
      <c r="AH463" s="111"/>
    </row>
    <row r="464" spans="25:34">
      <c r="Y464" s="111"/>
      <c r="Z464" s="111"/>
      <c r="AA464" s="111"/>
      <c r="AB464" s="111"/>
      <c r="AC464" s="111"/>
      <c r="AD464" s="111"/>
      <c r="AE464" s="111"/>
      <c r="AF464" s="111"/>
      <c r="AG464" s="111"/>
      <c r="AH464" s="111"/>
    </row>
    <row r="465" spans="25:34">
      <c r="Y465" s="111"/>
      <c r="Z465" s="111"/>
      <c r="AA465" s="111"/>
      <c r="AB465" s="111"/>
      <c r="AC465" s="111"/>
      <c r="AD465" s="111"/>
      <c r="AE465" s="111"/>
      <c r="AF465" s="111"/>
      <c r="AG465" s="111"/>
      <c r="AH465" s="111"/>
    </row>
    <row r="466" spans="25:34">
      <c r="Y466" s="111"/>
      <c r="Z466" s="111"/>
      <c r="AA466" s="111"/>
      <c r="AB466" s="111"/>
      <c r="AC466" s="111"/>
      <c r="AD466" s="111"/>
      <c r="AE466" s="111"/>
      <c r="AF466" s="111"/>
      <c r="AG466" s="112"/>
    </row>
    <row r="467" spans="25:34">
      <c r="Y467" s="111"/>
      <c r="Z467" s="111"/>
      <c r="AA467" s="111"/>
      <c r="AB467" s="111"/>
      <c r="AC467" s="111"/>
      <c r="AD467" s="111"/>
      <c r="AE467" s="111"/>
      <c r="AF467" s="111"/>
      <c r="AG467" s="112"/>
    </row>
    <row r="468" spans="25:34">
      <c r="AG468" s="112"/>
    </row>
    <row r="469" spans="25:34">
      <c r="AG469" s="112"/>
    </row>
    <row r="470" spans="25:34" ht="18">
      <c r="AC470" s="113"/>
      <c r="AG470" s="112"/>
    </row>
    <row r="471" spans="25:34">
      <c r="AC471" s="114"/>
      <c r="AG471" s="112"/>
    </row>
    <row r="472" spans="25:34">
      <c r="AC472" s="115"/>
      <c r="AG472" s="112"/>
    </row>
    <row r="473" spans="25:34">
      <c r="AC473" s="115"/>
      <c r="AG473" s="112"/>
    </row>
    <row r="474" spans="25:34" ht="15.75" thickBot="1">
      <c r="AC474" s="115"/>
      <c r="AG474" s="112"/>
    </row>
    <row r="475" spans="25:34" ht="18.75">
      <c r="Y475" s="116"/>
      <c r="Z475" s="117"/>
      <c r="AA475" s="117"/>
      <c r="AB475" s="117"/>
      <c r="AC475" s="117"/>
      <c r="AD475" s="117"/>
      <c r="AE475" s="117"/>
      <c r="AF475" s="117"/>
      <c r="AG475" s="118"/>
    </row>
    <row r="476" spans="25:34" ht="18.75">
      <c r="Y476" s="119" t="s">
        <v>125</v>
      </c>
      <c r="Z476" s="81" t="e">
        <f>#REF!</f>
        <v>#REF!</v>
      </c>
      <c r="AA476" s="80"/>
      <c r="AB476" s="80"/>
      <c r="AC476" s="80"/>
      <c r="AD476" s="80"/>
      <c r="AE476" s="82" t="s">
        <v>126</v>
      </c>
      <c r="AF476" s="82"/>
      <c r="AG476" s="120" t="e">
        <f>AB496</f>
        <v>#REF!</v>
      </c>
    </row>
    <row r="477" spans="25:34" ht="18.75">
      <c r="Y477" s="121"/>
      <c r="Z477" s="79"/>
      <c r="AA477" s="79"/>
      <c r="AB477" s="79"/>
      <c r="AC477" s="79"/>
      <c r="AD477" s="79"/>
      <c r="AE477" s="79"/>
      <c r="AF477" s="79"/>
      <c r="AG477" s="122"/>
    </row>
    <row r="478" spans="25:34" ht="18.75">
      <c r="Y478" s="152" t="s">
        <v>127</v>
      </c>
      <c r="Z478" s="85"/>
      <c r="AA478" s="85"/>
      <c r="AB478" s="85"/>
      <c r="AC478" s="85"/>
      <c r="AD478" s="85"/>
      <c r="AE478" s="86" t="e">
        <f>AG476</f>
        <v>#REF!</v>
      </c>
      <c r="AF478" s="79"/>
      <c r="AG478" s="122"/>
    </row>
    <row r="479" spans="25:34" ht="18">
      <c r="Y479" s="124" t="s">
        <v>174</v>
      </c>
      <c r="Z479" s="87"/>
      <c r="AA479" s="87"/>
      <c r="AB479" s="87"/>
      <c r="AC479" s="87"/>
      <c r="AD479" s="87"/>
      <c r="AE479" s="87"/>
      <c r="AF479" s="87"/>
      <c r="AG479" s="125"/>
    </row>
    <row r="480" spans="25:34" ht="21">
      <c r="Y480" s="123" t="s">
        <v>129</v>
      </c>
      <c r="Z480" s="88" t="str">
        <f>B3</f>
        <v>CORRESPONDIENTE A LA IQNA. DE NOVIEMBRE 2008</v>
      </c>
      <c r="AA480" s="88"/>
      <c r="AB480" s="88"/>
      <c r="AC480" s="88"/>
      <c r="AD480" s="88" t="s">
        <v>130</v>
      </c>
      <c r="AE480" s="90"/>
      <c r="AF480" s="90"/>
      <c r="AG480" s="126"/>
    </row>
    <row r="481" spans="25:34" ht="18.75">
      <c r="Y481" s="121"/>
      <c r="Z481" s="79"/>
      <c r="AA481" s="79"/>
      <c r="AB481" s="79"/>
      <c r="AC481" s="79"/>
      <c r="AD481" s="79"/>
      <c r="AE481" s="79"/>
      <c r="AF481" s="79"/>
      <c r="AG481" s="122"/>
    </row>
    <row r="482" spans="25:34" ht="18">
      <c r="Y482" s="119"/>
      <c r="Z482" s="80"/>
      <c r="AA482" s="127" t="s">
        <v>131</v>
      </c>
      <c r="AB482" s="127"/>
      <c r="AC482" s="92" t="s">
        <v>132</v>
      </c>
      <c r="AD482" s="91" t="s">
        <v>133</v>
      </c>
      <c r="AE482" s="93"/>
      <c r="AF482" s="80"/>
      <c r="AG482" s="128"/>
    </row>
    <row r="483" spans="25:34" ht="18">
      <c r="Y483" s="119"/>
      <c r="Z483" s="80"/>
      <c r="AA483" s="129" t="s">
        <v>134</v>
      </c>
      <c r="AB483" s="130" t="e">
        <f>#REF!</f>
        <v>#REF!</v>
      </c>
      <c r="AC483" s="131" t="s">
        <v>135</v>
      </c>
      <c r="AD483" s="132" t="s">
        <v>136</v>
      </c>
      <c r="AE483" s="133" t="e">
        <f>#REF!</f>
        <v>#REF!</v>
      </c>
      <c r="AF483" s="80"/>
      <c r="AG483" s="128"/>
    </row>
    <row r="484" spans="25:34" ht="18">
      <c r="Y484" s="119"/>
      <c r="Z484" s="80"/>
      <c r="AA484" s="129" t="s">
        <v>137</v>
      </c>
      <c r="AB484" s="129">
        <v>0</v>
      </c>
      <c r="AC484" s="134" t="s">
        <v>138</v>
      </c>
      <c r="AD484" s="132" t="s">
        <v>139</v>
      </c>
      <c r="AE484" s="133" t="e">
        <f>#REF!</f>
        <v>#REF!</v>
      </c>
      <c r="AF484" s="80"/>
      <c r="AG484" s="128"/>
    </row>
    <row r="485" spans="25:34" ht="18">
      <c r="Y485" s="119"/>
      <c r="Z485" s="80"/>
      <c r="AA485" s="129" t="s">
        <v>140</v>
      </c>
      <c r="AB485" s="133">
        <v>0</v>
      </c>
      <c r="AC485" s="136"/>
      <c r="AD485" s="132" t="s">
        <v>141</v>
      </c>
      <c r="AE485" s="133" t="e">
        <f>#REF!</f>
        <v>#REF!</v>
      </c>
      <c r="AF485" s="80"/>
      <c r="AG485" s="128"/>
    </row>
    <row r="486" spans="25:34" ht="18">
      <c r="Y486" s="119"/>
      <c r="Z486" s="80"/>
      <c r="AA486" s="129" t="s">
        <v>142</v>
      </c>
      <c r="AB486" s="133" t="e">
        <f>#REF!</f>
        <v>#REF!</v>
      </c>
      <c r="AC486" s="136"/>
      <c r="AD486" s="132" t="s">
        <v>16</v>
      </c>
      <c r="AE486" s="133" t="e">
        <f>#REF!</f>
        <v>#REF!</v>
      </c>
      <c r="AF486" s="80"/>
      <c r="AG486" s="128"/>
    </row>
    <row r="487" spans="25:34" ht="18">
      <c r="Y487" s="119"/>
      <c r="Z487" s="80"/>
      <c r="AA487" s="129" t="s">
        <v>143</v>
      </c>
      <c r="AB487" s="133" t="e">
        <f>#REF!</f>
        <v>#REF!</v>
      </c>
      <c r="AC487" s="136"/>
      <c r="AD487" s="132" t="s">
        <v>144</v>
      </c>
      <c r="AE487" s="133" t="e">
        <f>#REF!</f>
        <v>#REF!</v>
      </c>
      <c r="AF487" s="80"/>
      <c r="AG487" s="128"/>
      <c r="AH487" s="108"/>
    </row>
    <row r="488" spans="25:34" ht="18">
      <c r="Y488" s="119"/>
      <c r="Z488" s="80"/>
      <c r="AA488" s="129" t="s">
        <v>145</v>
      </c>
      <c r="AB488" s="133">
        <v>0</v>
      </c>
      <c r="AC488" s="136"/>
      <c r="AD488" s="132" t="s">
        <v>175</v>
      </c>
      <c r="AE488" s="133" t="e">
        <f>#REF!</f>
        <v>#REF!</v>
      </c>
      <c r="AF488" s="80"/>
      <c r="AG488" s="128"/>
    </row>
    <row r="489" spans="25:34" ht="18">
      <c r="Y489" s="119"/>
      <c r="Z489" s="80"/>
      <c r="AA489" s="129" t="s">
        <v>147</v>
      </c>
      <c r="AB489" s="133" t="e">
        <f>#REF!-AB491</f>
        <v>#REF!</v>
      </c>
      <c r="AC489" s="136"/>
      <c r="AD489" s="132" t="s">
        <v>148</v>
      </c>
      <c r="AE489" s="133">
        <v>0</v>
      </c>
      <c r="AF489" s="80"/>
      <c r="AG489" s="128"/>
    </row>
    <row r="490" spans="25:34" ht="18">
      <c r="Y490" s="119"/>
      <c r="Z490" s="80"/>
      <c r="AA490" s="129" t="s">
        <v>149</v>
      </c>
      <c r="AB490" s="133">
        <v>0</v>
      </c>
      <c r="AC490" s="136"/>
      <c r="AD490" s="132" t="s">
        <v>150</v>
      </c>
      <c r="AE490" s="133">
        <v>0</v>
      </c>
      <c r="AF490" s="80"/>
      <c r="AG490" s="128"/>
    </row>
    <row r="491" spans="25:34" ht="18">
      <c r="Y491" s="119"/>
      <c r="Z491" s="80"/>
      <c r="AA491" s="129" t="s">
        <v>151</v>
      </c>
      <c r="AB491" s="137" t="e">
        <f>#REF!/26*AC491/8</f>
        <v>#REF!</v>
      </c>
      <c r="AC491" s="138" t="e">
        <f>#REF!</f>
        <v>#REF!</v>
      </c>
      <c r="AD491" s="132" t="s">
        <v>152</v>
      </c>
      <c r="AE491" s="133">
        <v>0</v>
      </c>
      <c r="AF491" s="80"/>
      <c r="AG491" s="128"/>
    </row>
    <row r="492" spans="25:34" ht="18.75">
      <c r="Y492" s="119"/>
      <c r="Z492" s="80"/>
      <c r="AA492" s="139" t="s">
        <v>153</v>
      </c>
      <c r="AB492" s="139"/>
      <c r="AC492" s="92" t="e">
        <f>AC491/8</f>
        <v>#REF!</v>
      </c>
      <c r="AD492" s="140" t="s">
        <v>154</v>
      </c>
      <c r="AE492" s="133">
        <v>0</v>
      </c>
      <c r="AF492" s="80"/>
      <c r="AG492" s="128"/>
    </row>
    <row r="493" spans="25:34" ht="18.75">
      <c r="Y493" s="121"/>
      <c r="Z493" s="79"/>
      <c r="AA493" s="100"/>
      <c r="AB493" s="100"/>
      <c r="AC493" s="100"/>
      <c r="AD493" s="100"/>
      <c r="AE493" s="97"/>
      <c r="AF493" s="79"/>
      <c r="AG493" s="122"/>
    </row>
    <row r="494" spans="25:34" ht="19.5" thickBot="1">
      <c r="Y494" s="121"/>
      <c r="Z494" s="79"/>
      <c r="AA494" s="100"/>
      <c r="AB494" s="100"/>
      <c r="AC494" s="100"/>
      <c r="AD494" s="100"/>
      <c r="AE494" s="100"/>
      <c r="AF494" s="79"/>
      <c r="AG494" s="122"/>
    </row>
    <row r="495" spans="25:34" ht="18.75" thickBot="1">
      <c r="Y495" s="119"/>
      <c r="Z495" s="80"/>
      <c r="AA495" s="141" t="s">
        <v>155</v>
      </c>
      <c r="AB495" s="142" t="e">
        <f>SUM(AB484:AB494)</f>
        <v>#REF!</v>
      </c>
      <c r="AC495" s="142"/>
      <c r="AD495" s="143" t="s">
        <v>156</v>
      </c>
      <c r="AE495" s="144" t="e">
        <f>SUM(AE483:AE494)</f>
        <v>#REF!</v>
      </c>
      <c r="AF495" s="80"/>
      <c r="AG495" s="128"/>
    </row>
    <row r="496" spans="25:34" ht="18.75" thickBot="1">
      <c r="Y496" s="119"/>
      <c r="Z496" s="80"/>
      <c r="AA496" s="141" t="s">
        <v>157</v>
      </c>
      <c r="AB496" s="145" t="e">
        <f>AB495-AE495</f>
        <v>#REF!</v>
      </c>
      <c r="AC496" s="101"/>
      <c r="AD496" s="94"/>
      <c r="AE496" s="94"/>
      <c r="AF496" s="80"/>
      <c r="AG496" s="128"/>
    </row>
    <row r="497" spans="25:33" ht="18.75">
      <c r="Y497" s="121"/>
      <c r="Z497" s="79"/>
      <c r="AA497" s="79"/>
      <c r="AB497" s="79"/>
      <c r="AC497" s="79"/>
      <c r="AD497" s="102"/>
      <c r="AE497" s="102"/>
      <c r="AF497" s="102"/>
      <c r="AG497" s="122"/>
    </row>
    <row r="498" spans="25:33" ht="18.75">
      <c r="Y498" s="121"/>
      <c r="Z498" s="103"/>
      <c r="AA498" s="103"/>
      <c r="AB498" s="103"/>
      <c r="AC498" s="103"/>
      <c r="AD498" s="103"/>
      <c r="AE498" s="103"/>
      <c r="AF498" s="103"/>
      <c r="AG498" s="146"/>
    </row>
    <row r="499" spans="25:33" ht="18">
      <c r="Y499" s="147" t="str">
        <f>B3</f>
        <v>CORRESPONDIENTE A LA IQNA. DE NOVIEMBRE 2008</v>
      </c>
      <c r="Z499" s="104"/>
      <c r="AA499" s="104"/>
      <c r="AB499" s="104"/>
      <c r="AC499" s="103"/>
      <c r="AD499" s="105" t="s">
        <v>158</v>
      </c>
      <c r="AE499" s="105"/>
      <c r="AF499" s="105"/>
      <c r="AG499" s="146"/>
    </row>
    <row r="500" spans="25:33" ht="18">
      <c r="Y500" s="147"/>
      <c r="Z500" s="103"/>
      <c r="AA500" s="103"/>
      <c r="AB500" s="103"/>
      <c r="AC500" s="103"/>
      <c r="AD500" s="103"/>
      <c r="AE500" s="103"/>
      <c r="AF500" s="103"/>
      <c r="AG500" s="146"/>
    </row>
    <row r="501" spans="25:33" ht="18.75" thickBot="1">
      <c r="Y501" s="119"/>
      <c r="Z501" s="80"/>
      <c r="AA501" s="80"/>
      <c r="AB501" s="80"/>
      <c r="AC501" s="80"/>
      <c r="AD501" s="80"/>
      <c r="AE501" s="80"/>
      <c r="AF501" s="80"/>
      <c r="AG501" s="128"/>
    </row>
    <row r="502" spans="25:33" ht="18">
      <c r="Y502" s="119" t="s">
        <v>159</v>
      </c>
      <c r="Z502" s="80"/>
      <c r="AA502" s="80"/>
      <c r="AB502" s="80"/>
      <c r="AC502" s="80"/>
      <c r="AD502" s="148" t="s">
        <v>176</v>
      </c>
      <c r="AE502" s="148"/>
      <c r="AF502" s="148"/>
      <c r="AG502" s="128"/>
    </row>
    <row r="503" spans="25:33" ht="18.75" thickBot="1">
      <c r="Y503" s="149"/>
      <c r="Z503" s="150"/>
      <c r="AA503" s="150"/>
      <c r="AB503" s="150"/>
      <c r="AC503" s="150"/>
      <c r="AD503" s="150"/>
      <c r="AE503" s="150"/>
      <c r="AF503" s="150"/>
      <c r="AG503" s="151"/>
    </row>
    <row r="504" spans="25:33" ht="15.75">
      <c r="Y504" s="153"/>
      <c r="Z504" s="153"/>
      <c r="AA504" s="153"/>
      <c r="AB504" s="153"/>
      <c r="AC504" s="153"/>
      <c r="AD504" s="153"/>
      <c r="AE504" s="153"/>
      <c r="AF504" s="153"/>
      <c r="AG504" s="153"/>
    </row>
    <row r="505" spans="25:33" ht="15.75">
      <c r="Y505" s="153"/>
      <c r="Z505" s="153"/>
      <c r="AA505" s="153"/>
      <c r="AB505" s="153"/>
      <c r="AC505" s="153"/>
      <c r="AD505" s="153"/>
      <c r="AE505" s="153"/>
      <c r="AF505" s="153"/>
      <c r="AG505" s="153"/>
    </row>
    <row r="506" spans="25:33" ht="15.75">
      <c r="Y506" s="153"/>
      <c r="Z506" s="153"/>
      <c r="AA506" s="153"/>
      <c r="AB506" s="153"/>
      <c r="AC506" s="153"/>
      <c r="AD506" s="153"/>
      <c r="AE506" s="153"/>
      <c r="AF506" s="153"/>
      <c r="AG506" s="153"/>
    </row>
    <row r="507" spans="25:33" ht="15.75">
      <c r="Y507" s="153"/>
      <c r="Z507" s="153"/>
      <c r="AA507" s="153"/>
      <c r="AB507" s="153"/>
      <c r="AC507" s="153"/>
      <c r="AD507" s="153"/>
      <c r="AE507" s="153"/>
      <c r="AF507" s="153"/>
      <c r="AG507" s="153"/>
    </row>
    <row r="508" spans="25:33" ht="15.75">
      <c r="AG508" s="153"/>
    </row>
    <row r="509" spans="25:33" ht="15.75">
      <c r="AG509" s="153"/>
    </row>
    <row r="510" spans="25:33" ht="18">
      <c r="AC510" s="113"/>
      <c r="AG510" s="153"/>
    </row>
    <row r="511" spans="25:33" ht="15.75">
      <c r="AC511" s="114"/>
      <c r="AG511" s="153"/>
    </row>
    <row r="512" spans="25:33" ht="15.75">
      <c r="AC512" s="115"/>
      <c r="AG512" s="153"/>
    </row>
    <row r="513" spans="25:33" ht="15.75">
      <c r="AC513" s="115"/>
      <c r="AG513" s="153"/>
    </row>
    <row r="514" spans="25:33" ht="15.75" thickBot="1">
      <c r="AC514" s="115"/>
    </row>
    <row r="515" spans="25:33" ht="18.75">
      <c r="Y515" s="116"/>
      <c r="Z515" s="117"/>
      <c r="AA515" s="117"/>
      <c r="AB515" s="117"/>
      <c r="AC515" s="117"/>
      <c r="AD515" s="117"/>
      <c r="AE515" s="117"/>
      <c r="AF515" s="117"/>
      <c r="AG515" s="118"/>
    </row>
    <row r="516" spans="25:33" ht="18.75">
      <c r="Y516" s="119" t="s">
        <v>125</v>
      </c>
      <c r="Z516" s="81">
        <f>A12</f>
        <v>6</v>
      </c>
      <c r="AA516" s="80"/>
      <c r="AB516" s="80"/>
      <c r="AC516" s="80"/>
      <c r="AD516" s="80"/>
      <c r="AE516" s="82" t="s">
        <v>126</v>
      </c>
      <c r="AF516" s="82"/>
      <c r="AG516" s="120">
        <f>AB536</f>
        <v>616.78</v>
      </c>
    </row>
    <row r="517" spans="25:33" ht="18.75">
      <c r="Y517" s="121"/>
      <c r="Z517" s="79"/>
      <c r="AA517" s="79"/>
      <c r="AB517" s="79"/>
      <c r="AC517" s="79"/>
      <c r="AD517" s="79"/>
      <c r="AE517" s="79"/>
      <c r="AF517" s="79"/>
      <c r="AG517" s="122"/>
    </row>
    <row r="518" spans="25:33" ht="18.75">
      <c r="Y518" s="152" t="s">
        <v>127</v>
      </c>
      <c r="Z518" s="85"/>
      <c r="AA518" s="85"/>
      <c r="AB518" s="85"/>
      <c r="AC518" s="85"/>
      <c r="AD518" s="85"/>
      <c r="AE518" s="86">
        <f>AG516</f>
        <v>616.78</v>
      </c>
      <c r="AF518" s="79"/>
      <c r="AG518" s="122"/>
    </row>
    <row r="519" spans="25:33" ht="18">
      <c r="Y519" s="124" t="s">
        <v>177</v>
      </c>
      <c r="Z519" s="87"/>
      <c r="AA519" s="87"/>
      <c r="AB519" s="87"/>
      <c r="AC519" s="87"/>
      <c r="AD519" s="87"/>
      <c r="AE519" s="87"/>
      <c r="AF519" s="87"/>
      <c r="AG519" s="125"/>
    </row>
    <row r="520" spans="25:33" ht="21">
      <c r="Y520" s="123" t="s">
        <v>129</v>
      </c>
      <c r="Z520" s="88" t="str">
        <f>B3</f>
        <v>CORRESPONDIENTE A LA IQNA. DE NOVIEMBRE 2008</v>
      </c>
      <c r="AA520" s="88"/>
      <c r="AB520" s="88"/>
      <c r="AC520" s="88"/>
      <c r="AD520" s="88" t="s">
        <v>130</v>
      </c>
      <c r="AE520" s="90"/>
      <c r="AF520" s="90"/>
      <c r="AG520" s="126"/>
    </row>
    <row r="521" spans="25:33" ht="18.75">
      <c r="Y521" s="121"/>
      <c r="Z521" s="79"/>
      <c r="AA521" s="79"/>
      <c r="AB521" s="79"/>
      <c r="AC521" s="79"/>
      <c r="AD521" s="79"/>
      <c r="AE521" s="79"/>
      <c r="AF521" s="79"/>
      <c r="AG521" s="122"/>
    </row>
    <row r="522" spans="25:33" ht="18">
      <c r="Y522" s="119"/>
      <c r="Z522" s="80"/>
      <c r="AA522" s="127" t="s">
        <v>131</v>
      </c>
      <c r="AB522" s="127"/>
      <c r="AC522" s="92" t="s">
        <v>132</v>
      </c>
      <c r="AD522" s="91" t="s">
        <v>133</v>
      </c>
      <c r="AE522" s="93"/>
      <c r="AF522" s="80"/>
      <c r="AG522" s="128"/>
    </row>
    <row r="523" spans="25:33" ht="18">
      <c r="Y523" s="119"/>
      <c r="Z523" s="80"/>
      <c r="AA523" s="129" t="s">
        <v>134</v>
      </c>
      <c r="AB523" s="130">
        <f>J12</f>
        <v>15</v>
      </c>
      <c r="AC523" s="131" t="s">
        <v>135</v>
      </c>
      <c r="AD523" s="132" t="s">
        <v>136</v>
      </c>
      <c r="AE523" s="133">
        <f>Q12</f>
        <v>56</v>
      </c>
      <c r="AF523" s="80"/>
      <c r="AG523" s="128"/>
    </row>
    <row r="524" spans="25:33" ht="18">
      <c r="Y524" s="119"/>
      <c r="Z524" s="80"/>
      <c r="AA524" s="129" t="s">
        <v>137</v>
      </c>
      <c r="AB524" s="129">
        <v>0</v>
      </c>
      <c r="AC524" s="134" t="s">
        <v>138</v>
      </c>
      <c r="AD524" s="132" t="s">
        <v>139</v>
      </c>
      <c r="AE524" s="133">
        <f>R12</f>
        <v>0</v>
      </c>
      <c r="AF524" s="80"/>
      <c r="AG524" s="128"/>
    </row>
    <row r="525" spans="25:33" ht="18">
      <c r="Y525" s="119"/>
      <c r="Z525" s="80"/>
      <c r="AA525" s="129" t="s">
        <v>140</v>
      </c>
      <c r="AB525" s="133">
        <v>0</v>
      </c>
      <c r="AC525" s="136"/>
      <c r="AD525" s="132" t="s">
        <v>141</v>
      </c>
      <c r="AE525" s="133">
        <f>S12</f>
        <v>8.75</v>
      </c>
      <c r="AF525" s="80"/>
      <c r="AG525" s="128"/>
    </row>
    <row r="526" spans="25:33" ht="18">
      <c r="Y526" s="119"/>
      <c r="Z526" s="80"/>
      <c r="AA526" s="129" t="s">
        <v>142</v>
      </c>
      <c r="AB526" s="133">
        <f>L12</f>
        <v>0</v>
      </c>
      <c r="AC526" s="136"/>
      <c r="AD526" s="132" t="s">
        <v>16</v>
      </c>
      <c r="AE526" s="133">
        <f>T12</f>
        <v>0</v>
      </c>
      <c r="AF526" s="80"/>
      <c r="AG526" s="128"/>
    </row>
    <row r="527" spans="25:33" ht="18">
      <c r="Y527" s="119"/>
      <c r="Z527" s="80"/>
      <c r="AA527" s="129" t="s">
        <v>143</v>
      </c>
      <c r="AB527" s="133">
        <f>O12</f>
        <v>0</v>
      </c>
      <c r="AC527" s="136"/>
      <c r="AD527" s="132" t="s">
        <v>144</v>
      </c>
      <c r="AE527" s="133">
        <f>U12</f>
        <v>0</v>
      </c>
      <c r="AF527" s="80"/>
      <c r="AG527" s="128"/>
    </row>
    <row r="528" spans="25:33" ht="18">
      <c r="Y528" s="119"/>
      <c r="Z528" s="80"/>
      <c r="AA528" s="129" t="s">
        <v>145</v>
      </c>
      <c r="AB528" s="133">
        <v>0</v>
      </c>
      <c r="AC528" s="136"/>
      <c r="AD528" s="132" t="s">
        <v>146</v>
      </c>
      <c r="AE528" s="133">
        <f>V12</f>
        <v>18.47</v>
      </c>
      <c r="AF528" s="80"/>
      <c r="AG528" s="128"/>
    </row>
    <row r="529" spans="25:33" ht="18">
      <c r="Y529" s="119"/>
      <c r="Z529" s="80"/>
      <c r="AA529" s="129" t="s">
        <v>147</v>
      </c>
      <c r="AB529" s="133">
        <f>P12-AB531</f>
        <v>700</v>
      </c>
      <c r="AC529" s="136"/>
      <c r="AD529" s="132" t="s">
        <v>148</v>
      </c>
      <c r="AE529" s="133">
        <v>0</v>
      </c>
      <c r="AF529" s="80"/>
      <c r="AG529" s="128"/>
    </row>
    <row r="530" spans="25:33" ht="18">
      <c r="Y530" s="119"/>
      <c r="Z530" s="80"/>
      <c r="AA530" s="129" t="s">
        <v>149</v>
      </c>
      <c r="AB530" s="133">
        <v>0</v>
      </c>
      <c r="AC530" s="136"/>
      <c r="AD530" s="132" t="s">
        <v>178</v>
      </c>
      <c r="AE530" s="133">
        <v>0</v>
      </c>
      <c r="AF530" s="80"/>
      <c r="AG530" s="128"/>
    </row>
    <row r="531" spans="25:33" ht="18">
      <c r="Y531" s="119"/>
      <c r="Z531" s="80"/>
      <c r="AA531" s="129" t="s">
        <v>151</v>
      </c>
      <c r="AB531" s="137">
        <f>I12/26*AC531/8</f>
        <v>0</v>
      </c>
      <c r="AC531" s="138">
        <f>K12</f>
        <v>0</v>
      </c>
      <c r="AD531" s="132" t="s">
        <v>152</v>
      </c>
      <c r="AE531" s="133">
        <v>0</v>
      </c>
      <c r="AF531" s="80"/>
      <c r="AG531" s="128"/>
    </row>
    <row r="532" spans="25:33" ht="18.75">
      <c r="Y532" s="119"/>
      <c r="Z532" s="80"/>
      <c r="AA532" s="139" t="s">
        <v>153</v>
      </c>
      <c r="AB532" s="139"/>
      <c r="AC532" s="92">
        <f>AC531/8</f>
        <v>0</v>
      </c>
      <c r="AD532" s="140" t="s">
        <v>154</v>
      </c>
      <c r="AE532" s="133">
        <v>0</v>
      </c>
      <c r="AF532" s="80"/>
      <c r="AG532" s="128"/>
    </row>
    <row r="533" spans="25:33" ht="18.75">
      <c r="Y533" s="121"/>
      <c r="Z533" s="79"/>
      <c r="AA533" s="100"/>
      <c r="AB533" s="100"/>
      <c r="AC533" s="100"/>
      <c r="AD533" s="100"/>
      <c r="AE533" s="97"/>
      <c r="AF533" s="79"/>
      <c r="AG533" s="122"/>
    </row>
    <row r="534" spans="25:33" ht="19.5" thickBot="1">
      <c r="Y534" s="121"/>
      <c r="Z534" s="79"/>
      <c r="AA534" s="100"/>
      <c r="AB534" s="100"/>
      <c r="AC534" s="100"/>
      <c r="AD534" s="100"/>
      <c r="AE534" s="100"/>
      <c r="AF534" s="79"/>
      <c r="AG534" s="122"/>
    </row>
    <row r="535" spans="25:33" ht="18.75" thickBot="1">
      <c r="Y535" s="119"/>
      <c r="Z535" s="80"/>
      <c r="AA535" s="141" t="s">
        <v>155</v>
      </c>
      <c r="AB535" s="142">
        <f>SUM(AB524:AB534)</f>
        <v>700</v>
      </c>
      <c r="AC535" s="142"/>
      <c r="AD535" s="143" t="s">
        <v>156</v>
      </c>
      <c r="AE535" s="144">
        <f>SUM(AE523:AE534)</f>
        <v>83.22</v>
      </c>
      <c r="AF535" s="80"/>
      <c r="AG535" s="128"/>
    </row>
    <row r="536" spans="25:33" ht="18.75" thickBot="1">
      <c r="Y536" s="119"/>
      <c r="Z536" s="80"/>
      <c r="AA536" s="141" t="s">
        <v>157</v>
      </c>
      <c r="AB536" s="145">
        <f>AB535-AE535</f>
        <v>616.78</v>
      </c>
      <c r="AC536" s="101"/>
      <c r="AD536" s="94"/>
      <c r="AE536" s="94"/>
      <c r="AF536" s="80"/>
      <c r="AG536" s="128"/>
    </row>
    <row r="537" spans="25:33" ht="18.75">
      <c r="Y537" s="121"/>
      <c r="Z537" s="79"/>
      <c r="AA537" s="79"/>
      <c r="AB537" s="79"/>
      <c r="AC537" s="79"/>
      <c r="AD537" s="102"/>
      <c r="AE537" s="102"/>
      <c r="AF537" s="102"/>
      <c r="AG537" s="122"/>
    </row>
    <row r="538" spans="25:33" ht="18.75">
      <c r="Y538" s="121"/>
      <c r="Z538" s="103"/>
      <c r="AA538" s="103"/>
      <c r="AB538" s="103"/>
      <c r="AC538" s="103"/>
      <c r="AD538" s="103"/>
      <c r="AE538" s="103"/>
      <c r="AF538" s="103"/>
      <c r="AG538" s="146"/>
    </row>
    <row r="539" spans="25:33" ht="18">
      <c r="Y539" s="147" t="str">
        <f>B3</f>
        <v>CORRESPONDIENTE A LA IQNA. DE NOVIEMBRE 2008</v>
      </c>
      <c r="Z539" s="104"/>
      <c r="AA539" s="104"/>
      <c r="AB539" s="104"/>
      <c r="AC539" s="103"/>
      <c r="AD539" s="105" t="s">
        <v>158</v>
      </c>
      <c r="AE539" s="105"/>
      <c r="AF539" s="105"/>
      <c r="AG539" s="146"/>
    </row>
    <row r="540" spans="25:33" ht="18">
      <c r="Y540" s="147"/>
      <c r="Z540" s="103"/>
      <c r="AA540" s="103"/>
      <c r="AB540" s="103"/>
      <c r="AC540" s="103"/>
      <c r="AD540" s="103"/>
      <c r="AE540" s="103"/>
      <c r="AF540" s="103"/>
      <c r="AG540" s="146"/>
    </row>
    <row r="541" spans="25:33" ht="18.75" thickBot="1">
      <c r="Y541" s="119"/>
      <c r="Z541" s="80"/>
      <c r="AA541" s="80"/>
      <c r="AB541" s="80"/>
      <c r="AC541" s="80"/>
      <c r="AD541" s="80"/>
      <c r="AE541" s="80"/>
      <c r="AF541" s="80"/>
      <c r="AG541" s="128"/>
    </row>
    <row r="542" spans="25:33" ht="18">
      <c r="Y542" s="119" t="s">
        <v>179</v>
      </c>
      <c r="Z542" s="80"/>
      <c r="AA542" s="80"/>
      <c r="AB542" s="80"/>
      <c r="AC542" s="80"/>
      <c r="AD542" s="148" t="s">
        <v>62</v>
      </c>
      <c r="AE542" s="148"/>
      <c r="AF542" s="148"/>
      <c r="AG542" s="128"/>
    </row>
    <row r="543" spans="25:33" ht="18.75" thickBot="1">
      <c r="Y543" s="149"/>
      <c r="Z543" s="150"/>
      <c r="AA543" s="150"/>
      <c r="AB543" s="150"/>
      <c r="AC543" s="150"/>
      <c r="AD543" s="150"/>
      <c r="AE543" s="150"/>
      <c r="AF543" s="150"/>
      <c r="AG543" s="151"/>
    </row>
    <row r="547" spans="25:33">
      <c r="Y547" s="111"/>
      <c r="Z547" s="111"/>
      <c r="AA547" s="111"/>
      <c r="AB547" s="111"/>
      <c r="AC547" s="111"/>
      <c r="AD547" s="111"/>
      <c r="AE547" s="111"/>
      <c r="AF547" s="111"/>
      <c r="AG547" s="112"/>
    </row>
    <row r="548" spans="25:33">
      <c r="Y548" s="111"/>
      <c r="Z548" s="111"/>
      <c r="AA548" s="111"/>
      <c r="AB548" s="111"/>
      <c r="AC548" s="111"/>
      <c r="AD548" s="111"/>
      <c r="AE548" s="111"/>
      <c r="AF548" s="111"/>
      <c r="AG548" s="112"/>
    </row>
    <row r="549" spans="25:33">
      <c r="AG549" s="112"/>
    </row>
    <row r="550" spans="25:33">
      <c r="AG550" s="112"/>
    </row>
    <row r="551" spans="25:33" ht="18">
      <c r="AC551" s="113"/>
      <c r="AG551" s="112"/>
    </row>
    <row r="552" spans="25:33">
      <c r="AC552" s="114"/>
      <c r="AG552" s="112"/>
    </row>
    <row r="553" spans="25:33">
      <c r="AC553" s="115"/>
      <c r="AG553" s="112"/>
    </row>
    <row r="554" spans="25:33">
      <c r="AC554" s="115"/>
      <c r="AG554" s="112"/>
    </row>
    <row r="555" spans="25:33" ht="15.75" thickBot="1">
      <c r="AC555" s="115"/>
      <c r="AG555" s="112"/>
    </row>
    <row r="556" spans="25:33" ht="18.75">
      <c r="Y556" s="116"/>
      <c r="Z556" s="117"/>
      <c r="AA556" s="117"/>
      <c r="AB556" s="117"/>
      <c r="AC556" s="117"/>
      <c r="AD556" s="117"/>
      <c r="AE556" s="117"/>
      <c r="AF556" s="117"/>
      <c r="AG556" s="118"/>
    </row>
    <row r="557" spans="25:33" ht="18.75">
      <c r="Y557" s="119" t="s">
        <v>125</v>
      </c>
      <c r="Z557" s="81">
        <f>A15</f>
        <v>1</v>
      </c>
      <c r="AA557" s="80"/>
      <c r="AB557" s="80"/>
      <c r="AC557" s="80"/>
      <c r="AD557" s="80"/>
      <c r="AE557" s="82" t="s">
        <v>126</v>
      </c>
      <c r="AF557" s="82"/>
      <c r="AG557" s="120">
        <f>AB577</f>
        <v>497.78999999999996</v>
      </c>
    </row>
    <row r="558" spans="25:33" ht="18.75">
      <c r="Y558" s="121"/>
      <c r="Z558" s="79"/>
      <c r="AA558" s="79"/>
      <c r="AB558" s="79"/>
      <c r="AC558" s="79"/>
      <c r="AD558" s="79"/>
      <c r="AE558" s="79"/>
      <c r="AF558" s="79"/>
      <c r="AG558" s="122"/>
    </row>
    <row r="559" spans="25:33" ht="18.75">
      <c r="Y559" s="152" t="s">
        <v>127</v>
      </c>
      <c r="Z559" s="85"/>
      <c r="AA559" s="85"/>
      <c r="AB559" s="85"/>
      <c r="AC559" s="85"/>
      <c r="AD559" s="85"/>
      <c r="AE559" s="86">
        <f>AG557</f>
        <v>497.78999999999996</v>
      </c>
      <c r="AF559" s="79"/>
      <c r="AG559" s="122"/>
    </row>
    <row r="560" spans="25:33" ht="18">
      <c r="Y560" s="124" t="s">
        <v>180</v>
      </c>
      <c r="Z560" s="87"/>
      <c r="AA560" s="87"/>
      <c r="AB560" s="87"/>
      <c r="AC560" s="87"/>
      <c r="AD560" s="87"/>
      <c r="AE560" s="87"/>
      <c r="AF560" s="87"/>
      <c r="AG560" s="125"/>
    </row>
    <row r="561" spans="25:33" ht="21">
      <c r="Y561" s="123" t="s">
        <v>129</v>
      </c>
      <c r="Z561" s="88" t="str">
        <f>B3</f>
        <v>CORRESPONDIENTE A LA IQNA. DE NOVIEMBRE 2008</v>
      </c>
      <c r="AA561" s="88"/>
      <c r="AB561" s="88"/>
      <c r="AC561" s="88"/>
      <c r="AD561" s="88" t="s">
        <v>130</v>
      </c>
      <c r="AE561" s="90"/>
      <c r="AF561" s="90"/>
      <c r="AG561" s="126"/>
    </row>
    <row r="562" spans="25:33" ht="18.75">
      <c r="Y562" s="121"/>
      <c r="Z562" s="79"/>
      <c r="AA562" s="79"/>
      <c r="AB562" s="79"/>
      <c r="AC562" s="79"/>
      <c r="AD562" s="79"/>
      <c r="AE562" s="79"/>
      <c r="AF562" s="79"/>
      <c r="AG562" s="122"/>
    </row>
    <row r="563" spans="25:33" ht="18">
      <c r="Y563" s="119"/>
      <c r="Z563" s="80"/>
      <c r="AA563" s="127" t="s">
        <v>131</v>
      </c>
      <c r="AB563" s="127"/>
      <c r="AC563" s="92" t="s">
        <v>132</v>
      </c>
      <c r="AD563" s="91" t="s">
        <v>133</v>
      </c>
      <c r="AE563" s="93"/>
      <c r="AF563" s="154"/>
      <c r="AG563" s="155"/>
    </row>
    <row r="564" spans="25:33" ht="18">
      <c r="Y564" s="119"/>
      <c r="Z564" s="80"/>
      <c r="AA564" s="129" t="s">
        <v>134</v>
      </c>
      <c r="AB564" s="130">
        <f>J15</f>
        <v>15</v>
      </c>
      <c r="AC564" s="131" t="s">
        <v>135</v>
      </c>
      <c r="AD564" s="132" t="s">
        <v>136</v>
      </c>
      <c r="AE564" s="133">
        <f>Q15</f>
        <v>56</v>
      </c>
      <c r="AF564" s="80"/>
      <c r="AG564" s="128"/>
    </row>
    <row r="565" spans="25:33" ht="18">
      <c r="Y565" s="119"/>
      <c r="Z565" s="80"/>
      <c r="AA565" s="129" t="s">
        <v>137</v>
      </c>
      <c r="AB565" s="129">
        <v>0</v>
      </c>
      <c r="AC565" s="134" t="s">
        <v>138</v>
      </c>
      <c r="AD565" s="132" t="s">
        <v>139</v>
      </c>
      <c r="AE565" s="133">
        <f>R15</f>
        <v>0</v>
      </c>
      <c r="AF565" s="80"/>
      <c r="AG565" s="128"/>
    </row>
    <row r="566" spans="25:33" ht="18">
      <c r="Y566" s="119"/>
      <c r="Z566" s="80"/>
      <c r="AA566" s="129" t="s">
        <v>140</v>
      </c>
      <c r="AB566" s="133">
        <v>0</v>
      </c>
      <c r="AC566" s="136"/>
      <c r="AD566" s="132" t="s">
        <v>141</v>
      </c>
      <c r="AE566" s="133">
        <f>S15</f>
        <v>8.75</v>
      </c>
      <c r="AF566" s="80"/>
      <c r="AG566" s="128"/>
    </row>
    <row r="567" spans="25:33" ht="18">
      <c r="Y567" s="119"/>
      <c r="Z567" s="80"/>
      <c r="AA567" s="129" t="s">
        <v>142</v>
      </c>
      <c r="AB567" s="133">
        <f>L15</f>
        <v>0</v>
      </c>
      <c r="AC567" s="136"/>
      <c r="AD567" s="132" t="s">
        <v>16</v>
      </c>
      <c r="AE567" s="133">
        <f>T15</f>
        <v>75.81</v>
      </c>
      <c r="AF567" s="80"/>
      <c r="AG567" s="128"/>
    </row>
    <row r="568" spans="25:33" ht="18">
      <c r="Y568" s="119"/>
      <c r="Z568" s="80"/>
      <c r="AA568" s="129" t="s">
        <v>143</v>
      </c>
      <c r="AB568" s="133">
        <f>O15</f>
        <v>0</v>
      </c>
      <c r="AC568" s="136"/>
      <c r="AD568" s="132" t="s">
        <v>144</v>
      </c>
      <c r="AE568" s="133">
        <f>U15</f>
        <v>0</v>
      </c>
      <c r="AF568" s="80"/>
      <c r="AG568" s="128"/>
    </row>
    <row r="569" spans="25:33" ht="18">
      <c r="Y569" s="119"/>
      <c r="Z569" s="80"/>
      <c r="AA569" s="129" t="s">
        <v>145</v>
      </c>
      <c r="AB569" s="133">
        <v>0</v>
      </c>
      <c r="AC569" s="136"/>
      <c r="AD569" s="132" t="s">
        <v>146</v>
      </c>
      <c r="AE569" s="133">
        <v>0</v>
      </c>
      <c r="AF569" s="156"/>
      <c r="AG569" s="154"/>
    </row>
    <row r="570" spans="25:33" ht="18">
      <c r="Y570" s="119"/>
      <c r="Z570" s="80"/>
      <c r="AA570" s="129" t="s">
        <v>147</v>
      </c>
      <c r="AB570" s="133">
        <f>P15-AB572</f>
        <v>700</v>
      </c>
      <c r="AC570" s="136"/>
      <c r="AD570" s="132" t="s">
        <v>148</v>
      </c>
      <c r="AE570" s="133">
        <v>0</v>
      </c>
      <c r="AF570" s="80"/>
      <c r="AG570" s="128"/>
    </row>
    <row r="571" spans="25:33" ht="18">
      <c r="Y571" s="119"/>
      <c r="Z571" s="80"/>
      <c r="AA571" s="129" t="s">
        <v>149</v>
      </c>
      <c r="AB571" s="133">
        <v>0</v>
      </c>
      <c r="AC571" s="136"/>
      <c r="AD571" s="132" t="s">
        <v>181</v>
      </c>
      <c r="AE571" s="133">
        <v>39.5</v>
      </c>
      <c r="AF571" s="80"/>
      <c r="AG571" s="128"/>
    </row>
    <row r="572" spans="25:33" ht="18">
      <c r="Y572" s="119"/>
      <c r="Z572" s="80"/>
      <c r="AA572" s="129" t="s">
        <v>151</v>
      </c>
      <c r="AB572" s="137">
        <f>I15/26*AC572/8</f>
        <v>0</v>
      </c>
      <c r="AC572" s="138">
        <f>K15</f>
        <v>0</v>
      </c>
      <c r="AD572" s="132" t="s">
        <v>152</v>
      </c>
      <c r="AE572" s="133">
        <v>22.15</v>
      </c>
      <c r="AF572" s="80"/>
      <c r="AG572" s="128"/>
    </row>
    <row r="573" spans="25:33" ht="18.75">
      <c r="Y573" s="119"/>
      <c r="Z573" s="80"/>
      <c r="AA573" s="139" t="s">
        <v>153</v>
      </c>
      <c r="AB573" s="139"/>
      <c r="AC573" s="92">
        <f>AC572/8</f>
        <v>0</v>
      </c>
      <c r="AD573" s="140" t="s">
        <v>154</v>
      </c>
      <c r="AE573" s="133">
        <v>0</v>
      </c>
      <c r="AF573" s="80"/>
      <c r="AG573" s="128"/>
    </row>
    <row r="574" spans="25:33" ht="18.75">
      <c r="Y574" s="121"/>
      <c r="Z574" s="79"/>
      <c r="AA574" s="100"/>
      <c r="AB574" s="100"/>
      <c r="AC574" s="100"/>
      <c r="AD574" s="100"/>
      <c r="AE574" s="97"/>
      <c r="AF574" s="79"/>
      <c r="AG574" s="122"/>
    </row>
    <row r="575" spans="25:33" ht="19.5" thickBot="1">
      <c r="Y575" s="121"/>
      <c r="Z575" s="79"/>
      <c r="AA575" s="100"/>
      <c r="AB575" s="100"/>
      <c r="AC575" s="100"/>
      <c r="AD575" s="100"/>
      <c r="AE575" s="100"/>
      <c r="AF575" s="79"/>
      <c r="AG575" s="122"/>
    </row>
    <row r="576" spans="25:33" ht="18.75" thickBot="1">
      <c r="Y576" s="119"/>
      <c r="Z576" s="80"/>
      <c r="AA576" s="141" t="s">
        <v>155</v>
      </c>
      <c r="AB576" s="142">
        <f>SUM(AB565:AB575)</f>
        <v>700</v>
      </c>
      <c r="AC576" s="142"/>
      <c r="AD576" s="143" t="s">
        <v>156</v>
      </c>
      <c r="AE576" s="144">
        <f>SUM(AE564:AE575)</f>
        <v>202.21</v>
      </c>
      <c r="AF576" s="80"/>
      <c r="AG576" s="128"/>
    </row>
    <row r="577" spans="25:33" ht="18.75" thickBot="1">
      <c r="Y577" s="119"/>
      <c r="Z577" s="80"/>
      <c r="AA577" s="141" t="s">
        <v>157</v>
      </c>
      <c r="AB577" s="145">
        <f>AB576-AE576</f>
        <v>497.78999999999996</v>
      </c>
      <c r="AC577" s="101"/>
      <c r="AD577" s="94"/>
      <c r="AE577" s="94"/>
      <c r="AF577" s="80"/>
      <c r="AG577" s="128"/>
    </row>
    <row r="578" spans="25:33" ht="18.75">
      <c r="Y578" s="121"/>
      <c r="Z578" s="79"/>
      <c r="AA578" s="79"/>
      <c r="AB578" s="79"/>
      <c r="AC578" s="79"/>
      <c r="AD578" s="102"/>
      <c r="AE578" s="102"/>
      <c r="AF578" s="102"/>
      <c r="AG578" s="122"/>
    </row>
    <row r="579" spans="25:33" ht="18.75">
      <c r="Y579" s="121"/>
      <c r="Z579" s="103"/>
      <c r="AA579" s="103"/>
      <c r="AB579" s="103"/>
      <c r="AC579" s="103"/>
      <c r="AD579" s="103"/>
      <c r="AE579" s="103"/>
      <c r="AF579" s="103"/>
      <c r="AG579" s="146"/>
    </row>
    <row r="580" spans="25:33" ht="18">
      <c r="Y580" s="147" t="str">
        <f>B3</f>
        <v>CORRESPONDIENTE A LA IQNA. DE NOVIEMBRE 2008</v>
      </c>
      <c r="Z580" s="104"/>
      <c r="AA580" s="104"/>
      <c r="AB580" s="104"/>
      <c r="AC580" s="103"/>
      <c r="AD580" s="105" t="s">
        <v>158</v>
      </c>
      <c r="AE580" s="105"/>
      <c r="AF580" s="105"/>
      <c r="AG580" s="146"/>
    </row>
    <row r="581" spans="25:33" ht="18">
      <c r="Y581" s="147"/>
      <c r="Z581" s="103"/>
      <c r="AA581" s="103"/>
      <c r="AB581" s="103"/>
      <c r="AC581" s="103"/>
      <c r="AD581" s="103"/>
      <c r="AE581" s="103"/>
      <c r="AF581" s="103"/>
      <c r="AG581" s="146"/>
    </row>
    <row r="582" spans="25:33" ht="18.75" thickBot="1">
      <c r="Y582" s="119"/>
      <c r="Z582" s="80"/>
      <c r="AA582" s="80"/>
      <c r="AB582" s="80"/>
      <c r="AC582" s="80"/>
      <c r="AD582" s="80"/>
      <c r="AE582" s="80"/>
      <c r="AF582" s="80"/>
      <c r="AG582" s="128"/>
    </row>
    <row r="583" spans="25:33" ht="18">
      <c r="Y583" s="119" t="s">
        <v>179</v>
      </c>
      <c r="Z583" s="80"/>
      <c r="AA583" s="80"/>
      <c r="AB583" s="80"/>
      <c r="AC583" s="80"/>
      <c r="AD583" s="148" t="str">
        <f>B15</f>
        <v>JUAN CARLOS RUIZ PINTO</v>
      </c>
      <c r="AE583" s="148"/>
      <c r="AF583" s="148"/>
      <c r="AG583" s="128"/>
    </row>
    <row r="584" spans="25:33" ht="18.75" thickBot="1">
      <c r="Y584" s="149"/>
      <c r="Z584" s="150"/>
      <c r="AA584" s="150"/>
      <c r="AB584" s="150"/>
      <c r="AC584" s="150"/>
      <c r="AD584" s="150"/>
      <c r="AE584" s="150"/>
      <c r="AF584" s="150"/>
      <c r="AG584" s="151"/>
    </row>
    <row r="585" spans="25:33" ht="18">
      <c r="Y585" s="103"/>
      <c r="Z585" s="103"/>
      <c r="AA585" s="103"/>
      <c r="AB585" s="103"/>
      <c r="AC585" s="103"/>
      <c r="AD585" s="103"/>
      <c r="AE585" s="103"/>
      <c r="AF585" s="103"/>
      <c r="AG585" s="103"/>
    </row>
    <row r="586" spans="25:33" ht="18">
      <c r="Y586" s="103"/>
      <c r="Z586" s="103"/>
      <c r="AA586" s="103"/>
      <c r="AB586" s="103"/>
      <c r="AC586" s="103"/>
      <c r="AD586" s="103"/>
      <c r="AE586" s="103"/>
      <c r="AF586" s="103"/>
      <c r="AG586" s="80"/>
    </row>
    <row r="587" spans="25:33" ht="18">
      <c r="AG587" s="80"/>
    </row>
    <row r="588" spans="25:33" ht="18">
      <c r="AG588" s="80"/>
    </row>
    <row r="589" spans="25:33" ht="18">
      <c r="AC589" s="113"/>
      <c r="AG589" s="80"/>
    </row>
    <row r="590" spans="25:33" ht="18">
      <c r="AC590" s="114"/>
      <c r="AG590" s="80"/>
    </row>
    <row r="591" spans="25:33" ht="18">
      <c r="AC591" s="115"/>
      <c r="AG591" s="80"/>
    </row>
    <row r="592" spans="25:33" ht="18">
      <c r="AC592" s="115"/>
      <c r="AG592" s="80"/>
    </row>
    <row r="593" spans="25:33" ht="18">
      <c r="AC593" s="115"/>
      <c r="AG593" s="80"/>
    </row>
    <row r="594" spans="25:33">
      <c r="Y594" s="157"/>
      <c r="Z594" s="157"/>
      <c r="AA594" s="157"/>
      <c r="AB594" s="157"/>
      <c r="AC594" s="157"/>
      <c r="AD594" s="157"/>
      <c r="AE594" s="157"/>
      <c r="AF594" s="157"/>
      <c r="AG594" s="157"/>
    </row>
    <row r="595" spans="25:33" ht="15.75" thickBot="1"/>
    <row r="596" spans="25:33" ht="18.75">
      <c r="Y596" s="116"/>
      <c r="Z596" s="117"/>
      <c r="AA596" s="117"/>
      <c r="AB596" s="117"/>
      <c r="AC596" s="117"/>
      <c r="AD596" s="117"/>
      <c r="AE596" s="117"/>
      <c r="AF596" s="117"/>
      <c r="AG596" s="118"/>
    </row>
    <row r="597" spans="25:33" ht="18.75">
      <c r="Y597" s="119" t="s">
        <v>125</v>
      </c>
      <c r="Z597" s="81" t="e">
        <f>#REF!</f>
        <v>#REF!</v>
      </c>
      <c r="AA597" s="80"/>
      <c r="AB597" s="80"/>
      <c r="AC597" s="80"/>
      <c r="AD597" s="80"/>
      <c r="AE597" s="82" t="s">
        <v>126</v>
      </c>
      <c r="AF597" s="82"/>
      <c r="AG597" s="120" t="e">
        <f>AB617</f>
        <v>#REF!</v>
      </c>
    </row>
    <row r="598" spans="25:33" ht="18.75">
      <c r="Y598" s="121"/>
      <c r="Z598" s="79"/>
      <c r="AA598" s="79"/>
      <c r="AB598" s="79"/>
      <c r="AC598" s="79"/>
      <c r="AD598" s="79"/>
      <c r="AE598" s="79"/>
      <c r="AF598" s="79"/>
      <c r="AG598" s="122"/>
    </row>
    <row r="599" spans="25:33" ht="18.75">
      <c r="Y599" s="152" t="s">
        <v>127</v>
      </c>
      <c r="Z599" s="85"/>
      <c r="AA599" s="85"/>
      <c r="AB599" s="85"/>
      <c r="AC599" s="85"/>
      <c r="AD599" s="85"/>
      <c r="AE599" s="86" t="e">
        <f>AG597</f>
        <v>#REF!</v>
      </c>
      <c r="AF599" s="79"/>
      <c r="AG599" s="122"/>
    </row>
    <row r="600" spans="25:33" ht="18">
      <c r="Y600" s="124" t="s">
        <v>182</v>
      </c>
      <c r="Z600" s="87"/>
      <c r="AA600" s="87"/>
      <c r="AB600" s="87"/>
      <c r="AC600" s="87"/>
      <c r="AD600" s="87"/>
      <c r="AE600" s="87"/>
      <c r="AF600" s="87"/>
      <c r="AG600" s="125"/>
    </row>
    <row r="601" spans="25:33" ht="21">
      <c r="Y601" s="123" t="s">
        <v>129</v>
      </c>
      <c r="Z601" s="88" t="str">
        <f>B3</f>
        <v>CORRESPONDIENTE A LA IQNA. DE NOVIEMBRE 2008</v>
      </c>
      <c r="AA601" s="88"/>
      <c r="AB601" s="88"/>
      <c r="AC601" s="88"/>
      <c r="AD601" s="88" t="s">
        <v>130</v>
      </c>
      <c r="AE601" s="90"/>
      <c r="AF601" s="90"/>
      <c r="AG601" s="126"/>
    </row>
    <row r="602" spans="25:33" ht="18.75">
      <c r="Y602" s="121"/>
      <c r="Z602" s="79"/>
      <c r="AA602" s="79"/>
      <c r="AB602" s="79"/>
      <c r="AC602" s="79"/>
      <c r="AD602" s="79"/>
      <c r="AE602" s="79"/>
      <c r="AF602" s="79"/>
      <c r="AG602" s="122"/>
    </row>
    <row r="603" spans="25:33" ht="18">
      <c r="Y603" s="119"/>
      <c r="Z603" s="80"/>
      <c r="AA603" s="127" t="s">
        <v>131</v>
      </c>
      <c r="AB603" s="127"/>
      <c r="AC603" s="92" t="s">
        <v>132</v>
      </c>
      <c r="AD603" s="91" t="s">
        <v>133</v>
      </c>
      <c r="AE603" s="93"/>
      <c r="AF603" s="80"/>
      <c r="AG603" s="128"/>
    </row>
    <row r="604" spans="25:33" ht="18">
      <c r="Y604" s="119"/>
      <c r="Z604" s="80"/>
      <c r="AA604" s="129" t="s">
        <v>134</v>
      </c>
      <c r="AB604" s="130" t="e">
        <f>#REF!</f>
        <v>#REF!</v>
      </c>
      <c r="AC604" s="131" t="s">
        <v>135</v>
      </c>
      <c r="AD604" s="132" t="s">
        <v>136</v>
      </c>
      <c r="AE604" s="133" t="e">
        <f>#REF!</f>
        <v>#REF!</v>
      </c>
      <c r="AF604" s="80"/>
      <c r="AG604" s="128"/>
    </row>
    <row r="605" spans="25:33" ht="18">
      <c r="Y605" s="119"/>
      <c r="Z605" s="80"/>
      <c r="AA605" s="129" t="s">
        <v>137</v>
      </c>
      <c r="AB605" s="129">
        <v>0</v>
      </c>
      <c r="AC605" s="134" t="s">
        <v>138</v>
      </c>
      <c r="AD605" s="132" t="s">
        <v>139</v>
      </c>
      <c r="AE605" s="133" t="e">
        <f>#REF!</f>
        <v>#REF!</v>
      </c>
      <c r="AF605" s="80"/>
      <c r="AG605" s="128"/>
    </row>
    <row r="606" spans="25:33" ht="18">
      <c r="Y606" s="119"/>
      <c r="Z606" s="80"/>
      <c r="AA606" s="129" t="s">
        <v>140</v>
      </c>
      <c r="AB606" s="133">
        <v>0</v>
      </c>
      <c r="AC606" s="136"/>
      <c r="AD606" s="132" t="s">
        <v>141</v>
      </c>
      <c r="AE606" s="133" t="e">
        <f>#REF!</f>
        <v>#REF!</v>
      </c>
      <c r="AF606" s="80"/>
      <c r="AG606" s="128"/>
    </row>
    <row r="607" spans="25:33" ht="18">
      <c r="Y607" s="119"/>
      <c r="Z607" s="80"/>
      <c r="AA607" s="129" t="s">
        <v>142</v>
      </c>
      <c r="AB607" s="133" t="e">
        <f>#REF!</f>
        <v>#REF!</v>
      </c>
      <c r="AC607" s="136"/>
      <c r="AD607" s="132" t="s">
        <v>16</v>
      </c>
      <c r="AE607" s="133" t="e">
        <f>#REF!</f>
        <v>#REF!</v>
      </c>
      <c r="AF607" s="80"/>
      <c r="AG607" s="128"/>
    </row>
    <row r="608" spans="25:33" ht="18">
      <c r="Y608" s="119"/>
      <c r="Z608" s="80"/>
      <c r="AA608" s="129" t="s">
        <v>143</v>
      </c>
      <c r="AB608" s="133" t="e">
        <f>#REF!</f>
        <v>#REF!</v>
      </c>
      <c r="AC608" s="136"/>
      <c r="AD608" s="132" t="s">
        <v>144</v>
      </c>
      <c r="AE608" s="133" t="e">
        <f>#REF!</f>
        <v>#REF!</v>
      </c>
      <c r="AF608" s="80"/>
      <c r="AG608" s="128"/>
    </row>
    <row r="609" spans="25:33" ht="18">
      <c r="Y609" s="119"/>
      <c r="Z609" s="80"/>
      <c r="AA609" s="129" t="s">
        <v>145</v>
      </c>
      <c r="AB609" s="133">
        <v>0</v>
      </c>
      <c r="AC609" s="136"/>
      <c r="AD609" s="132" t="s">
        <v>146</v>
      </c>
      <c r="AE609" s="133">
        <v>0</v>
      </c>
      <c r="AF609" s="80"/>
      <c r="AG609" s="128"/>
    </row>
    <row r="610" spans="25:33" ht="18">
      <c r="Y610" s="119"/>
      <c r="Z610" s="80"/>
      <c r="AA610" s="129" t="s">
        <v>147</v>
      </c>
      <c r="AB610" s="133" t="e">
        <f>#REF!-AB612</f>
        <v>#REF!</v>
      </c>
      <c r="AC610" s="136"/>
      <c r="AD610" s="132" t="s">
        <v>148</v>
      </c>
      <c r="AE610" s="133">
        <v>0</v>
      </c>
      <c r="AF610" s="80"/>
      <c r="AG610" s="128"/>
    </row>
    <row r="611" spans="25:33" ht="18">
      <c r="Y611" s="119"/>
      <c r="Z611" s="80"/>
      <c r="AA611" s="129" t="s">
        <v>149</v>
      </c>
      <c r="AB611" s="133">
        <v>0</v>
      </c>
      <c r="AC611" s="136"/>
      <c r="AD611" s="132" t="s">
        <v>150</v>
      </c>
      <c r="AE611" s="133">
        <v>0</v>
      </c>
      <c r="AF611" s="80"/>
      <c r="AG611" s="128"/>
    </row>
    <row r="612" spans="25:33" ht="18">
      <c r="Y612" s="119"/>
      <c r="Z612" s="80"/>
      <c r="AA612" s="129" t="s">
        <v>151</v>
      </c>
      <c r="AB612" s="137" t="e">
        <f>#REF!/26*AC612/8</f>
        <v>#REF!</v>
      </c>
      <c r="AC612" s="138" t="e">
        <f>#REF!</f>
        <v>#REF!</v>
      </c>
      <c r="AD612" s="132" t="s">
        <v>152</v>
      </c>
      <c r="AE612" s="133" t="e">
        <f>#REF!</f>
        <v>#REF!</v>
      </c>
      <c r="AF612" s="80"/>
      <c r="AG612" s="128"/>
    </row>
    <row r="613" spans="25:33" ht="18.75">
      <c r="Y613" s="119"/>
      <c r="Z613" s="80"/>
      <c r="AA613" s="139" t="s">
        <v>153</v>
      </c>
      <c r="AB613" s="139"/>
      <c r="AC613" s="92" t="e">
        <f>AC612/8</f>
        <v>#REF!</v>
      </c>
      <c r="AD613" s="140" t="s">
        <v>154</v>
      </c>
      <c r="AE613" s="133">
        <v>0</v>
      </c>
      <c r="AF613" s="80"/>
      <c r="AG613" s="128"/>
    </row>
    <row r="614" spans="25:33" ht="18.75">
      <c r="Y614" s="121"/>
      <c r="Z614" s="79"/>
      <c r="AA614" s="100"/>
      <c r="AB614" s="100"/>
      <c r="AC614" s="100"/>
      <c r="AD614" s="100"/>
      <c r="AE614" s="97"/>
      <c r="AF614" s="79"/>
      <c r="AG614" s="122"/>
    </row>
    <row r="615" spans="25:33" ht="19.5" thickBot="1">
      <c r="Y615" s="121"/>
      <c r="Z615" s="79"/>
      <c r="AA615" s="100"/>
      <c r="AB615" s="100"/>
      <c r="AC615" s="100"/>
      <c r="AD615" s="100"/>
      <c r="AE615" s="100"/>
      <c r="AF615" s="79"/>
      <c r="AG615" s="122"/>
    </row>
    <row r="616" spans="25:33" ht="18.75" thickBot="1">
      <c r="Y616" s="119"/>
      <c r="Z616" s="80"/>
      <c r="AA616" s="141" t="s">
        <v>155</v>
      </c>
      <c r="AB616" s="142" t="e">
        <f>SUM(AB605:AB615)</f>
        <v>#REF!</v>
      </c>
      <c r="AC616" s="142"/>
      <c r="AD616" s="143" t="s">
        <v>156</v>
      </c>
      <c r="AE616" s="144" t="e">
        <f>SUM(AE604:AE615)</f>
        <v>#REF!</v>
      </c>
      <c r="AF616" s="80"/>
      <c r="AG616" s="128"/>
    </row>
    <row r="617" spans="25:33" ht="18.75" thickBot="1">
      <c r="Y617" s="119"/>
      <c r="Z617" s="80"/>
      <c r="AA617" s="141" t="s">
        <v>157</v>
      </c>
      <c r="AB617" s="145" t="e">
        <f>AB616-AE616</f>
        <v>#REF!</v>
      </c>
      <c r="AC617" s="101"/>
      <c r="AD617" s="94"/>
      <c r="AE617" s="94"/>
      <c r="AF617" s="80"/>
      <c r="AG617" s="128"/>
    </row>
    <row r="618" spans="25:33" ht="18.75">
      <c r="Y618" s="121"/>
      <c r="Z618" s="79"/>
      <c r="AA618" s="79"/>
      <c r="AB618" s="79"/>
      <c r="AC618" s="79"/>
      <c r="AD618" s="102"/>
      <c r="AE618" s="102"/>
      <c r="AF618" s="102"/>
      <c r="AG618" s="122"/>
    </row>
    <row r="619" spans="25:33" ht="18.75">
      <c r="Y619" s="121"/>
      <c r="Z619" s="103"/>
      <c r="AA619" s="103"/>
      <c r="AB619" s="103"/>
      <c r="AC619" s="103"/>
      <c r="AD619" s="103"/>
      <c r="AE619" s="103"/>
      <c r="AF619" s="103"/>
      <c r="AG619" s="146"/>
    </row>
    <row r="620" spans="25:33" ht="18">
      <c r="Y620" s="147" t="str">
        <f>B3</f>
        <v>CORRESPONDIENTE A LA IQNA. DE NOVIEMBRE 2008</v>
      </c>
      <c r="Z620" s="104"/>
      <c r="AA620" s="104"/>
      <c r="AB620" s="104"/>
      <c r="AC620" s="103"/>
      <c r="AD620" s="105" t="s">
        <v>158</v>
      </c>
      <c r="AE620" s="105"/>
      <c r="AF620" s="105"/>
      <c r="AG620" s="146"/>
    </row>
    <row r="621" spans="25:33" ht="18">
      <c r="Y621" s="147"/>
      <c r="Z621" s="103"/>
      <c r="AA621" s="103"/>
      <c r="AB621" s="103"/>
      <c r="AC621" s="103"/>
      <c r="AD621" s="103"/>
      <c r="AE621" s="103"/>
      <c r="AF621" s="103"/>
      <c r="AG621" s="146"/>
    </row>
    <row r="622" spans="25:33" ht="18.75" thickBot="1">
      <c r="Y622" s="119"/>
      <c r="Z622" s="80"/>
      <c r="AA622" s="80"/>
      <c r="AB622" s="80"/>
      <c r="AC622" s="80"/>
      <c r="AD622" s="80"/>
      <c r="AE622" s="80"/>
      <c r="AF622" s="80"/>
      <c r="AG622" s="128"/>
    </row>
    <row r="623" spans="25:33" ht="18">
      <c r="Y623" s="119" t="s">
        <v>179</v>
      </c>
      <c r="Z623" s="80"/>
      <c r="AA623" s="80"/>
      <c r="AB623" s="80"/>
      <c r="AC623" s="80"/>
      <c r="AD623" s="148" t="e">
        <f>#REF!</f>
        <v>#REF!</v>
      </c>
      <c r="AE623" s="148"/>
      <c r="AF623" s="148"/>
      <c r="AG623" s="128"/>
    </row>
    <row r="624" spans="25:33" ht="18.75" thickBot="1">
      <c r="Y624" s="149"/>
      <c r="Z624" s="150"/>
      <c r="AA624" s="150"/>
      <c r="AB624" s="150"/>
      <c r="AC624" s="150"/>
      <c r="AD624" s="150"/>
      <c r="AE624" s="150"/>
      <c r="AF624" s="150"/>
      <c r="AG624" s="151"/>
    </row>
    <row r="625" spans="25:33">
      <c r="Y625" s="111"/>
      <c r="Z625" s="111"/>
      <c r="AA625" s="111"/>
      <c r="AB625" s="111"/>
      <c r="AC625" s="111"/>
      <c r="AD625" s="111"/>
      <c r="AE625" s="111"/>
      <c r="AF625" s="111"/>
      <c r="AG625" s="111"/>
    </row>
    <row r="626" spans="25:33">
      <c r="Y626" s="111"/>
      <c r="Z626" s="111"/>
      <c r="AA626" s="111"/>
      <c r="AB626" s="111"/>
      <c r="AC626" s="111"/>
      <c r="AD626" s="111"/>
      <c r="AE626" s="111"/>
      <c r="AF626" s="111"/>
    </row>
    <row r="627" spans="25:33">
      <c r="Y627" s="111"/>
      <c r="Z627" s="111"/>
      <c r="AA627" s="111"/>
      <c r="AB627" s="111"/>
      <c r="AC627" s="111"/>
      <c r="AD627" s="111"/>
      <c r="AE627" s="111"/>
      <c r="AF627" s="111"/>
    </row>
    <row r="628" spans="25:33">
      <c r="Y628" s="111"/>
      <c r="Z628" s="111"/>
      <c r="AA628" s="111"/>
      <c r="AB628" s="111"/>
      <c r="AC628" s="111"/>
      <c r="AD628" s="111"/>
      <c r="AE628" s="111"/>
      <c r="AF628" s="111"/>
    </row>
    <row r="631" spans="25:33" ht="18">
      <c r="AC631" s="113"/>
    </row>
    <row r="632" spans="25:33">
      <c r="AC632" s="114"/>
    </row>
    <row r="633" spans="25:33">
      <c r="AC633" s="115"/>
    </row>
    <row r="634" spans="25:33">
      <c r="AC634" s="115"/>
    </row>
    <row r="635" spans="25:33">
      <c r="AC635" s="115"/>
    </row>
    <row r="636" spans="25:33" ht="15.75" thickBot="1">
      <c r="Y636" s="111"/>
      <c r="Z636" s="111"/>
      <c r="AA636" s="111"/>
      <c r="AB636" s="111"/>
      <c r="AC636" s="111"/>
      <c r="AD636" s="111"/>
      <c r="AE636" s="111"/>
      <c r="AF636" s="111"/>
    </row>
    <row r="637" spans="25:33" ht="18.75">
      <c r="Y637" s="116"/>
      <c r="Z637" s="117"/>
      <c r="AA637" s="117"/>
      <c r="AB637" s="117"/>
      <c r="AC637" s="117"/>
      <c r="AD637" s="117"/>
      <c r="AE637" s="117"/>
      <c r="AF637" s="117"/>
      <c r="AG637" s="118"/>
    </row>
    <row r="638" spans="25:33" ht="18.75">
      <c r="Y638" s="119" t="s">
        <v>125</v>
      </c>
      <c r="Z638" s="81">
        <f>A16</f>
        <v>2</v>
      </c>
      <c r="AA638" s="80"/>
      <c r="AB638" s="80"/>
      <c r="AC638" s="80"/>
      <c r="AD638" s="80"/>
      <c r="AE638" s="82" t="s">
        <v>126</v>
      </c>
      <c r="AF638" s="82"/>
      <c r="AG638" s="120">
        <f>AB658</f>
        <v>742.89</v>
      </c>
    </row>
    <row r="639" spans="25:33" ht="18.75">
      <c r="Y639" s="121"/>
      <c r="Z639" s="79"/>
      <c r="AA639" s="79"/>
      <c r="AB639" s="79"/>
      <c r="AC639" s="79"/>
      <c r="AD639" s="79"/>
      <c r="AE639" s="79"/>
      <c r="AF639" s="79"/>
      <c r="AG639" s="122"/>
    </row>
    <row r="640" spans="25:33" ht="18.75">
      <c r="Y640" s="152" t="s">
        <v>127</v>
      </c>
      <c r="Z640" s="85"/>
      <c r="AA640" s="85"/>
      <c r="AB640" s="85"/>
      <c r="AC640" s="85"/>
      <c r="AD640" s="85"/>
      <c r="AE640" s="86">
        <f>AG638</f>
        <v>742.89</v>
      </c>
      <c r="AF640" s="79"/>
      <c r="AG640" s="122"/>
    </row>
    <row r="641" spans="25:33" ht="18">
      <c r="Y641" s="124" t="s">
        <v>183</v>
      </c>
      <c r="Z641" s="87"/>
      <c r="AA641" s="87"/>
      <c r="AB641" s="87"/>
      <c r="AC641" s="87"/>
      <c r="AD641" s="87"/>
      <c r="AE641" s="87"/>
      <c r="AF641" s="87"/>
      <c r="AG641" s="125"/>
    </row>
    <row r="642" spans="25:33" ht="21">
      <c r="Y642" s="123" t="s">
        <v>129</v>
      </c>
      <c r="Z642" s="88" t="str">
        <f>B3</f>
        <v>CORRESPONDIENTE A LA IQNA. DE NOVIEMBRE 2008</v>
      </c>
      <c r="AA642" s="88"/>
      <c r="AB642" s="88"/>
      <c r="AC642" s="88"/>
      <c r="AD642" s="88" t="s">
        <v>130</v>
      </c>
      <c r="AE642" s="90"/>
      <c r="AF642" s="90"/>
      <c r="AG642" s="126"/>
    </row>
    <row r="643" spans="25:33" ht="18.75">
      <c r="Y643" s="121"/>
      <c r="Z643" s="79"/>
      <c r="AA643" s="79"/>
      <c r="AB643" s="79"/>
      <c r="AC643" s="79"/>
      <c r="AD643" s="79"/>
      <c r="AE643" s="79"/>
      <c r="AF643" s="79"/>
      <c r="AG643" s="122"/>
    </row>
    <row r="644" spans="25:33" ht="18">
      <c r="Y644" s="119"/>
      <c r="Z644" s="80"/>
      <c r="AA644" s="127" t="s">
        <v>131</v>
      </c>
      <c r="AB644" s="127"/>
      <c r="AC644" s="92" t="s">
        <v>132</v>
      </c>
      <c r="AD644" s="91" t="s">
        <v>133</v>
      </c>
      <c r="AE644" s="93"/>
      <c r="AF644" s="80"/>
      <c r="AG644" s="128"/>
    </row>
    <row r="645" spans="25:33" ht="18">
      <c r="Y645" s="119"/>
      <c r="Z645" s="80"/>
      <c r="AA645" s="129" t="s">
        <v>134</v>
      </c>
      <c r="AB645" s="130">
        <f>J16</f>
        <v>15</v>
      </c>
      <c r="AC645" s="131" t="s">
        <v>135</v>
      </c>
      <c r="AD645" s="132" t="s">
        <v>136</v>
      </c>
      <c r="AE645" s="133">
        <f>Q16</f>
        <v>56</v>
      </c>
      <c r="AF645" s="80"/>
      <c r="AG645" s="128"/>
    </row>
    <row r="646" spans="25:33" ht="18">
      <c r="Y646" s="119"/>
      <c r="Z646" s="80"/>
      <c r="AA646" s="129" t="s">
        <v>137</v>
      </c>
      <c r="AB646" s="129">
        <v>0</v>
      </c>
      <c r="AC646" s="134" t="s">
        <v>138</v>
      </c>
      <c r="AD646" s="132" t="s">
        <v>139</v>
      </c>
      <c r="AE646" s="133">
        <f>R16</f>
        <v>11</v>
      </c>
      <c r="AF646" s="80"/>
      <c r="AG646" s="128"/>
    </row>
    <row r="647" spans="25:33" ht="18">
      <c r="Y647" s="119"/>
      <c r="Z647" s="80"/>
      <c r="AA647" s="129" t="s">
        <v>140</v>
      </c>
      <c r="AB647" s="133">
        <v>0</v>
      </c>
      <c r="AC647" s="136"/>
      <c r="AD647" s="132" t="s">
        <v>141</v>
      </c>
      <c r="AE647" s="133">
        <f>S16</f>
        <v>8.75</v>
      </c>
      <c r="AF647" s="80"/>
      <c r="AG647" s="128"/>
    </row>
    <row r="648" spans="25:33" ht="18">
      <c r="Y648" s="119"/>
      <c r="Z648" s="80"/>
      <c r="AA648" s="129" t="s">
        <v>142</v>
      </c>
      <c r="AB648" s="133">
        <f>L16</f>
        <v>250</v>
      </c>
      <c r="AC648" s="136"/>
      <c r="AD648" s="132" t="s">
        <v>16</v>
      </c>
      <c r="AE648" s="133">
        <f>T16</f>
        <v>75.81</v>
      </c>
      <c r="AF648" s="80"/>
      <c r="AG648" s="128"/>
    </row>
    <row r="649" spans="25:33" ht="18">
      <c r="Y649" s="119"/>
      <c r="Z649" s="80"/>
      <c r="AA649" s="129" t="s">
        <v>143</v>
      </c>
      <c r="AB649" s="133">
        <f>O16</f>
        <v>0</v>
      </c>
      <c r="AC649" s="136"/>
      <c r="AD649" s="132" t="s">
        <v>144</v>
      </c>
      <c r="AE649" s="133">
        <f>U16</f>
        <v>25</v>
      </c>
      <c r="AF649" s="80"/>
      <c r="AG649" s="128"/>
    </row>
    <row r="650" spans="25:33" ht="18">
      <c r="Y650" s="119"/>
      <c r="Z650" s="80"/>
      <c r="AA650" s="129" t="s">
        <v>145</v>
      </c>
      <c r="AB650" s="133">
        <v>0</v>
      </c>
      <c r="AC650" s="136"/>
      <c r="AD650" s="132" t="s">
        <v>146</v>
      </c>
      <c r="AE650" s="133">
        <v>0</v>
      </c>
      <c r="AF650" s="80"/>
      <c r="AG650" s="128"/>
    </row>
    <row r="651" spans="25:33" ht="18">
      <c r="Y651" s="119"/>
      <c r="Z651" s="80"/>
      <c r="AA651" s="129" t="s">
        <v>147</v>
      </c>
      <c r="AB651" s="133">
        <f>I16-AB653</f>
        <v>700</v>
      </c>
      <c r="AC651" s="136"/>
      <c r="AD651" s="132" t="s">
        <v>148</v>
      </c>
      <c r="AE651" s="133">
        <v>0</v>
      </c>
      <c r="AF651" s="80"/>
      <c r="AG651" s="128"/>
    </row>
    <row r="652" spans="25:33" ht="18">
      <c r="Y652" s="119"/>
      <c r="Z652" s="80"/>
      <c r="AA652" s="129" t="s">
        <v>149</v>
      </c>
      <c r="AB652" s="133">
        <v>0</v>
      </c>
      <c r="AC652" s="136"/>
      <c r="AD652" s="132" t="s">
        <v>150</v>
      </c>
      <c r="AE652" s="133">
        <v>0</v>
      </c>
      <c r="AF652" s="80"/>
      <c r="AG652" s="128"/>
    </row>
    <row r="653" spans="25:33" ht="18">
      <c r="Y653" s="119"/>
      <c r="Z653" s="80"/>
      <c r="AA653" s="129" t="s">
        <v>151</v>
      </c>
      <c r="AB653" s="137">
        <f>I16/26*AC653/8</f>
        <v>0</v>
      </c>
      <c r="AC653" s="138">
        <f>K16</f>
        <v>0</v>
      </c>
      <c r="AD653" s="132" t="s">
        <v>152</v>
      </c>
      <c r="AE653" s="133">
        <f>V16</f>
        <v>30.55</v>
      </c>
      <c r="AF653" s="80"/>
      <c r="AG653" s="128"/>
    </row>
    <row r="654" spans="25:33" ht="18.75">
      <c r="Y654" s="119"/>
      <c r="Z654" s="80"/>
      <c r="AA654" s="139" t="s">
        <v>153</v>
      </c>
      <c r="AB654" s="139"/>
      <c r="AC654" s="92">
        <f>AC653/8</f>
        <v>0</v>
      </c>
      <c r="AD654" s="140" t="s">
        <v>154</v>
      </c>
      <c r="AE654" s="133">
        <v>0</v>
      </c>
      <c r="AF654" s="80"/>
      <c r="AG654" s="128"/>
    </row>
    <row r="655" spans="25:33" ht="18.75">
      <c r="Y655" s="121"/>
      <c r="Z655" s="79"/>
      <c r="AA655" s="100"/>
      <c r="AB655" s="100"/>
      <c r="AC655" s="100"/>
      <c r="AD655" s="100"/>
      <c r="AE655" s="97"/>
      <c r="AF655" s="79"/>
      <c r="AG655" s="122"/>
    </row>
    <row r="656" spans="25:33" ht="19.5" thickBot="1">
      <c r="Y656" s="121"/>
      <c r="Z656" s="79"/>
      <c r="AA656" s="100"/>
      <c r="AB656" s="100"/>
      <c r="AC656" s="100"/>
      <c r="AD656" s="100"/>
      <c r="AE656" s="100"/>
      <c r="AF656" s="79"/>
      <c r="AG656" s="122"/>
    </row>
    <row r="657" spans="25:33" ht="18.75" thickBot="1">
      <c r="Y657" s="119"/>
      <c r="Z657" s="80"/>
      <c r="AA657" s="141" t="s">
        <v>155</v>
      </c>
      <c r="AB657" s="142">
        <f>SUM(AB646:AB656)</f>
        <v>950</v>
      </c>
      <c r="AC657" s="142"/>
      <c r="AD657" s="143" t="s">
        <v>156</v>
      </c>
      <c r="AE657" s="144">
        <f>SUM(AE645:AE656)</f>
        <v>207.11</v>
      </c>
      <c r="AF657" s="80"/>
      <c r="AG657" s="128"/>
    </row>
    <row r="658" spans="25:33" ht="18.75" thickBot="1">
      <c r="Y658" s="119"/>
      <c r="Z658" s="80"/>
      <c r="AA658" s="141" t="s">
        <v>157</v>
      </c>
      <c r="AB658" s="145">
        <f>AB657-AE657</f>
        <v>742.89</v>
      </c>
      <c r="AC658" s="101"/>
      <c r="AD658" s="94"/>
      <c r="AE658" s="94"/>
      <c r="AF658" s="80"/>
      <c r="AG658" s="128"/>
    </row>
    <row r="659" spans="25:33" ht="18.75">
      <c r="Y659" s="121"/>
      <c r="Z659" s="79"/>
      <c r="AA659" s="79"/>
      <c r="AB659" s="79"/>
      <c r="AC659" s="79"/>
      <c r="AD659" s="102"/>
      <c r="AE659" s="102"/>
      <c r="AF659" s="102"/>
      <c r="AG659" s="122"/>
    </row>
    <row r="660" spans="25:33" ht="18.75">
      <c r="Y660" s="121"/>
      <c r="Z660" s="103"/>
      <c r="AA660" s="103"/>
      <c r="AB660" s="103"/>
      <c r="AC660" s="103"/>
      <c r="AD660" s="103"/>
      <c r="AE660" s="103"/>
      <c r="AF660" s="103"/>
      <c r="AG660" s="146"/>
    </row>
    <row r="661" spans="25:33" ht="18">
      <c r="Y661" s="147" t="str">
        <f>B3</f>
        <v>CORRESPONDIENTE A LA IQNA. DE NOVIEMBRE 2008</v>
      </c>
      <c r="Z661" s="104"/>
      <c r="AA661" s="104"/>
      <c r="AB661" s="104"/>
      <c r="AC661" s="103"/>
      <c r="AD661" s="105" t="s">
        <v>158</v>
      </c>
      <c r="AE661" s="105"/>
      <c r="AF661" s="105"/>
      <c r="AG661" s="146"/>
    </row>
    <row r="662" spans="25:33" ht="18">
      <c r="Y662" s="147"/>
      <c r="Z662" s="103"/>
      <c r="AA662" s="103"/>
      <c r="AB662" s="103"/>
      <c r="AC662" s="103"/>
      <c r="AD662" s="103"/>
      <c r="AE662" s="103"/>
      <c r="AF662" s="103"/>
      <c r="AG662" s="146"/>
    </row>
    <row r="663" spans="25:33" ht="18.75" thickBot="1">
      <c r="Y663" s="119"/>
      <c r="Z663" s="80"/>
      <c r="AA663" s="80"/>
      <c r="AB663" s="80"/>
      <c r="AC663" s="80"/>
      <c r="AD663" s="80"/>
      <c r="AE663" s="80"/>
      <c r="AF663" s="80"/>
      <c r="AG663" s="128"/>
    </row>
    <row r="664" spans="25:33" ht="18">
      <c r="Y664" s="119" t="s">
        <v>179</v>
      </c>
      <c r="Z664" s="80"/>
      <c r="AA664" s="80"/>
      <c r="AB664" s="80"/>
      <c r="AC664" s="80"/>
      <c r="AD664" s="148" t="str">
        <f>B16</f>
        <v>CHRISTIAN A.HENRIQUEZ THOMAS</v>
      </c>
      <c r="AE664" s="148"/>
      <c r="AF664" s="148"/>
      <c r="AG664" s="128"/>
    </row>
    <row r="665" spans="25:33" ht="18.75" thickBot="1">
      <c r="Y665" s="149"/>
      <c r="Z665" s="150"/>
      <c r="AA665" s="150"/>
      <c r="AB665" s="150"/>
      <c r="AC665" s="150"/>
      <c r="AD665" s="150"/>
      <c r="AE665" s="150"/>
      <c r="AF665" s="150"/>
      <c r="AG665" s="151"/>
    </row>
    <row r="666" spans="25:33">
      <c r="Y666" s="111"/>
      <c r="Z666" s="111"/>
      <c r="AA666" s="111"/>
      <c r="AB666" s="111"/>
      <c r="AC666" s="111"/>
      <c r="AD666" s="111"/>
      <c r="AE666" s="111"/>
      <c r="AF666" s="111"/>
      <c r="AG666" s="111"/>
    </row>
    <row r="667" spans="25:33">
      <c r="Y667" s="111"/>
      <c r="Z667" s="111"/>
      <c r="AA667" s="111"/>
      <c r="AB667" s="111"/>
      <c r="AC667" s="111"/>
      <c r="AD667" s="111"/>
      <c r="AE667" s="111"/>
      <c r="AF667" s="111"/>
      <c r="AG667" s="111"/>
    </row>
    <row r="668" spans="25:33">
      <c r="Y668" s="111"/>
      <c r="Z668" s="111"/>
      <c r="AA668" s="111"/>
      <c r="AB668" s="111"/>
      <c r="AC668" s="111"/>
      <c r="AD668" s="111"/>
      <c r="AE668" s="111"/>
      <c r="AF668" s="111"/>
      <c r="AG668" s="112"/>
    </row>
    <row r="669" spans="25:33">
      <c r="AG669" s="112"/>
    </row>
    <row r="670" spans="25:33">
      <c r="AG670" s="112"/>
    </row>
    <row r="671" spans="25:33" ht="18">
      <c r="AC671" s="113"/>
      <c r="AG671" s="112"/>
    </row>
    <row r="672" spans="25:33">
      <c r="AC672" s="114"/>
      <c r="AG672" s="112"/>
    </row>
    <row r="673" spans="25:33">
      <c r="AC673" s="115"/>
      <c r="AG673" s="112"/>
    </row>
    <row r="674" spans="25:33">
      <c r="AC674" s="115"/>
      <c r="AG674" s="112"/>
    </row>
    <row r="675" spans="25:33">
      <c r="AC675" s="115"/>
      <c r="AG675" s="112"/>
    </row>
    <row r="676" spans="25:33" ht="15.75" thickBot="1">
      <c r="Y676" s="111"/>
      <c r="Z676" s="111"/>
      <c r="AA676" s="111"/>
      <c r="AB676" s="111"/>
      <c r="AC676" s="111"/>
      <c r="AD676" s="111"/>
      <c r="AE676" s="111"/>
      <c r="AF676" s="111"/>
      <c r="AG676" s="112"/>
    </row>
    <row r="677" spans="25:33" ht="18.75">
      <c r="Y677" s="116"/>
      <c r="Z677" s="117"/>
      <c r="AA677" s="117"/>
      <c r="AB677" s="117"/>
      <c r="AC677" s="117"/>
      <c r="AD677" s="117"/>
      <c r="AE677" s="117"/>
      <c r="AF677" s="117"/>
      <c r="AG677" s="118"/>
    </row>
    <row r="678" spans="25:33" ht="18.75">
      <c r="Y678" s="119" t="s">
        <v>125</v>
      </c>
      <c r="Z678" s="81" t="e">
        <f>#REF!</f>
        <v>#REF!</v>
      </c>
      <c r="AA678" s="80"/>
      <c r="AB678" s="80"/>
      <c r="AC678" s="80"/>
      <c r="AD678" s="80"/>
      <c r="AE678" s="82" t="s">
        <v>126</v>
      </c>
      <c r="AF678" s="82"/>
      <c r="AG678" s="120" t="e">
        <f>AB698</f>
        <v>#REF!</v>
      </c>
    </row>
    <row r="679" spans="25:33" ht="18.75">
      <c r="Y679" s="121"/>
      <c r="Z679" s="79"/>
      <c r="AA679" s="79"/>
      <c r="AB679" s="79"/>
      <c r="AC679" s="79"/>
      <c r="AD679" s="79"/>
      <c r="AE679" s="79"/>
      <c r="AF679" s="79"/>
      <c r="AG679" s="122"/>
    </row>
    <row r="680" spans="25:33" ht="18.75">
      <c r="Y680" s="152" t="s">
        <v>127</v>
      </c>
      <c r="Z680" s="85"/>
      <c r="AA680" s="85"/>
      <c r="AB680" s="85"/>
      <c r="AC680" s="85"/>
      <c r="AD680" s="85"/>
      <c r="AE680" s="86" t="e">
        <f>AG678</f>
        <v>#REF!</v>
      </c>
      <c r="AF680" s="79"/>
      <c r="AG680" s="122"/>
    </row>
    <row r="681" spans="25:33" ht="18">
      <c r="Y681" s="124" t="s">
        <v>184</v>
      </c>
      <c r="Z681" s="87"/>
      <c r="AA681" s="87"/>
      <c r="AB681" s="87"/>
      <c r="AC681" s="87"/>
      <c r="AD681" s="87"/>
      <c r="AE681" s="87"/>
      <c r="AF681" s="87"/>
      <c r="AG681" s="125"/>
    </row>
    <row r="682" spans="25:33" ht="21">
      <c r="Y682" s="123" t="s">
        <v>129</v>
      </c>
      <c r="Z682" s="88" t="str">
        <f>B3</f>
        <v>CORRESPONDIENTE A LA IQNA. DE NOVIEMBRE 2008</v>
      </c>
      <c r="AA682" s="88"/>
      <c r="AB682" s="88"/>
      <c r="AC682" s="88"/>
      <c r="AD682" s="88" t="s">
        <v>130</v>
      </c>
      <c r="AE682" s="90"/>
      <c r="AF682" s="90"/>
      <c r="AG682" s="126"/>
    </row>
    <row r="683" spans="25:33" ht="18.75">
      <c r="Y683" s="121"/>
      <c r="Z683" s="79"/>
      <c r="AA683" s="79"/>
      <c r="AB683" s="79"/>
      <c r="AC683" s="79"/>
      <c r="AD683" s="79"/>
      <c r="AE683" s="79"/>
      <c r="AF683" s="79"/>
      <c r="AG683" s="122"/>
    </row>
    <row r="684" spans="25:33" ht="18">
      <c r="Y684" s="119"/>
      <c r="Z684" s="80"/>
      <c r="AA684" s="127" t="s">
        <v>131</v>
      </c>
      <c r="AB684" s="127"/>
      <c r="AC684" s="92" t="s">
        <v>132</v>
      </c>
      <c r="AD684" s="91" t="s">
        <v>133</v>
      </c>
      <c r="AE684" s="93"/>
      <c r="AF684" s="80"/>
      <c r="AG684" s="128"/>
    </row>
    <row r="685" spans="25:33" ht="18">
      <c r="Y685" s="119"/>
      <c r="Z685" s="80"/>
      <c r="AA685" s="129" t="s">
        <v>134</v>
      </c>
      <c r="AB685" s="130" t="e">
        <f>#REF!</f>
        <v>#REF!</v>
      </c>
      <c r="AC685" s="131" t="s">
        <v>135</v>
      </c>
      <c r="AD685" s="132" t="s">
        <v>136</v>
      </c>
      <c r="AE685" s="133" t="e">
        <f>#REF!</f>
        <v>#REF!</v>
      </c>
      <c r="AF685" s="80"/>
      <c r="AG685" s="128"/>
    </row>
    <row r="686" spans="25:33" ht="18">
      <c r="Y686" s="119"/>
      <c r="Z686" s="80"/>
      <c r="AA686" s="129" t="s">
        <v>137</v>
      </c>
      <c r="AB686" s="129">
        <v>0</v>
      </c>
      <c r="AC686" s="134" t="s">
        <v>138</v>
      </c>
      <c r="AD686" s="132" t="s">
        <v>139</v>
      </c>
      <c r="AE686" s="133" t="e">
        <f>#REF!</f>
        <v>#REF!</v>
      </c>
      <c r="AF686" s="80"/>
      <c r="AG686" s="128"/>
    </row>
    <row r="687" spans="25:33" ht="18">
      <c r="Y687" s="119"/>
      <c r="Z687" s="80"/>
      <c r="AA687" s="129" t="s">
        <v>140</v>
      </c>
      <c r="AB687" s="133">
        <v>0</v>
      </c>
      <c r="AC687" s="136"/>
      <c r="AD687" s="132" t="s">
        <v>141</v>
      </c>
      <c r="AE687" s="133" t="e">
        <f>#REF!</f>
        <v>#REF!</v>
      </c>
      <c r="AF687" s="80"/>
      <c r="AG687" s="128"/>
    </row>
    <row r="688" spans="25:33" ht="18">
      <c r="Y688" s="119"/>
      <c r="Z688" s="80"/>
      <c r="AA688" s="129" t="s">
        <v>142</v>
      </c>
      <c r="AB688" s="133" t="e">
        <f>#REF!</f>
        <v>#REF!</v>
      </c>
      <c r="AC688" s="136"/>
      <c r="AD688" s="132" t="s">
        <v>16</v>
      </c>
      <c r="AE688" s="133" t="e">
        <f>#REF!</f>
        <v>#REF!</v>
      </c>
      <c r="AF688" s="80"/>
      <c r="AG688" s="128"/>
    </row>
    <row r="689" spans="25:33" ht="18">
      <c r="Y689" s="119"/>
      <c r="Z689" s="80"/>
      <c r="AA689" s="129" t="s">
        <v>143</v>
      </c>
      <c r="AB689" s="133" t="e">
        <f>#REF!</f>
        <v>#REF!</v>
      </c>
      <c r="AC689" s="136"/>
      <c r="AD689" s="132" t="s">
        <v>144</v>
      </c>
      <c r="AE689" s="133" t="e">
        <f>#REF!</f>
        <v>#REF!</v>
      </c>
      <c r="AF689" s="80"/>
      <c r="AG689" s="128"/>
    </row>
    <row r="690" spans="25:33" ht="18">
      <c r="Y690" s="119"/>
      <c r="Z690" s="80"/>
      <c r="AA690" s="129" t="s">
        <v>145</v>
      </c>
      <c r="AB690" s="133">
        <v>0</v>
      </c>
      <c r="AC690" s="136"/>
      <c r="AD690" s="132" t="s">
        <v>146</v>
      </c>
      <c r="AE690" s="133" t="e">
        <f>#REF!</f>
        <v>#REF!</v>
      </c>
      <c r="AF690" s="80"/>
      <c r="AG690" s="128"/>
    </row>
    <row r="691" spans="25:33" ht="18">
      <c r="Y691" s="119"/>
      <c r="Z691" s="80"/>
      <c r="AA691" s="129" t="s">
        <v>147</v>
      </c>
      <c r="AB691" s="133" t="e">
        <f>#REF!-AB693</f>
        <v>#REF!</v>
      </c>
      <c r="AC691" s="136"/>
      <c r="AD691" s="132" t="s">
        <v>148</v>
      </c>
      <c r="AE691" s="133">
        <v>0</v>
      </c>
      <c r="AF691" s="80"/>
      <c r="AG691" s="128"/>
    </row>
    <row r="692" spans="25:33" ht="18">
      <c r="Y692" s="119"/>
      <c r="Z692" s="80"/>
      <c r="AA692" s="129" t="s">
        <v>149</v>
      </c>
      <c r="AB692" s="133">
        <v>0</v>
      </c>
      <c r="AC692" s="136"/>
      <c r="AD692" s="132" t="s">
        <v>150</v>
      </c>
      <c r="AE692" s="133">
        <v>0</v>
      </c>
      <c r="AF692" s="80"/>
      <c r="AG692" s="128"/>
    </row>
    <row r="693" spans="25:33" ht="18">
      <c r="Y693" s="119"/>
      <c r="Z693" s="80"/>
      <c r="AA693" s="129" t="s">
        <v>151</v>
      </c>
      <c r="AB693" s="137" t="e">
        <f>#REF!/26*AC693/8</f>
        <v>#REF!</v>
      </c>
      <c r="AC693" s="138" t="e">
        <f>#REF!</f>
        <v>#REF!</v>
      </c>
      <c r="AD693" s="132" t="s">
        <v>152</v>
      </c>
      <c r="AE693" s="133">
        <v>0</v>
      </c>
      <c r="AF693" s="80"/>
      <c r="AG693" s="128"/>
    </row>
    <row r="694" spans="25:33" ht="18.75">
      <c r="Y694" s="119"/>
      <c r="Z694" s="80"/>
      <c r="AA694" s="139" t="s">
        <v>153</v>
      </c>
      <c r="AB694" s="139"/>
      <c r="AC694" s="92" t="e">
        <f>AC693/8</f>
        <v>#REF!</v>
      </c>
      <c r="AD694" s="140" t="s">
        <v>154</v>
      </c>
      <c r="AE694" s="133">
        <v>0</v>
      </c>
      <c r="AF694" s="80"/>
      <c r="AG694" s="128"/>
    </row>
    <row r="695" spans="25:33" ht="18.75">
      <c r="Y695" s="121"/>
      <c r="Z695" s="79"/>
      <c r="AA695" s="100"/>
      <c r="AB695" s="100"/>
      <c r="AC695" s="100"/>
      <c r="AD695" s="100"/>
      <c r="AE695" s="97"/>
      <c r="AF695" s="79"/>
      <c r="AG695" s="122"/>
    </row>
    <row r="696" spans="25:33" ht="19.5" thickBot="1">
      <c r="Y696" s="121"/>
      <c r="Z696" s="79"/>
      <c r="AA696" s="100"/>
      <c r="AB696" s="100"/>
      <c r="AC696" s="100"/>
      <c r="AD696" s="100"/>
      <c r="AE696" s="100"/>
      <c r="AF696" s="79"/>
      <c r="AG696" s="122"/>
    </row>
    <row r="697" spans="25:33" ht="18.75" thickBot="1">
      <c r="Y697" s="119"/>
      <c r="Z697" s="80"/>
      <c r="AA697" s="141" t="s">
        <v>155</v>
      </c>
      <c r="AB697" s="142" t="e">
        <f>SUM(AB686:AB696)</f>
        <v>#REF!</v>
      </c>
      <c r="AC697" s="142"/>
      <c r="AD697" s="143" t="s">
        <v>156</v>
      </c>
      <c r="AE697" s="144" t="e">
        <f>SUM(AE685:AE696)</f>
        <v>#REF!</v>
      </c>
      <c r="AF697" s="80"/>
      <c r="AG697" s="128"/>
    </row>
    <row r="698" spans="25:33" ht="18.75" thickBot="1">
      <c r="Y698" s="119"/>
      <c r="Z698" s="80"/>
      <c r="AA698" s="141" t="s">
        <v>157</v>
      </c>
      <c r="AB698" s="145" t="e">
        <f>AB697-AE697</f>
        <v>#REF!</v>
      </c>
      <c r="AC698" s="101"/>
      <c r="AD698" s="94"/>
      <c r="AE698" s="94"/>
      <c r="AF698" s="80"/>
      <c r="AG698" s="128"/>
    </row>
    <row r="699" spans="25:33" ht="18.75">
      <c r="Y699" s="121"/>
      <c r="Z699" s="79"/>
      <c r="AA699" s="79"/>
      <c r="AB699" s="79"/>
      <c r="AC699" s="79"/>
      <c r="AD699" s="102"/>
      <c r="AE699" s="102"/>
      <c r="AF699" s="102"/>
      <c r="AG699" s="122"/>
    </row>
    <row r="700" spans="25:33" ht="18.75">
      <c r="Y700" s="121"/>
      <c r="Z700" s="103"/>
      <c r="AA700" s="103"/>
      <c r="AB700" s="103"/>
      <c r="AC700" s="103"/>
      <c r="AD700" s="103"/>
      <c r="AE700" s="103"/>
      <c r="AF700" s="103"/>
      <c r="AG700" s="146"/>
    </row>
    <row r="701" spans="25:33" ht="18">
      <c r="Y701" s="147" t="str">
        <f>B3</f>
        <v>CORRESPONDIENTE A LA IQNA. DE NOVIEMBRE 2008</v>
      </c>
      <c r="Z701" s="104"/>
      <c r="AA701" s="104"/>
      <c r="AB701" s="104"/>
      <c r="AC701" s="103"/>
      <c r="AD701" s="105" t="s">
        <v>158</v>
      </c>
      <c r="AE701" s="105"/>
      <c r="AF701" s="105"/>
      <c r="AG701" s="146"/>
    </row>
    <row r="702" spans="25:33" ht="18">
      <c r="Y702" s="147"/>
      <c r="Z702" s="103"/>
      <c r="AA702" s="103"/>
      <c r="AB702" s="103"/>
      <c r="AC702" s="103"/>
      <c r="AD702" s="103"/>
      <c r="AE702" s="103"/>
      <c r="AF702" s="103"/>
      <c r="AG702" s="146"/>
    </row>
    <row r="703" spans="25:33" ht="18.75" thickBot="1">
      <c r="Y703" s="119"/>
      <c r="Z703" s="80"/>
      <c r="AA703" s="80"/>
      <c r="AB703" s="80"/>
      <c r="AC703" s="80"/>
      <c r="AD703" s="80"/>
      <c r="AE703" s="80"/>
      <c r="AF703" s="80"/>
      <c r="AG703" s="128"/>
    </row>
    <row r="704" spans="25:33" ht="18">
      <c r="Y704" s="119" t="s">
        <v>179</v>
      </c>
      <c r="Z704" s="80"/>
      <c r="AA704" s="80"/>
      <c r="AB704" s="80"/>
      <c r="AC704" s="80"/>
      <c r="AD704" s="148" t="e">
        <f>#REF!</f>
        <v>#REF!</v>
      </c>
      <c r="AE704" s="148"/>
      <c r="AF704" s="148"/>
      <c r="AG704" s="128"/>
    </row>
    <row r="705" spans="25:33" ht="18.75" thickBot="1">
      <c r="Y705" s="149"/>
      <c r="Z705" s="150"/>
      <c r="AA705" s="150"/>
      <c r="AB705" s="150"/>
      <c r="AC705" s="150"/>
      <c r="AD705" s="150"/>
      <c r="AE705" s="150"/>
      <c r="AF705" s="150"/>
      <c r="AG705" s="151"/>
    </row>
    <row r="706" spans="25:33" ht="18">
      <c r="Y706" s="103"/>
      <c r="Z706" s="103"/>
      <c r="AA706" s="103"/>
      <c r="AB706" s="103"/>
      <c r="AC706" s="103"/>
      <c r="AD706" s="103"/>
      <c r="AE706" s="103"/>
      <c r="AF706" s="103"/>
      <c r="AG706" s="103"/>
    </row>
    <row r="707" spans="25:33" ht="18">
      <c r="Y707" s="103"/>
      <c r="Z707" s="103"/>
      <c r="AA707" s="103"/>
      <c r="AB707" s="103"/>
      <c r="AC707" s="103"/>
      <c r="AD707" s="103"/>
      <c r="AE707" s="103"/>
      <c r="AF707" s="103"/>
      <c r="AG707" s="103"/>
    </row>
    <row r="708" spans="25:33" ht="18">
      <c r="Y708" s="103"/>
      <c r="Z708" s="103"/>
      <c r="AA708" s="103"/>
      <c r="AB708" s="103"/>
      <c r="AC708" s="103"/>
      <c r="AD708" s="103"/>
      <c r="AE708" s="103"/>
      <c r="AF708" s="103"/>
      <c r="AG708" s="103"/>
    </row>
    <row r="709" spans="25:33" ht="18">
      <c r="Y709" s="103"/>
      <c r="Z709" s="103"/>
      <c r="AA709" s="103"/>
      <c r="AB709" s="103"/>
      <c r="AC709" s="103"/>
      <c r="AD709" s="103"/>
      <c r="AE709" s="103"/>
      <c r="AF709" s="103"/>
      <c r="AG709" s="103"/>
    </row>
    <row r="710" spans="25:33" ht="18">
      <c r="Y710" s="103"/>
      <c r="Z710" s="103"/>
      <c r="AA710" s="103"/>
      <c r="AB710" s="103"/>
      <c r="AC710" s="103"/>
      <c r="AD710" s="103"/>
      <c r="AE710" s="103"/>
      <c r="AF710" s="103"/>
      <c r="AG710" s="80"/>
    </row>
    <row r="711" spans="25:33" ht="18">
      <c r="AG711" s="80"/>
    </row>
    <row r="712" spans="25:33" ht="18">
      <c r="AG712" s="80"/>
    </row>
    <row r="713" spans="25:33" ht="18">
      <c r="AC713" s="113"/>
      <c r="AG713" s="80"/>
    </row>
    <row r="714" spans="25:33" ht="18">
      <c r="AC714" s="114"/>
      <c r="AG714" s="80"/>
    </row>
    <row r="715" spans="25:33" ht="18">
      <c r="AC715" s="115"/>
      <c r="AG715" s="80"/>
    </row>
    <row r="716" spans="25:33" ht="18">
      <c r="AC716" s="115"/>
      <c r="AG716" s="158"/>
    </row>
    <row r="717" spans="25:33" ht="18.75" thickBot="1">
      <c r="AC717" s="115"/>
      <c r="AG717" s="158"/>
    </row>
    <row r="718" spans="25:33" ht="18.75">
      <c r="Y718" s="116"/>
      <c r="Z718" s="117"/>
      <c r="AA718" s="117"/>
      <c r="AB718" s="117"/>
      <c r="AC718" s="117"/>
      <c r="AD718" s="117"/>
      <c r="AE718" s="117"/>
      <c r="AF718" s="117"/>
      <c r="AG718" s="118"/>
    </row>
    <row r="719" spans="25:33" ht="18.75">
      <c r="Y719" s="119" t="s">
        <v>125</v>
      </c>
      <c r="Z719" s="81" t="e">
        <f>#REF!</f>
        <v>#REF!</v>
      </c>
      <c r="AA719" s="80"/>
      <c r="AB719" s="80"/>
      <c r="AC719" s="80"/>
      <c r="AD719" s="80"/>
      <c r="AE719" s="82" t="s">
        <v>126</v>
      </c>
      <c r="AF719" s="82"/>
      <c r="AG719" s="120" t="e">
        <f>AB739</f>
        <v>#REF!</v>
      </c>
    </row>
    <row r="720" spans="25:33" ht="18.75">
      <c r="Y720" s="121"/>
      <c r="Z720" s="79"/>
      <c r="AA720" s="79"/>
      <c r="AB720" s="79"/>
      <c r="AC720" s="79"/>
      <c r="AD720" s="79"/>
      <c r="AE720" s="79"/>
      <c r="AF720" s="79"/>
      <c r="AG720" s="122"/>
    </row>
    <row r="721" spans="25:33" ht="18.75">
      <c r="Y721" s="152" t="s">
        <v>127</v>
      </c>
      <c r="Z721" s="85"/>
      <c r="AA721" s="85"/>
      <c r="AB721" s="85"/>
      <c r="AC721" s="85"/>
      <c r="AD721" s="85"/>
      <c r="AE721" s="86" t="e">
        <f>AG719</f>
        <v>#REF!</v>
      </c>
      <c r="AF721" s="79"/>
      <c r="AG721" s="122"/>
    </row>
    <row r="722" spans="25:33" ht="18">
      <c r="Y722" s="124" t="s">
        <v>185</v>
      </c>
      <c r="Z722" s="87"/>
      <c r="AA722" s="87"/>
      <c r="AB722" s="87"/>
      <c r="AC722" s="87"/>
      <c r="AD722" s="87"/>
      <c r="AE722" s="87"/>
      <c r="AF722" s="87"/>
      <c r="AG722" s="125"/>
    </row>
    <row r="723" spans="25:33" ht="21">
      <c r="Y723" s="123" t="s">
        <v>129</v>
      </c>
      <c r="Z723" s="88" t="str">
        <f>B3</f>
        <v>CORRESPONDIENTE A LA IQNA. DE NOVIEMBRE 2008</v>
      </c>
      <c r="AA723" s="88"/>
      <c r="AB723" s="88"/>
      <c r="AC723" s="88"/>
      <c r="AD723" s="88" t="s">
        <v>130</v>
      </c>
      <c r="AE723" s="90"/>
      <c r="AF723" s="90"/>
      <c r="AG723" s="126"/>
    </row>
    <row r="724" spans="25:33" ht="18.75">
      <c r="Y724" s="121"/>
      <c r="Z724" s="79"/>
      <c r="AA724" s="79"/>
      <c r="AB724" s="79"/>
      <c r="AC724" s="79"/>
      <c r="AD724" s="79"/>
      <c r="AE724" s="79"/>
      <c r="AF724" s="79"/>
      <c r="AG724" s="122"/>
    </row>
    <row r="725" spans="25:33" ht="18">
      <c r="Y725" s="119"/>
      <c r="Z725" s="80"/>
      <c r="AA725" s="127" t="s">
        <v>131</v>
      </c>
      <c r="AB725" s="127"/>
      <c r="AC725" s="92" t="s">
        <v>132</v>
      </c>
      <c r="AD725" s="91" t="s">
        <v>133</v>
      </c>
      <c r="AE725" s="93"/>
      <c r="AF725" s="80"/>
      <c r="AG725" s="128"/>
    </row>
    <row r="726" spans="25:33" ht="18">
      <c r="Y726" s="119"/>
      <c r="Z726" s="80"/>
      <c r="AA726" s="129" t="s">
        <v>134</v>
      </c>
      <c r="AB726" s="130" t="e">
        <f>#REF!</f>
        <v>#REF!</v>
      </c>
      <c r="AC726" s="131" t="s">
        <v>135</v>
      </c>
      <c r="AD726" s="132" t="s">
        <v>136</v>
      </c>
      <c r="AE726" s="133" t="e">
        <f>#REF!</f>
        <v>#REF!</v>
      </c>
      <c r="AF726" s="80"/>
      <c r="AG726" s="128"/>
    </row>
    <row r="727" spans="25:33" ht="18">
      <c r="Y727" s="119"/>
      <c r="Z727" s="80"/>
      <c r="AA727" s="129" t="s">
        <v>137</v>
      </c>
      <c r="AB727" s="129">
        <v>0</v>
      </c>
      <c r="AC727" s="134" t="s">
        <v>138</v>
      </c>
      <c r="AD727" s="132" t="s">
        <v>139</v>
      </c>
      <c r="AE727" s="133" t="e">
        <f>#REF!</f>
        <v>#REF!</v>
      </c>
      <c r="AF727" s="80"/>
      <c r="AG727" s="128"/>
    </row>
    <row r="728" spans="25:33" ht="18">
      <c r="Y728" s="119"/>
      <c r="Z728" s="80"/>
      <c r="AA728" s="129" t="s">
        <v>140</v>
      </c>
      <c r="AB728" s="133">
        <v>0</v>
      </c>
      <c r="AC728" s="136"/>
      <c r="AD728" s="132" t="s">
        <v>141</v>
      </c>
      <c r="AE728" s="133" t="e">
        <f>#REF!</f>
        <v>#REF!</v>
      </c>
      <c r="AF728" s="80"/>
      <c r="AG728" s="128"/>
    </row>
    <row r="729" spans="25:33" ht="18">
      <c r="Y729" s="119"/>
      <c r="Z729" s="80"/>
      <c r="AA729" s="129" t="s">
        <v>142</v>
      </c>
      <c r="AB729" s="133" t="e">
        <f>#REF!</f>
        <v>#REF!</v>
      </c>
      <c r="AC729" s="136"/>
      <c r="AD729" s="132" t="s">
        <v>16</v>
      </c>
      <c r="AE729" s="133" t="e">
        <f>#REF!</f>
        <v>#REF!</v>
      </c>
      <c r="AF729" s="80"/>
      <c r="AG729" s="128"/>
    </row>
    <row r="730" spans="25:33" ht="18">
      <c r="Y730" s="119"/>
      <c r="Z730" s="80"/>
      <c r="AA730" s="129" t="s">
        <v>143</v>
      </c>
      <c r="AB730" s="133" t="e">
        <f>#REF!</f>
        <v>#REF!</v>
      </c>
      <c r="AC730" s="136"/>
      <c r="AD730" s="132" t="s">
        <v>144</v>
      </c>
      <c r="AE730" s="133" t="e">
        <f>#REF!</f>
        <v>#REF!</v>
      </c>
      <c r="AF730" s="80"/>
      <c r="AG730" s="128"/>
    </row>
    <row r="731" spans="25:33" ht="18">
      <c r="Y731" s="119"/>
      <c r="Z731" s="80"/>
      <c r="AA731" s="129" t="s">
        <v>145</v>
      </c>
      <c r="AB731" s="133">
        <v>0</v>
      </c>
      <c r="AC731" s="136"/>
      <c r="AD731" s="132" t="s">
        <v>146</v>
      </c>
      <c r="AE731" s="133">
        <v>0</v>
      </c>
      <c r="AF731" s="80"/>
      <c r="AG731" s="128"/>
    </row>
    <row r="732" spans="25:33" ht="18">
      <c r="Y732" s="119"/>
      <c r="Z732" s="80"/>
      <c r="AA732" s="129" t="s">
        <v>147</v>
      </c>
      <c r="AB732" s="133" t="e">
        <f>#REF!-AB734</f>
        <v>#REF!</v>
      </c>
      <c r="AC732" s="136"/>
      <c r="AD732" s="132" t="s">
        <v>148</v>
      </c>
      <c r="AE732" s="133">
        <v>0</v>
      </c>
      <c r="AF732" s="80"/>
      <c r="AG732" s="128"/>
    </row>
    <row r="733" spans="25:33" ht="18">
      <c r="Y733" s="119"/>
      <c r="Z733" s="80"/>
      <c r="AA733" s="129" t="s">
        <v>149</v>
      </c>
      <c r="AB733" s="133">
        <v>0</v>
      </c>
      <c r="AC733" s="136"/>
      <c r="AD733" s="132" t="s">
        <v>150</v>
      </c>
      <c r="AE733" s="133">
        <v>0</v>
      </c>
      <c r="AF733" s="80"/>
      <c r="AG733" s="128"/>
    </row>
    <row r="734" spans="25:33" ht="18">
      <c r="Y734" s="119"/>
      <c r="Z734" s="80"/>
      <c r="AA734" s="129" t="s">
        <v>151</v>
      </c>
      <c r="AB734" s="137" t="e">
        <f>#REF!/26*AC734/8</f>
        <v>#REF!</v>
      </c>
      <c r="AC734" s="138" t="e">
        <f>#REF!</f>
        <v>#REF!</v>
      </c>
      <c r="AD734" s="132" t="s">
        <v>152</v>
      </c>
      <c r="AE734" s="133" t="e">
        <f>#REF!</f>
        <v>#REF!</v>
      </c>
      <c r="AF734" s="80"/>
      <c r="AG734" s="128"/>
    </row>
    <row r="735" spans="25:33" ht="18.75">
      <c r="Y735" s="119"/>
      <c r="Z735" s="80"/>
      <c r="AA735" s="139" t="s">
        <v>153</v>
      </c>
      <c r="AB735" s="139"/>
      <c r="AC735" s="92" t="e">
        <f>AC734/8</f>
        <v>#REF!</v>
      </c>
      <c r="AD735" s="140" t="s">
        <v>154</v>
      </c>
      <c r="AE735" s="133">
        <v>0</v>
      </c>
      <c r="AF735" s="80"/>
      <c r="AG735" s="128"/>
    </row>
    <row r="736" spans="25:33" ht="18.75">
      <c r="Y736" s="121"/>
      <c r="Z736" s="79"/>
      <c r="AA736" s="100"/>
      <c r="AB736" s="100"/>
      <c r="AC736" s="100"/>
      <c r="AD736" s="100"/>
      <c r="AE736" s="97"/>
      <c r="AF736" s="79"/>
      <c r="AG736" s="122"/>
    </row>
    <row r="737" spans="25:34" ht="19.5" thickBot="1">
      <c r="Y737" s="121"/>
      <c r="Z737" s="79"/>
      <c r="AA737" s="100"/>
      <c r="AB737" s="100"/>
      <c r="AC737" s="100"/>
      <c r="AD737" s="100"/>
      <c r="AE737" s="100"/>
      <c r="AF737" s="79"/>
      <c r="AG737" s="122"/>
    </row>
    <row r="738" spans="25:34" ht="18.75" thickBot="1">
      <c r="Y738" s="119"/>
      <c r="Z738" s="80"/>
      <c r="AA738" s="141" t="s">
        <v>155</v>
      </c>
      <c r="AB738" s="142" t="e">
        <f>SUM(AB727:AB737)</f>
        <v>#REF!</v>
      </c>
      <c r="AC738" s="142"/>
      <c r="AD738" s="143" t="s">
        <v>156</v>
      </c>
      <c r="AE738" s="144" t="e">
        <f>SUM(AE726:AE737)</f>
        <v>#REF!</v>
      </c>
      <c r="AF738" s="80"/>
      <c r="AG738" s="128"/>
    </row>
    <row r="739" spans="25:34" ht="18.75" thickBot="1">
      <c r="Y739" s="119"/>
      <c r="Z739" s="80"/>
      <c r="AA739" s="141" t="s">
        <v>157</v>
      </c>
      <c r="AB739" s="145" t="e">
        <f>AB738-AE738</f>
        <v>#REF!</v>
      </c>
      <c r="AC739" s="101"/>
      <c r="AD739" s="94"/>
      <c r="AE739" s="94"/>
      <c r="AF739" s="80"/>
      <c r="AG739" s="128"/>
    </row>
    <row r="740" spans="25:34" ht="18.75">
      <c r="Y740" s="121"/>
      <c r="Z740" s="79"/>
      <c r="AA740" s="79"/>
      <c r="AB740" s="79"/>
      <c r="AC740" s="79"/>
      <c r="AD740" s="102"/>
      <c r="AE740" s="102"/>
      <c r="AF740" s="102"/>
      <c r="AG740" s="122"/>
    </row>
    <row r="741" spans="25:34" ht="18.75">
      <c r="Y741" s="121"/>
      <c r="Z741" s="103"/>
      <c r="AA741" s="103"/>
      <c r="AB741" s="103"/>
      <c r="AC741" s="103"/>
      <c r="AD741" s="103"/>
      <c r="AE741" s="103"/>
      <c r="AF741" s="103"/>
      <c r="AG741" s="146"/>
    </row>
    <row r="742" spans="25:34" ht="18">
      <c r="Y742" s="147" t="str">
        <f>B3</f>
        <v>CORRESPONDIENTE A LA IQNA. DE NOVIEMBRE 2008</v>
      </c>
      <c r="Z742" s="104"/>
      <c r="AA742" s="104"/>
      <c r="AB742" s="104"/>
      <c r="AC742" s="103"/>
      <c r="AD742" s="105" t="s">
        <v>158</v>
      </c>
      <c r="AE742" s="105"/>
      <c r="AF742" s="105"/>
      <c r="AG742" s="146"/>
    </row>
    <row r="743" spans="25:34" ht="18">
      <c r="Y743" s="147"/>
      <c r="Z743" s="103"/>
      <c r="AA743" s="103"/>
      <c r="AB743" s="103"/>
      <c r="AC743" s="103"/>
      <c r="AD743" s="103"/>
      <c r="AE743" s="103"/>
      <c r="AF743" s="103"/>
      <c r="AG743" s="146"/>
    </row>
    <row r="744" spans="25:34" ht="18.75" thickBot="1">
      <c r="Y744" s="119"/>
      <c r="Z744" s="80"/>
      <c r="AA744" s="80"/>
      <c r="AB744" s="80"/>
      <c r="AC744" s="80"/>
      <c r="AD744" s="80"/>
      <c r="AE744" s="80"/>
      <c r="AF744" s="80"/>
      <c r="AG744" s="128"/>
    </row>
    <row r="745" spans="25:34" ht="18">
      <c r="Y745" s="119" t="s">
        <v>179</v>
      </c>
      <c r="Z745" s="80"/>
      <c r="AA745" s="80"/>
      <c r="AB745" s="80"/>
      <c r="AC745" s="80"/>
      <c r="AD745" s="148" t="e">
        <f>#REF!</f>
        <v>#REF!</v>
      </c>
      <c r="AE745" s="148"/>
      <c r="AF745" s="148"/>
      <c r="AG745" s="128"/>
    </row>
    <row r="746" spans="25:34" ht="18.75" thickBot="1">
      <c r="Y746" s="149"/>
      <c r="Z746" s="150"/>
      <c r="AA746" s="150"/>
      <c r="AB746" s="150"/>
      <c r="AC746" s="150"/>
      <c r="AD746" s="150"/>
      <c r="AE746" s="150"/>
      <c r="AF746" s="150"/>
      <c r="AG746" s="151"/>
    </row>
    <row r="747" spans="25:34">
      <c r="Y747" s="111"/>
      <c r="Z747" s="111"/>
      <c r="AA747" s="111"/>
      <c r="AB747" s="111"/>
      <c r="AC747" s="111"/>
      <c r="AD747" s="111"/>
      <c r="AE747" s="111"/>
      <c r="AF747" s="111"/>
      <c r="AG747" s="111"/>
      <c r="AH747" s="111"/>
    </row>
    <row r="748" spans="25:34">
      <c r="Y748" s="111"/>
      <c r="Z748" s="111"/>
      <c r="AA748" s="111"/>
      <c r="AB748" s="111"/>
      <c r="AC748" s="111"/>
      <c r="AD748" s="111"/>
      <c r="AE748" s="111"/>
      <c r="AF748" s="111"/>
      <c r="AG748" s="112"/>
    </row>
    <row r="749" spans="25:34">
      <c r="Y749" s="111"/>
      <c r="Z749" s="111"/>
      <c r="AA749" s="111"/>
      <c r="AB749" s="111"/>
      <c r="AC749" s="111"/>
      <c r="AD749" s="111"/>
      <c r="AE749" s="111"/>
      <c r="AF749" s="111"/>
      <c r="AG749" s="112"/>
    </row>
    <row r="750" spans="25:34">
      <c r="AG750" s="112"/>
    </row>
    <row r="751" spans="25:34">
      <c r="AG751" s="112"/>
    </row>
    <row r="752" spans="25:34" ht="18">
      <c r="AC752" s="113"/>
      <c r="AG752" s="112"/>
    </row>
    <row r="753" spans="25:33">
      <c r="AC753" s="114"/>
      <c r="AG753" s="112"/>
    </row>
    <row r="754" spans="25:33">
      <c r="AC754" s="115"/>
      <c r="AG754" s="112"/>
    </row>
    <row r="755" spans="25:33">
      <c r="AC755" s="115"/>
      <c r="AG755" s="112"/>
    </row>
    <row r="756" spans="25:33">
      <c r="AC756" s="115"/>
      <c r="AG756" s="112"/>
    </row>
    <row r="757" spans="25:33" ht="15.75" thickBot="1">
      <c r="Y757" s="111"/>
      <c r="Z757" s="111"/>
      <c r="AA757" s="111"/>
      <c r="AB757" s="111"/>
      <c r="AC757" s="111"/>
      <c r="AD757" s="111"/>
      <c r="AE757" s="111"/>
      <c r="AF757" s="111"/>
      <c r="AG757" s="112"/>
    </row>
    <row r="758" spans="25:33" ht="18.75">
      <c r="Y758" s="116"/>
      <c r="Z758" s="117"/>
      <c r="AA758" s="117"/>
      <c r="AB758" s="117"/>
      <c r="AC758" s="117"/>
      <c r="AD758" s="117"/>
      <c r="AE758" s="117"/>
      <c r="AF758" s="117"/>
      <c r="AG758" s="118"/>
    </row>
    <row r="759" spans="25:33" ht="18.75">
      <c r="Y759" s="119" t="s">
        <v>125</v>
      </c>
      <c r="Z759" s="81">
        <f>A17</f>
        <v>3</v>
      </c>
      <c r="AA759" s="80"/>
      <c r="AB759" s="80"/>
      <c r="AC759" s="80"/>
      <c r="AD759" s="80"/>
      <c r="AE759" s="82" t="s">
        <v>126</v>
      </c>
      <c r="AF759" s="82"/>
      <c r="AG759" s="120">
        <f>AB779</f>
        <v>581.07999999999993</v>
      </c>
    </row>
    <row r="760" spans="25:33" ht="18.75">
      <c r="Y760" s="121"/>
      <c r="Z760" s="79"/>
      <c r="AA760" s="79"/>
      <c r="AB760" s="79"/>
      <c r="AC760" s="79"/>
      <c r="AD760" s="79"/>
      <c r="AE760" s="79"/>
      <c r="AF760" s="79"/>
      <c r="AG760" s="122"/>
    </row>
    <row r="761" spans="25:33" ht="18.75">
      <c r="Y761" s="152" t="s">
        <v>127</v>
      </c>
      <c r="Z761" s="85"/>
      <c r="AA761" s="85"/>
      <c r="AB761" s="85"/>
      <c r="AC761" s="85"/>
      <c r="AD761" s="85"/>
      <c r="AE761" s="86">
        <f>AG759</f>
        <v>581.07999999999993</v>
      </c>
      <c r="AF761" s="79"/>
      <c r="AG761" s="122"/>
    </row>
    <row r="762" spans="25:33" ht="18">
      <c r="Y762" s="124" t="s">
        <v>186</v>
      </c>
      <c r="Z762" s="87"/>
      <c r="AA762" s="87"/>
      <c r="AB762" s="87"/>
      <c r="AC762" s="87"/>
      <c r="AD762" s="87"/>
      <c r="AE762" s="87"/>
      <c r="AF762" s="87"/>
      <c r="AG762" s="125"/>
    </row>
    <row r="763" spans="25:33" ht="21">
      <c r="Y763" s="123" t="s">
        <v>129</v>
      </c>
      <c r="Z763" s="88" t="str">
        <f>B3</f>
        <v>CORRESPONDIENTE A LA IQNA. DE NOVIEMBRE 2008</v>
      </c>
      <c r="AA763" s="88"/>
      <c r="AB763" s="88"/>
      <c r="AC763" s="88"/>
      <c r="AD763" s="88" t="s">
        <v>130</v>
      </c>
      <c r="AE763" s="90"/>
      <c r="AF763" s="90"/>
      <c r="AG763" s="126"/>
    </row>
    <row r="764" spans="25:33" ht="18.75">
      <c r="Y764" s="121"/>
      <c r="Z764" s="79"/>
      <c r="AA764" s="79"/>
      <c r="AB764" s="79"/>
      <c r="AC764" s="79"/>
      <c r="AD764" s="79"/>
      <c r="AE764" s="79"/>
      <c r="AF764" s="79"/>
      <c r="AG764" s="122"/>
    </row>
    <row r="765" spans="25:33" ht="18">
      <c r="Y765" s="119"/>
      <c r="Z765" s="80"/>
      <c r="AA765" s="127" t="s">
        <v>131</v>
      </c>
      <c r="AB765" s="127"/>
      <c r="AC765" s="92" t="s">
        <v>132</v>
      </c>
      <c r="AD765" s="91" t="s">
        <v>133</v>
      </c>
      <c r="AE765" s="93"/>
      <c r="AF765" s="80"/>
      <c r="AG765" s="128"/>
    </row>
    <row r="766" spans="25:33" ht="18">
      <c r="Y766" s="119"/>
      <c r="Z766" s="80"/>
      <c r="AA766" s="129" t="s">
        <v>134</v>
      </c>
      <c r="AB766" s="130">
        <f>J17</f>
        <v>15</v>
      </c>
      <c r="AC766" s="131" t="s">
        <v>135</v>
      </c>
      <c r="AD766" s="132" t="s">
        <v>136</v>
      </c>
      <c r="AE766" s="133">
        <f>Q17</f>
        <v>58</v>
      </c>
      <c r="AF766" s="80"/>
      <c r="AG766" s="128"/>
    </row>
    <row r="767" spans="25:33" ht="18">
      <c r="Y767" s="119"/>
      <c r="Z767" s="80"/>
      <c r="AA767" s="129" t="s">
        <v>137</v>
      </c>
      <c r="AB767" s="129">
        <v>0</v>
      </c>
      <c r="AC767" s="134" t="s">
        <v>138</v>
      </c>
      <c r="AD767" s="132" t="s">
        <v>139</v>
      </c>
      <c r="AE767" s="133">
        <f>R17</f>
        <v>0</v>
      </c>
      <c r="AF767" s="80"/>
      <c r="AG767" s="128"/>
    </row>
    <row r="768" spans="25:33" ht="18">
      <c r="Y768" s="119"/>
      <c r="Z768" s="80"/>
      <c r="AA768" s="129" t="s">
        <v>140</v>
      </c>
      <c r="AB768" s="133">
        <v>0</v>
      </c>
      <c r="AC768" s="136"/>
      <c r="AD768" s="132" t="s">
        <v>141</v>
      </c>
      <c r="AE768" s="133">
        <f>S17</f>
        <v>9.06</v>
      </c>
      <c r="AF768" s="80"/>
      <c r="AG768" s="128"/>
    </row>
    <row r="769" spans="25:33" ht="18">
      <c r="Y769" s="119"/>
      <c r="Z769" s="80"/>
      <c r="AA769" s="129" t="s">
        <v>142</v>
      </c>
      <c r="AB769" s="133">
        <f>L17</f>
        <v>0</v>
      </c>
      <c r="AC769" s="136"/>
      <c r="AD769" s="132" t="s">
        <v>16</v>
      </c>
      <c r="AE769" s="133">
        <f>T17</f>
        <v>76.86</v>
      </c>
      <c r="AF769" s="80"/>
      <c r="AG769" s="128"/>
    </row>
    <row r="770" spans="25:33" ht="18">
      <c r="Y770" s="119"/>
      <c r="Z770" s="80"/>
      <c r="AA770" s="129" t="s">
        <v>143</v>
      </c>
      <c r="AB770" s="133">
        <f>O17</f>
        <v>0</v>
      </c>
      <c r="AC770" s="136"/>
      <c r="AD770" s="132" t="s">
        <v>144</v>
      </c>
      <c r="AE770" s="133">
        <f>U17</f>
        <v>0</v>
      </c>
      <c r="AF770" s="80"/>
      <c r="AG770" s="128"/>
    </row>
    <row r="771" spans="25:33" ht="18">
      <c r="Y771" s="119"/>
      <c r="Z771" s="80"/>
      <c r="AA771" s="129" t="s">
        <v>145</v>
      </c>
      <c r="AB771" s="133">
        <v>0</v>
      </c>
      <c r="AC771" s="136"/>
      <c r="AD771" s="132" t="s">
        <v>146</v>
      </c>
      <c r="AE771" s="133">
        <f>V17</f>
        <v>0</v>
      </c>
      <c r="AF771" s="80"/>
      <c r="AG771" s="128"/>
    </row>
    <row r="772" spans="25:33" ht="18">
      <c r="Y772" s="119"/>
      <c r="Z772" s="80"/>
      <c r="AA772" s="129" t="s">
        <v>147</v>
      </c>
      <c r="AB772" s="133">
        <f>P17-AB774</f>
        <v>725</v>
      </c>
      <c r="AC772" s="136"/>
      <c r="AD772" s="132" t="s">
        <v>148</v>
      </c>
      <c r="AE772" s="133">
        <v>0</v>
      </c>
      <c r="AF772" s="80"/>
      <c r="AG772" s="128"/>
    </row>
    <row r="773" spans="25:33" ht="18">
      <c r="Y773" s="119"/>
      <c r="Z773" s="80"/>
      <c r="AA773" s="129" t="s">
        <v>149</v>
      </c>
      <c r="AB773" s="133">
        <v>0</v>
      </c>
      <c r="AC773" s="136"/>
      <c r="AD773" s="132" t="s">
        <v>150</v>
      </c>
      <c r="AE773" s="133">
        <v>0</v>
      </c>
      <c r="AF773" s="80"/>
      <c r="AG773" s="128"/>
    </row>
    <row r="774" spans="25:33" ht="18">
      <c r="Y774" s="119"/>
      <c r="Z774" s="80"/>
      <c r="AA774" s="129" t="s">
        <v>151</v>
      </c>
      <c r="AB774" s="137">
        <f>I17/26*AC774/8</f>
        <v>0</v>
      </c>
      <c r="AC774" s="138">
        <f>K17</f>
        <v>0</v>
      </c>
      <c r="AD774" s="132" t="s">
        <v>152</v>
      </c>
      <c r="AE774" s="133">
        <v>0</v>
      </c>
      <c r="AF774" s="80"/>
      <c r="AG774" s="128"/>
    </row>
    <row r="775" spans="25:33" ht="18.75">
      <c r="Y775" s="119"/>
      <c r="Z775" s="80"/>
      <c r="AA775" s="139" t="s">
        <v>153</v>
      </c>
      <c r="AB775" s="139"/>
      <c r="AC775" s="92">
        <f>AC774/8</f>
        <v>0</v>
      </c>
      <c r="AD775" s="140" t="s">
        <v>154</v>
      </c>
      <c r="AE775" s="133">
        <v>0</v>
      </c>
      <c r="AF775" s="80"/>
      <c r="AG775" s="128"/>
    </row>
    <row r="776" spans="25:33" ht="18.75">
      <c r="Y776" s="121"/>
      <c r="Z776" s="79"/>
      <c r="AA776" s="100"/>
      <c r="AB776" s="100"/>
      <c r="AC776" s="100"/>
      <c r="AD776" s="100"/>
      <c r="AE776" s="97"/>
      <c r="AF776" s="79"/>
      <c r="AG776" s="122"/>
    </row>
    <row r="777" spans="25:33" ht="19.5" thickBot="1">
      <c r="Y777" s="121"/>
      <c r="Z777" s="79"/>
      <c r="AA777" s="100"/>
      <c r="AB777" s="100"/>
      <c r="AC777" s="100"/>
      <c r="AD777" s="100"/>
      <c r="AE777" s="100"/>
      <c r="AF777" s="79"/>
      <c r="AG777" s="122"/>
    </row>
    <row r="778" spans="25:33" ht="18.75" thickBot="1">
      <c r="Y778" s="119"/>
      <c r="Z778" s="80"/>
      <c r="AA778" s="141" t="s">
        <v>155</v>
      </c>
      <c r="AB778" s="142">
        <f>SUM(AB767:AB777)</f>
        <v>725</v>
      </c>
      <c r="AC778" s="142"/>
      <c r="AD778" s="143" t="s">
        <v>156</v>
      </c>
      <c r="AE778" s="144">
        <f>SUM(AE766:AE777)</f>
        <v>143.92000000000002</v>
      </c>
      <c r="AF778" s="80"/>
      <c r="AG778" s="128"/>
    </row>
    <row r="779" spans="25:33" ht="18.75" thickBot="1">
      <c r="Y779" s="119"/>
      <c r="Z779" s="80"/>
      <c r="AA779" s="141" t="s">
        <v>157</v>
      </c>
      <c r="AB779" s="145">
        <f>AB778-AE778</f>
        <v>581.07999999999993</v>
      </c>
      <c r="AC779" s="101"/>
      <c r="AD779" s="94"/>
      <c r="AE779" s="94"/>
      <c r="AF779" s="80"/>
      <c r="AG779" s="128"/>
    </row>
    <row r="780" spans="25:33" ht="18.75">
      <c r="Y780" s="121"/>
      <c r="Z780" s="79"/>
      <c r="AA780" s="79"/>
      <c r="AB780" s="79"/>
      <c r="AC780" s="79"/>
      <c r="AD780" s="102"/>
      <c r="AE780" s="102"/>
      <c r="AF780" s="102"/>
      <c r="AG780" s="122"/>
    </row>
    <row r="781" spans="25:33" ht="18.75">
      <c r="Y781" s="121"/>
      <c r="Z781" s="103"/>
      <c r="AA781" s="103"/>
      <c r="AB781" s="103"/>
      <c r="AC781" s="103"/>
      <c r="AD781" s="103"/>
      <c r="AE781" s="103"/>
      <c r="AF781" s="103"/>
      <c r="AG781" s="146"/>
    </row>
    <row r="782" spans="25:33" ht="18">
      <c r="Y782" s="147" t="str">
        <f>B3</f>
        <v>CORRESPONDIENTE A LA IQNA. DE NOVIEMBRE 2008</v>
      </c>
      <c r="Z782" s="104"/>
      <c r="AA782" s="104"/>
      <c r="AB782" s="104"/>
      <c r="AC782" s="103"/>
      <c r="AD782" s="105" t="s">
        <v>158</v>
      </c>
      <c r="AE782" s="105"/>
      <c r="AF782" s="105"/>
      <c r="AG782" s="146"/>
    </row>
    <row r="783" spans="25:33" ht="18">
      <c r="Y783" s="147"/>
      <c r="Z783" s="103"/>
      <c r="AA783" s="103"/>
      <c r="AB783" s="103"/>
      <c r="AC783" s="103"/>
      <c r="AD783" s="103"/>
      <c r="AE783" s="103"/>
      <c r="AF783" s="103"/>
      <c r="AG783" s="146"/>
    </row>
    <row r="784" spans="25:33" ht="18.75" thickBot="1">
      <c r="Y784" s="119"/>
      <c r="Z784" s="80"/>
      <c r="AA784" s="80"/>
      <c r="AB784" s="80"/>
      <c r="AC784" s="80"/>
      <c r="AD784" s="80"/>
      <c r="AE784" s="80"/>
      <c r="AF784" s="80"/>
      <c r="AG784" s="128"/>
    </row>
    <row r="785" spans="25:33" ht="18">
      <c r="Y785" s="119" t="s">
        <v>179</v>
      </c>
      <c r="Z785" s="80"/>
      <c r="AA785" s="80"/>
      <c r="AB785" s="80"/>
      <c r="AC785" s="80"/>
      <c r="AD785" s="148" t="str">
        <f>B17</f>
        <v>GABRIEL ANGEL CEDEÑO</v>
      </c>
      <c r="AE785" s="148"/>
      <c r="AF785" s="148"/>
      <c r="AG785" s="128"/>
    </row>
    <row r="786" spans="25:33" ht="18.75" thickBot="1">
      <c r="Y786" s="149"/>
      <c r="Z786" s="150"/>
      <c r="AA786" s="150"/>
      <c r="AB786" s="150"/>
      <c r="AC786" s="150"/>
      <c r="AD786" s="150"/>
      <c r="AE786" s="150"/>
      <c r="AF786" s="150"/>
      <c r="AG786" s="151"/>
    </row>
    <row r="787" spans="25:33">
      <c r="Y787" s="111"/>
      <c r="Z787" s="111"/>
      <c r="AA787" s="111"/>
      <c r="AB787" s="111"/>
      <c r="AC787" s="111"/>
      <c r="AD787" s="111"/>
      <c r="AE787" s="111"/>
      <c r="AF787" s="111"/>
      <c r="AG787" s="111"/>
    </row>
    <row r="788" spans="25:33">
      <c r="Y788" s="111"/>
      <c r="Z788" s="111"/>
      <c r="AA788" s="111"/>
      <c r="AB788" s="111"/>
      <c r="AC788" s="111"/>
      <c r="AD788" s="111"/>
      <c r="AE788" s="111"/>
      <c r="AF788" s="111"/>
      <c r="AG788" s="111"/>
    </row>
    <row r="789" spans="25:33">
      <c r="Y789" s="111"/>
      <c r="Z789" s="111"/>
      <c r="AA789" s="111"/>
      <c r="AB789" s="111"/>
      <c r="AC789" s="111"/>
      <c r="AD789" s="111"/>
      <c r="AE789" s="111"/>
      <c r="AF789" s="111"/>
      <c r="AG789" s="111"/>
    </row>
    <row r="790" spans="25:33" ht="18">
      <c r="Y790" s="103"/>
      <c r="Z790" s="103"/>
      <c r="AA790" s="103"/>
      <c r="AB790" s="103"/>
      <c r="AC790" s="103"/>
      <c r="AD790" s="103"/>
      <c r="AE790" s="103"/>
      <c r="AF790" s="103"/>
      <c r="AG790" s="80"/>
    </row>
    <row r="791" spans="25:33" ht="18">
      <c r="AG791" s="80"/>
    </row>
    <row r="792" spans="25:33" ht="18">
      <c r="AG792" s="80"/>
    </row>
    <row r="793" spans="25:33" ht="18">
      <c r="AC793" s="113"/>
      <c r="AG793" s="80"/>
    </row>
    <row r="794" spans="25:33" ht="18">
      <c r="AC794" s="114"/>
      <c r="AG794" s="80"/>
    </row>
    <row r="795" spans="25:33" ht="18">
      <c r="AC795" s="115"/>
      <c r="AG795" s="80"/>
    </row>
    <row r="796" spans="25:33">
      <c r="AC796" s="115"/>
      <c r="AG796" s="112"/>
    </row>
    <row r="797" spans="25:33" ht="15.75" thickBot="1">
      <c r="AC797" s="115"/>
      <c r="AG797" s="112"/>
    </row>
    <row r="798" spans="25:33" ht="18.75">
      <c r="Y798" s="116"/>
      <c r="Z798" s="117"/>
      <c r="AA798" s="117"/>
      <c r="AB798" s="117"/>
      <c r="AC798" s="117"/>
      <c r="AD798" s="117"/>
      <c r="AE798" s="117"/>
      <c r="AF798" s="117"/>
      <c r="AG798" s="118"/>
    </row>
    <row r="799" spans="25:33" ht="18.75">
      <c r="Y799" s="119" t="s">
        <v>125</v>
      </c>
      <c r="Z799" s="81">
        <f>A18</f>
        <v>4</v>
      </c>
      <c r="AA799" s="80"/>
      <c r="AB799" s="80"/>
      <c r="AC799" s="80"/>
      <c r="AD799" s="80"/>
      <c r="AE799" s="82" t="s">
        <v>126</v>
      </c>
      <c r="AF799" s="82"/>
      <c r="AG799" s="120">
        <f>AB819</f>
        <v>235.17000000000002</v>
      </c>
    </row>
    <row r="800" spans="25:33" ht="18.75">
      <c r="Y800" s="121"/>
      <c r="Z800" s="79"/>
      <c r="AA800" s="79"/>
      <c r="AB800" s="79"/>
      <c r="AC800" s="79"/>
      <c r="AD800" s="79"/>
      <c r="AE800" s="79"/>
      <c r="AF800" s="79"/>
      <c r="AG800" s="122"/>
    </row>
    <row r="801" spans="25:34" ht="18.75">
      <c r="Y801" s="152" t="s">
        <v>127</v>
      </c>
      <c r="Z801" s="85"/>
      <c r="AA801" s="85"/>
      <c r="AB801" s="85"/>
      <c r="AC801" s="85"/>
      <c r="AD801" s="85"/>
      <c r="AE801" s="86">
        <f>AG799</f>
        <v>235.17000000000002</v>
      </c>
      <c r="AF801" s="79"/>
      <c r="AG801" s="122"/>
    </row>
    <row r="802" spans="25:34" ht="18">
      <c r="Y802" s="124" t="s">
        <v>187</v>
      </c>
      <c r="Z802" s="87"/>
      <c r="AA802" s="87"/>
      <c r="AB802" s="87"/>
      <c r="AC802" s="87"/>
      <c r="AD802" s="87"/>
      <c r="AE802" s="87"/>
      <c r="AF802" s="87"/>
      <c r="AG802" s="125"/>
    </row>
    <row r="803" spans="25:34" ht="21">
      <c r="Y803" s="123" t="s">
        <v>129</v>
      </c>
      <c r="Z803" s="88" t="str">
        <f>B3</f>
        <v>CORRESPONDIENTE A LA IQNA. DE NOVIEMBRE 2008</v>
      </c>
      <c r="AA803" s="88"/>
      <c r="AB803" s="88"/>
      <c r="AC803" s="88"/>
      <c r="AD803" s="88" t="s">
        <v>130</v>
      </c>
      <c r="AE803" s="90"/>
      <c r="AF803" s="90"/>
      <c r="AG803" s="126"/>
    </row>
    <row r="804" spans="25:34" ht="18.75">
      <c r="Y804" s="121"/>
      <c r="Z804" s="79"/>
      <c r="AA804" s="79"/>
      <c r="AB804" s="79"/>
      <c r="AC804" s="79"/>
      <c r="AD804" s="79"/>
      <c r="AE804" s="79"/>
      <c r="AF804" s="79"/>
      <c r="AG804" s="122"/>
    </row>
    <row r="805" spans="25:34" ht="18">
      <c r="Y805" s="119"/>
      <c r="Z805" s="80"/>
      <c r="AA805" s="127" t="s">
        <v>131</v>
      </c>
      <c r="AB805" s="127"/>
      <c r="AC805" s="92" t="s">
        <v>132</v>
      </c>
      <c r="AD805" s="91" t="s">
        <v>133</v>
      </c>
      <c r="AE805" s="93"/>
      <c r="AF805" s="80"/>
      <c r="AG805" s="128"/>
    </row>
    <row r="806" spans="25:34" ht="18">
      <c r="Y806" s="119"/>
      <c r="Z806" s="80"/>
      <c r="AA806" s="129" t="s">
        <v>134</v>
      </c>
      <c r="AB806" s="130">
        <f>J18</f>
        <v>15</v>
      </c>
      <c r="AC806" s="131" t="s">
        <v>135</v>
      </c>
      <c r="AD806" s="132" t="s">
        <v>136</v>
      </c>
      <c r="AE806" s="133">
        <f>Q18</f>
        <v>24</v>
      </c>
      <c r="AF806" s="80"/>
      <c r="AG806" s="128"/>
    </row>
    <row r="807" spans="25:34" ht="18">
      <c r="Y807" s="119"/>
      <c r="Z807" s="80"/>
      <c r="AA807" s="129" t="s">
        <v>137</v>
      </c>
      <c r="AB807" s="129">
        <v>0</v>
      </c>
      <c r="AC807" s="134" t="s">
        <v>138</v>
      </c>
      <c r="AD807" s="132" t="s">
        <v>139</v>
      </c>
      <c r="AE807" s="133">
        <f>R18</f>
        <v>0</v>
      </c>
      <c r="AF807" s="80"/>
      <c r="AG807" s="128"/>
    </row>
    <row r="808" spans="25:34" ht="18">
      <c r="Y808" s="119"/>
      <c r="Z808" s="80"/>
      <c r="AA808" s="129" t="s">
        <v>140</v>
      </c>
      <c r="AB808" s="133">
        <v>0</v>
      </c>
      <c r="AC808" s="136"/>
      <c r="AD808" s="132" t="s">
        <v>141</v>
      </c>
      <c r="AE808" s="133">
        <f>S18</f>
        <v>3.75</v>
      </c>
      <c r="AF808" s="80"/>
      <c r="AG808" s="128"/>
    </row>
    <row r="809" spans="25:34" ht="18">
      <c r="Y809" s="119"/>
      <c r="Z809" s="80"/>
      <c r="AA809" s="129" t="s">
        <v>142</v>
      </c>
      <c r="AB809" s="133">
        <f>L18</f>
        <v>0</v>
      </c>
      <c r="AC809" s="136"/>
      <c r="AD809" s="132" t="s">
        <v>16</v>
      </c>
      <c r="AE809" s="133">
        <f>T18</f>
        <v>0</v>
      </c>
      <c r="AF809" s="80"/>
      <c r="AG809" s="128"/>
    </row>
    <row r="810" spans="25:34" ht="18">
      <c r="Y810" s="119"/>
      <c r="Z810" s="80"/>
      <c r="AA810" s="129" t="s">
        <v>143</v>
      </c>
      <c r="AB810" s="133">
        <f>O18</f>
        <v>0</v>
      </c>
      <c r="AC810" s="136"/>
      <c r="AD810" s="132" t="s">
        <v>144</v>
      </c>
      <c r="AE810" s="133">
        <f>U18</f>
        <v>0</v>
      </c>
      <c r="AF810" s="80"/>
      <c r="AG810" s="128"/>
    </row>
    <row r="811" spans="25:34" ht="18">
      <c r="Y811" s="119"/>
      <c r="Z811" s="80"/>
      <c r="AA811" s="129" t="s">
        <v>145</v>
      </c>
      <c r="AB811" s="133">
        <v>0</v>
      </c>
      <c r="AC811" s="136"/>
      <c r="AD811" s="132" t="s">
        <v>188</v>
      </c>
      <c r="AE811" s="133">
        <v>24.58</v>
      </c>
      <c r="AF811" s="80"/>
      <c r="AG811" s="128"/>
    </row>
    <row r="812" spans="25:34" ht="18">
      <c r="Y812" s="119"/>
      <c r="Z812" s="80"/>
      <c r="AA812" s="129" t="s">
        <v>147</v>
      </c>
      <c r="AB812" s="133">
        <f>P18-AB814</f>
        <v>300</v>
      </c>
      <c r="AC812" s="136"/>
      <c r="AD812" s="132" t="s">
        <v>148</v>
      </c>
      <c r="AE812" s="133">
        <v>0</v>
      </c>
      <c r="AF812" s="80"/>
      <c r="AG812" s="128"/>
    </row>
    <row r="813" spans="25:34" ht="18">
      <c r="Y813" s="119"/>
      <c r="Z813" s="80"/>
      <c r="AA813" s="129" t="s">
        <v>149</v>
      </c>
      <c r="AB813" s="133">
        <v>0</v>
      </c>
      <c r="AC813" s="136"/>
      <c r="AD813" s="132" t="s">
        <v>189</v>
      </c>
      <c r="AE813" s="133">
        <v>12.5</v>
      </c>
      <c r="AF813" s="80"/>
      <c r="AG813" s="128"/>
      <c r="AH813" s="65"/>
    </row>
    <row r="814" spans="25:34" ht="18">
      <c r="Y814" s="119"/>
      <c r="Z814" s="80"/>
      <c r="AA814" s="129" t="s">
        <v>151</v>
      </c>
      <c r="AB814" s="137">
        <f>I18/26*AC814/8</f>
        <v>0</v>
      </c>
      <c r="AC814" s="138">
        <f>K18</f>
        <v>0</v>
      </c>
      <c r="AD814" s="132" t="s">
        <v>152</v>
      </c>
      <c r="AE814" s="133">
        <v>0</v>
      </c>
      <c r="AF814" s="80"/>
      <c r="AG814" s="128"/>
      <c r="AH814" s="65"/>
    </row>
    <row r="815" spans="25:34" ht="18.75">
      <c r="Y815" s="119"/>
      <c r="Z815" s="80"/>
      <c r="AA815" s="139" t="s">
        <v>153</v>
      </c>
      <c r="AB815" s="139"/>
      <c r="AC815" s="92">
        <f>AC814/8</f>
        <v>0</v>
      </c>
      <c r="AD815" s="140" t="s">
        <v>154</v>
      </c>
      <c r="AE815" s="133">
        <v>0</v>
      </c>
      <c r="AF815" s="80"/>
      <c r="AG815" s="128"/>
    </row>
    <row r="816" spans="25:34" ht="18.75">
      <c r="Y816" s="121"/>
      <c r="Z816" s="79"/>
      <c r="AA816" s="100"/>
      <c r="AB816" s="100"/>
      <c r="AC816" s="100"/>
      <c r="AD816" s="100"/>
      <c r="AE816" s="97"/>
      <c r="AF816" s="79"/>
      <c r="AG816" s="122"/>
    </row>
    <row r="817" spans="25:33" ht="19.5" thickBot="1">
      <c r="Y817" s="121"/>
      <c r="Z817" s="79"/>
      <c r="AA817" s="100"/>
      <c r="AB817" s="100"/>
      <c r="AC817" s="100"/>
      <c r="AD817" s="100"/>
      <c r="AE817" s="100"/>
      <c r="AF817" s="79"/>
      <c r="AG817" s="122"/>
    </row>
    <row r="818" spans="25:33" ht="18.75" thickBot="1">
      <c r="Y818" s="119"/>
      <c r="Z818" s="80"/>
      <c r="AA818" s="141" t="s">
        <v>155</v>
      </c>
      <c r="AB818" s="142">
        <f>SUM(AB807:AB817)</f>
        <v>300</v>
      </c>
      <c r="AC818" s="142"/>
      <c r="AD818" s="143" t="s">
        <v>156</v>
      </c>
      <c r="AE818" s="144">
        <f>SUM(AE806:AE817)</f>
        <v>64.83</v>
      </c>
      <c r="AF818" s="80"/>
      <c r="AG818" s="128"/>
    </row>
    <row r="819" spans="25:33" ht="18.75" thickBot="1">
      <c r="Y819" s="119"/>
      <c r="Z819" s="80"/>
      <c r="AA819" s="141" t="s">
        <v>157</v>
      </c>
      <c r="AB819" s="145">
        <f>AB818-AE818</f>
        <v>235.17000000000002</v>
      </c>
      <c r="AC819" s="101"/>
      <c r="AD819" s="94"/>
      <c r="AE819" s="94"/>
      <c r="AF819" s="80"/>
      <c r="AG819" s="128"/>
    </row>
    <row r="820" spans="25:33" ht="18.75">
      <c r="Y820" s="121"/>
      <c r="Z820" s="79"/>
      <c r="AA820" s="79"/>
      <c r="AB820" s="79"/>
      <c r="AC820" s="79"/>
      <c r="AD820" s="102"/>
      <c r="AE820" s="102"/>
      <c r="AF820" s="102"/>
      <c r="AG820" s="122"/>
    </row>
    <row r="821" spans="25:33" ht="18.75">
      <c r="Y821" s="121"/>
      <c r="Z821" s="103"/>
      <c r="AA821" s="103"/>
      <c r="AB821" s="103"/>
      <c r="AC821" s="103"/>
      <c r="AD821" s="103"/>
      <c r="AE821" s="103"/>
      <c r="AF821" s="103"/>
      <c r="AG821" s="146"/>
    </row>
    <row r="822" spans="25:33" ht="18">
      <c r="Y822" s="147" t="str">
        <f>B3</f>
        <v>CORRESPONDIENTE A LA IQNA. DE NOVIEMBRE 2008</v>
      </c>
      <c r="Z822" s="104"/>
      <c r="AA822" s="104"/>
      <c r="AB822" s="104"/>
      <c r="AC822" s="103"/>
      <c r="AD822" s="105" t="s">
        <v>158</v>
      </c>
      <c r="AE822" s="105"/>
      <c r="AF822" s="105"/>
      <c r="AG822" s="146"/>
    </row>
    <row r="823" spans="25:33" ht="18">
      <c r="Y823" s="147"/>
      <c r="Z823" s="103"/>
      <c r="AA823" s="103"/>
      <c r="AB823" s="103"/>
      <c r="AC823" s="103"/>
      <c r="AD823" s="103"/>
      <c r="AE823" s="103"/>
      <c r="AF823" s="103"/>
      <c r="AG823" s="146"/>
    </row>
    <row r="824" spans="25:33" ht="18.75" thickBot="1">
      <c r="Y824" s="119"/>
      <c r="Z824" s="80"/>
      <c r="AA824" s="80"/>
      <c r="AB824" s="80"/>
      <c r="AC824" s="80"/>
      <c r="AD824" s="80"/>
      <c r="AE824" s="80"/>
      <c r="AF824" s="80"/>
      <c r="AG824" s="128"/>
    </row>
    <row r="825" spans="25:33" ht="18">
      <c r="Y825" s="119" t="s">
        <v>179</v>
      </c>
      <c r="Z825" s="80"/>
      <c r="AA825" s="80"/>
      <c r="AB825" s="80"/>
      <c r="AC825" s="80"/>
      <c r="AD825" s="148" t="str">
        <f>B18</f>
        <v>AIRYN A. ARAUZ</v>
      </c>
      <c r="AE825" s="148"/>
      <c r="AF825" s="148"/>
      <c r="AG825" s="128"/>
    </row>
    <row r="826" spans="25:33" ht="18.75" thickBot="1">
      <c r="Y826" s="149"/>
      <c r="Z826" s="150"/>
      <c r="AA826" s="150"/>
      <c r="AB826" s="150"/>
      <c r="AC826" s="150"/>
      <c r="AD826" s="150"/>
      <c r="AE826" s="150"/>
      <c r="AF826" s="150"/>
      <c r="AG826" s="151"/>
    </row>
    <row r="827" spans="25:33">
      <c r="Y827" s="111"/>
      <c r="Z827" s="111"/>
      <c r="AA827" s="111"/>
      <c r="AB827" s="111"/>
      <c r="AC827" s="111"/>
      <c r="AD827" s="111"/>
      <c r="AE827" s="111"/>
      <c r="AF827" s="111"/>
      <c r="AG827" s="111"/>
    </row>
    <row r="828" spans="25:33">
      <c r="Y828" s="111"/>
      <c r="Z828" s="111"/>
      <c r="AA828" s="111"/>
      <c r="AB828" s="111"/>
      <c r="AC828" s="111"/>
      <c r="AD828" s="111"/>
      <c r="AE828" s="111"/>
      <c r="AF828" s="111"/>
      <c r="AG828" s="112"/>
    </row>
    <row r="829" spans="25:33">
      <c r="Y829" s="111"/>
      <c r="Z829" s="111"/>
      <c r="AA829" s="111"/>
      <c r="AB829" s="111"/>
      <c r="AC829" s="111"/>
      <c r="AD829" s="111"/>
      <c r="AE829" s="111"/>
      <c r="AF829" s="111"/>
      <c r="AG829" s="112"/>
    </row>
    <row r="830" spans="25:33">
      <c r="Y830" s="111"/>
      <c r="Z830" s="111"/>
      <c r="AA830" s="111"/>
      <c r="AB830" s="111"/>
      <c r="AC830" s="111"/>
      <c r="AD830" s="111"/>
      <c r="AE830" s="111"/>
      <c r="AF830" s="111"/>
      <c r="AG830" s="112"/>
    </row>
    <row r="831" spans="25:33">
      <c r="AG831" s="112"/>
    </row>
    <row r="832" spans="25:33">
      <c r="AG832" s="112"/>
    </row>
    <row r="833" spans="25:33" ht="18">
      <c r="AC833" s="113"/>
      <c r="AG833" s="112"/>
    </row>
    <row r="834" spans="25:33">
      <c r="AC834" s="114"/>
      <c r="AG834" s="112"/>
    </row>
    <row r="835" spans="25:33">
      <c r="AC835" s="115"/>
      <c r="AG835" s="112"/>
    </row>
    <row r="836" spans="25:33">
      <c r="AC836" s="115"/>
      <c r="AG836" s="112"/>
    </row>
    <row r="837" spans="25:33" ht="15.75" thickBot="1">
      <c r="AC837" s="115"/>
      <c r="AG837" s="112"/>
    </row>
    <row r="838" spans="25:33" ht="18.75">
      <c r="Y838" s="116"/>
      <c r="Z838" s="117"/>
      <c r="AA838" s="117"/>
      <c r="AB838" s="117"/>
      <c r="AC838" s="117"/>
      <c r="AD838" s="117"/>
      <c r="AE838" s="117"/>
      <c r="AF838" s="117"/>
      <c r="AG838" s="118"/>
    </row>
    <row r="839" spans="25:33" ht="18.75">
      <c r="Y839" s="119" t="s">
        <v>125</v>
      </c>
      <c r="Z839" s="81" t="e">
        <f>#REF!</f>
        <v>#REF!</v>
      </c>
      <c r="AA839" s="80"/>
      <c r="AB839" s="80"/>
      <c r="AC839" s="80"/>
      <c r="AD839" s="80"/>
      <c r="AE839" s="82" t="s">
        <v>126</v>
      </c>
      <c r="AF839" s="82"/>
      <c r="AG839" s="120" t="e">
        <f>AB859</f>
        <v>#REF!</v>
      </c>
    </row>
    <row r="840" spans="25:33" ht="18.75">
      <c r="Y840" s="121"/>
      <c r="Z840" s="79"/>
      <c r="AA840" s="79"/>
      <c r="AB840" s="79"/>
      <c r="AC840" s="79"/>
      <c r="AD840" s="79"/>
      <c r="AE840" s="79"/>
      <c r="AF840" s="79"/>
      <c r="AG840" s="122"/>
    </row>
    <row r="841" spans="25:33" ht="18.75">
      <c r="Y841" s="152" t="s">
        <v>127</v>
      </c>
      <c r="Z841" s="85"/>
      <c r="AA841" s="85"/>
      <c r="AB841" s="85"/>
      <c r="AC841" s="85"/>
      <c r="AD841" s="85"/>
      <c r="AE841" s="86" t="e">
        <f>AG839</f>
        <v>#REF!</v>
      </c>
      <c r="AF841" s="79"/>
      <c r="AG841" s="122"/>
    </row>
    <row r="842" spans="25:33" ht="18">
      <c r="Y842" s="124" t="s">
        <v>190</v>
      </c>
      <c r="Z842" s="87"/>
      <c r="AA842" s="87"/>
      <c r="AB842" s="87"/>
      <c r="AC842" s="87"/>
      <c r="AD842" s="87"/>
      <c r="AE842" s="87"/>
      <c r="AF842" s="87"/>
      <c r="AG842" s="125"/>
    </row>
    <row r="843" spans="25:33" ht="21">
      <c r="Y843" s="123" t="s">
        <v>129</v>
      </c>
      <c r="Z843" s="88" t="str">
        <f>B3</f>
        <v>CORRESPONDIENTE A LA IQNA. DE NOVIEMBRE 2008</v>
      </c>
      <c r="AA843" s="88"/>
      <c r="AB843" s="88"/>
      <c r="AC843" s="88"/>
      <c r="AD843" s="88" t="s">
        <v>130</v>
      </c>
      <c r="AE843" s="90"/>
      <c r="AF843" s="90"/>
      <c r="AG843" s="126"/>
    </row>
    <row r="844" spans="25:33" ht="18.75">
      <c r="Y844" s="121"/>
      <c r="Z844" s="79"/>
      <c r="AA844" s="79"/>
      <c r="AB844" s="79"/>
      <c r="AC844" s="79"/>
      <c r="AD844" s="79"/>
      <c r="AE844" s="79"/>
      <c r="AF844" s="79"/>
      <c r="AG844" s="122"/>
    </row>
    <row r="845" spans="25:33" ht="18">
      <c r="Y845" s="119"/>
      <c r="Z845" s="80"/>
      <c r="AA845" s="127" t="s">
        <v>131</v>
      </c>
      <c r="AB845" s="127"/>
      <c r="AC845" s="92" t="s">
        <v>132</v>
      </c>
      <c r="AD845" s="91" t="s">
        <v>133</v>
      </c>
      <c r="AE845" s="93"/>
      <c r="AF845" s="80"/>
      <c r="AG845" s="128"/>
    </row>
    <row r="846" spans="25:33" ht="18">
      <c r="Y846" s="119"/>
      <c r="Z846" s="80"/>
      <c r="AA846" s="129" t="s">
        <v>134</v>
      </c>
      <c r="AB846" s="130" t="e">
        <f>#REF!</f>
        <v>#REF!</v>
      </c>
      <c r="AC846" s="131" t="s">
        <v>135</v>
      </c>
      <c r="AD846" s="132" t="s">
        <v>136</v>
      </c>
      <c r="AE846" s="133" t="e">
        <f>#REF!</f>
        <v>#REF!</v>
      </c>
      <c r="AF846" s="80"/>
      <c r="AG846" s="128"/>
    </row>
    <row r="847" spans="25:33" ht="18">
      <c r="Y847" s="119"/>
      <c r="Z847" s="80"/>
      <c r="AA847" s="129" t="s">
        <v>137</v>
      </c>
      <c r="AB847" s="129">
        <v>0</v>
      </c>
      <c r="AC847" s="134" t="s">
        <v>138</v>
      </c>
      <c r="AD847" s="132" t="s">
        <v>139</v>
      </c>
      <c r="AE847" s="133" t="e">
        <f>#REF!</f>
        <v>#REF!</v>
      </c>
      <c r="AF847" s="80"/>
      <c r="AG847" s="128"/>
    </row>
    <row r="848" spans="25:33" ht="18">
      <c r="Y848" s="119"/>
      <c r="Z848" s="80"/>
      <c r="AA848" s="129" t="s">
        <v>140</v>
      </c>
      <c r="AB848" s="133">
        <v>0</v>
      </c>
      <c r="AC848" s="136"/>
      <c r="AD848" s="132" t="s">
        <v>141</v>
      </c>
      <c r="AE848" s="133" t="e">
        <f>#REF!</f>
        <v>#REF!</v>
      </c>
      <c r="AF848" s="80"/>
      <c r="AG848" s="128"/>
    </row>
    <row r="849" spans="25:34" ht="18">
      <c r="Y849" s="119"/>
      <c r="Z849" s="80"/>
      <c r="AA849" s="129" t="s">
        <v>142</v>
      </c>
      <c r="AB849" s="133" t="e">
        <f>#REF!</f>
        <v>#REF!</v>
      </c>
      <c r="AC849" s="136"/>
      <c r="AD849" s="132" t="s">
        <v>16</v>
      </c>
      <c r="AE849" s="133" t="e">
        <f>#REF!</f>
        <v>#REF!</v>
      </c>
      <c r="AF849" s="80"/>
      <c r="AG849" s="128"/>
    </row>
    <row r="850" spans="25:34" ht="18">
      <c r="Y850" s="119"/>
      <c r="Z850" s="80"/>
      <c r="AA850" s="129" t="s">
        <v>143</v>
      </c>
      <c r="AB850" s="133" t="e">
        <f>#REF!</f>
        <v>#REF!</v>
      </c>
      <c r="AC850" s="136"/>
      <c r="AD850" s="132" t="s">
        <v>144</v>
      </c>
      <c r="AE850" s="133" t="e">
        <f>#REF!</f>
        <v>#REF!</v>
      </c>
      <c r="AF850" s="80"/>
      <c r="AG850" s="128"/>
    </row>
    <row r="851" spans="25:34" ht="18">
      <c r="Y851" s="119"/>
      <c r="Z851" s="80"/>
      <c r="AA851" s="129" t="s">
        <v>145</v>
      </c>
      <c r="AB851" s="133">
        <v>0</v>
      </c>
      <c r="AC851" s="136"/>
      <c r="AD851" s="132" t="s">
        <v>191</v>
      </c>
      <c r="AE851" s="133">
        <v>20</v>
      </c>
      <c r="AF851" s="80"/>
      <c r="AG851" s="128"/>
    </row>
    <row r="852" spans="25:34" ht="18">
      <c r="Y852" s="119"/>
      <c r="Z852" s="80"/>
      <c r="AA852" s="129" t="s">
        <v>147</v>
      </c>
      <c r="AB852" s="133" t="e">
        <f>#REF!-AB854</f>
        <v>#REF!</v>
      </c>
      <c r="AC852" s="136"/>
      <c r="AD852" s="132" t="s">
        <v>148</v>
      </c>
      <c r="AE852" s="133">
        <v>0</v>
      </c>
      <c r="AF852" s="80"/>
      <c r="AG852" s="128"/>
      <c r="AH852" s="65"/>
    </row>
    <row r="853" spans="25:34" ht="18">
      <c r="Y853" s="119"/>
      <c r="Z853" s="80"/>
      <c r="AA853" s="129" t="s">
        <v>149</v>
      </c>
      <c r="AB853" s="133">
        <v>0</v>
      </c>
      <c r="AC853" s="136"/>
      <c r="AD853" s="132" t="s">
        <v>150</v>
      </c>
      <c r="AE853" s="133">
        <v>0</v>
      </c>
      <c r="AF853" s="80"/>
      <c r="AG853" s="128"/>
      <c r="AH853" s="65"/>
    </row>
    <row r="854" spans="25:34" ht="18">
      <c r="Y854" s="119"/>
      <c r="Z854" s="80"/>
      <c r="AA854" s="129" t="s">
        <v>151</v>
      </c>
      <c r="AB854" s="137" t="e">
        <f>#REF!/26*AC854/8</f>
        <v>#REF!</v>
      </c>
      <c r="AC854" s="138" t="e">
        <f>#REF!</f>
        <v>#REF!</v>
      </c>
      <c r="AD854" s="132" t="s">
        <v>152</v>
      </c>
      <c r="AE854" s="133">
        <v>16.23</v>
      </c>
      <c r="AF854" s="80"/>
      <c r="AG854" s="128"/>
    </row>
    <row r="855" spans="25:34" ht="18.75">
      <c r="Y855" s="119"/>
      <c r="Z855" s="80"/>
      <c r="AA855" s="139" t="s">
        <v>153</v>
      </c>
      <c r="AB855" s="139"/>
      <c r="AC855" s="92" t="e">
        <f>AC854/8</f>
        <v>#REF!</v>
      </c>
      <c r="AD855" s="140" t="s">
        <v>154</v>
      </c>
      <c r="AE855" s="133">
        <v>0</v>
      </c>
      <c r="AF855" s="80"/>
      <c r="AG855" s="128"/>
    </row>
    <row r="856" spans="25:34" ht="18.75">
      <c r="Y856" s="121"/>
      <c r="Z856" s="79"/>
      <c r="AA856" s="100"/>
      <c r="AB856" s="100"/>
      <c r="AC856" s="100"/>
      <c r="AD856" s="100"/>
      <c r="AE856" s="97"/>
      <c r="AF856" s="79"/>
      <c r="AG856" s="122"/>
    </row>
    <row r="857" spans="25:34" ht="19.5" thickBot="1">
      <c r="Y857" s="121"/>
      <c r="Z857" s="79"/>
      <c r="AA857" s="100"/>
      <c r="AB857" s="100"/>
      <c r="AC857" s="100"/>
      <c r="AD857" s="100"/>
      <c r="AE857" s="100"/>
      <c r="AF857" s="79"/>
      <c r="AG857" s="122"/>
    </row>
    <row r="858" spans="25:34" ht="18.75" thickBot="1">
      <c r="Y858" s="119"/>
      <c r="Z858" s="80"/>
      <c r="AA858" s="141" t="s">
        <v>155</v>
      </c>
      <c r="AB858" s="142" t="e">
        <f>SUM(AB847:AB857)</f>
        <v>#REF!</v>
      </c>
      <c r="AC858" s="142"/>
      <c r="AD858" s="143" t="s">
        <v>156</v>
      </c>
      <c r="AE858" s="144" t="e">
        <f>SUM(AE846:AE857)</f>
        <v>#REF!</v>
      </c>
      <c r="AF858" s="80"/>
      <c r="AG858" s="128"/>
    </row>
    <row r="859" spans="25:34" ht="18.75" thickBot="1">
      <c r="Y859" s="119"/>
      <c r="Z859" s="80"/>
      <c r="AA859" s="141" t="s">
        <v>157</v>
      </c>
      <c r="AB859" s="145" t="e">
        <f>AB858-AE858</f>
        <v>#REF!</v>
      </c>
      <c r="AC859" s="101"/>
      <c r="AD859" s="94"/>
      <c r="AE859" s="94"/>
      <c r="AF859" s="80"/>
      <c r="AG859" s="128"/>
    </row>
    <row r="860" spans="25:34" ht="18.75">
      <c r="Y860" s="121"/>
      <c r="Z860" s="79"/>
      <c r="AA860" s="79"/>
      <c r="AB860" s="79"/>
      <c r="AC860" s="79"/>
      <c r="AD860" s="102"/>
      <c r="AE860" s="102"/>
      <c r="AF860" s="102"/>
      <c r="AG860" s="122"/>
    </row>
    <row r="861" spans="25:34" ht="18.75">
      <c r="Y861" s="121"/>
      <c r="Z861" s="103"/>
      <c r="AA861" s="103"/>
      <c r="AB861" s="103"/>
      <c r="AC861" s="103"/>
      <c r="AD861" s="103"/>
      <c r="AE861" s="103"/>
      <c r="AF861" s="103"/>
      <c r="AG861" s="146"/>
    </row>
    <row r="862" spans="25:34" ht="18">
      <c r="Y862" s="147" t="str">
        <f>B3</f>
        <v>CORRESPONDIENTE A LA IQNA. DE NOVIEMBRE 2008</v>
      </c>
      <c r="Z862" s="104"/>
      <c r="AA862" s="104"/>
      <c r="AB862" s="104"/>
      <c r="AC862" s="103"/>
      <c r="AD862" s="105" t="s">
        <v>158</v>
      </c>
      <c r="AE862" s="105"/>
      <c r="AF862" s="105"/>
      <c r="AG862" s="146"/>
    </row>
    <row r="863" spans="25:34" ht="18">
      <c r="Y863" s="147"/>
      <c r="Z863" s="103"/>
      <c r="AA863" s="103"/>
      <c r="AB863" s="103"/>
      <c r="AC863" s="103"/>
      <c r="AD863" s="103"/>
      <c r="AE863" s="103"/>
      <c r="AF863" s="103"/>
      <c r="AG863" s="146"/>
    </row>
    <row r="864" spans="25:34" ht="18.75" thickBot="1">
      <c r="Y864" s="119"/>
      <c r="Z864" s="80"/>
      <c r="AA864" s="80"/>
      <c r="AB864" s="80"/>
      <c r="AC864" s="80"/>
      <c r="AD864" s="80"/>
      <c r="AE864" s="80"/>
      <c r="AF864" s="80"/>
      <c r="AG864" s="128"/>
    </row>
    <row r="865" spans="25:33" ht="18">
      <c r="Y865" s="119" t="s">
        <v>179</v>
      </c>
      <c r="Z865" s="80"/>
      <c r="AA865" s="80"/>
      <c r="AB865" s="80"/>
      <c r="AC865" s="80"/>
      <c r="AD865" s="148" t="e">
        <f>#REF!</f>
        <v>#REF!</v>
      </c>
      <c r="AE865" s="148"/>
      <c r="AF865" s="148"/>
      <c r="AG865" s="128"/>
    </row>
    <row r="866" spans="25:33" ht="18.75" thickBot="1">
      <c r="Y866" s="149"/>
      <c r="Z866" s="150"/>
      <c r="AA866" s="150"/>
      <c r="AB866" s="150"/>
      <c r="AC866" s="150"/>
      <c r="AD866" s="150"/>
      <c r="AE866" s="150"/>
      <c r="AF866" s="150"/>
      <c r="AG866" s="151"/>
    </row>
    <row r="875" spans="25:33" ht="18">
      <c r="AC875" s="113"/>
    </row>
    <row r="876" spans="25:33">
      <c r="AC876" s="114"/>
    </row>
    <row r="877" spans="25:33">
      <c r="AC877" s="115"/>
    </row>
    <row r="878" spans="25:33">
      <c r="AC878" s="115"/>
    </row>
    <row r="879" spans="25:33" ht="15.75" thickBot="1">
      <c r="AC879" s="115"/>
    </row>
    <row r="880" spans="25:33" ht="18.75">
      <c r="Y880" s="116"/>
      <c r="Z880" s="117"/>
      <c r="AA880" s="117"/>
      <c r="AB880" s="117"/>
      <c r="AC880" s="117"/>
      <c r="AD880" s="117"/>
      <c r="AE880" s="117"/>
      <c r="AF880" s="117"/>
      <c r="AG880" s="118"/>
    </row>
    <row r="881" spans="25:34" ht="18.75">
      <c r="Y881" s="119" t="s">
        <v>125</v>
      </c>
      <c r="Z881" s="81" t="e">
        <f>#REF!</f>
        <v>#REF!</v>
      </c>
      <c r="AA881" s="80"/>
      <c r="AB881" s="80"/>
      <c r="AC881" s="80"/>
      <c r="AD881" s="80"/>
      <c r="AE881" s="82" t="s">
        <v>126</v>
      </c>
      <c r="AF881" s="82"/>
      <c r="AG881" s="120" t="e">
        <f>AB901</f>
        <v>#REF!</v>
      </c>
    </row>
    <row r="882" spans="25:34" ht="18.75">
      <c r="Y882" s="121"/>
      <c r="Z882" s="79"/>
      <c r="AA882" s="79"/>
      <c r="AB882" s="79"/>
      <c r="AC882" s="79"/>
      <c r="AD882" s="79"/>
      <c r="AE882" s="79"/>
      <c r="AF882" s="79"/>
      <c r="AG882" s="122"/>
    </row>
    <row r="883" spans="25:34" ht="18.75">
      <c r="Y883" s="152" t="s">
        <v>127</v>
      </c>
      <c r="Z883" s="85"/>
      <c r="AA883" s="85"/>
      <c r="AB883" s="85"/>
      <c r="AC883" s="85"/>
      <c r="AD883" s="85"/>
      <c r="AE883" s="86" t="e">
        <f>AG881</f>
        <v>#REF!</v>
      </c>
      <c r="AF883" s="79"/>
      <c r="AG883" s="122"/>
    </row>
    <row r="884" spans="25:34" ht="18">
      <c r="Y884" s="124" t="s">
        <v>192</v>
      </c>
      <c r="Z884" s="87"/>
      <c r="AA884" s="87"/>
      <c r="AB884" s="87"/>
      <c r="AC884" s="87"/>
      <c r="AD884" s="87"/>
      <c r="AE884" s="87"/>
      <c r="AF884" s="87"/>
      <c r="AG884" s="125"/>
    </row>
    <row r="885" spans="25:34" ht="21">
      <c r="Y885" s="123" t="s">
        <v>129</v>
      </c>
      <c r="Z885" s="88" t="str">
        <f>B3</f>
        <v>CORRESPONDIENTE A LA IQNA. DE NOVIEMBRE 2008</v>
      </c>
      <c r="AA885" s="88"/>
      <c r="AB885" s="88"/>
      <c r="AC885" s="88"/>
      <c r="AD885" s="88" t="s">
        <v>130</v>
      </c>
      <c r="AE885" s="90"/>
      <c r="AF885" s="90"/>
      <c r="AG885" s="126"/>
    </row>
    <row r="886" spans="25:34" ht="18.75">
      <c r="Y886" s="121"/>
      <c r="Z886" s="79"/>
      <c r="AA886" s="79"/>
      <c r="AB886" s="79"/>
      <c r="AC886" s="79"/>
      <c r="AD886" s="79"/>
      <c r="AE886" s="79"/>
      <c r="AF886" s="79"/>
      <c r="AG886" s="122"/>
    </row>
    <row r="887" spans="25:34" ht="18">
      <c r="Y887" s="119"/>
      <c r="Z887" s="80"/>
      <c r="AA887" s="127" t="s">
        <v>131</v>
      </c>
      <c r="AB887" s="127"/>
      <c r="AC887" s="92" t="s">
        <v>132</v>
      </c>
      <c r="AD887" s="91" t="s">
        <v>133</v>
      </c>
      <c r="AE887" s="93"/>
      <c r="AF887" s="80"/>
      <c r="AG887" s="128"/>
    </row>
    <row r="888" spans="25:34" ht="18">
      <c r="Y888" s="119"/>
      <c r="Z888" s="80"/>
      <c r="AA888" s="129" t="s">
        <v>134</v>
      </c>
      <c r="AB888" s="130" t="e">
        <f>#REF!</f>
        <v>#REF!</v>
      </c>
      <c r="AC888" s="131" t="s">
        <v>135</v>
      </c>
      <c r="AD888" s="132" t="s">
        <v>136</v>
      </c>
      <c r="AE888" s="133" t="e">
        <f>#REF!</f>
        <v>#REF!</v>
      </c>
      <c r="AF888" s="80"/>
      <c r="AG888" s="128"/>
    </row>
    <row r="889" spans="25:34" ht="18">
      <c r="Y889" s="119"/>
      <c r="Z889" s="80"/>
      <c r="AA889" s="129" t="s">
        <v>137</v>
      </c>
      <c r="AB889" s="129">
        <v>0</v>
      </c>
      <c r="AC889" s="134" t="s">
        <v>138</v>
      </c>
      <c r="AD889" s="132" t="s">
        <v>139</v>
      </c>
      <c r="AE889" s="133" t="e">
        <f>#REF!</f>
        <v>#REF!</v>
      </c>
      <c r="AF889" s="80"/>
      <c r="AG889" s="128"/>
    </row>
    <row r="890" spans="25:34" ht="18">
      <c r="Y890" s="119"/>
      <c r="Z890" s="80"/>
      <c r="AA890" s="129" t="s">
        <v>140</v>
      </c>
      <c r="AB890" s="133">
        <v>0</v>
      </c>
      <c r="AC890" s="136"/>
      <c r="AD890" s="132" t="s">
        <v>141</v>
      </c>
      <c r="AE890" s="133" t="e">
        <f>#REF!</f>
        <v>#REF!</v>
      </c>
      <c r="AF890" s="80"/>
      <c r="AG890" s="128"/>
    </row>
    <row r="891" spans="25:34" ht="18">
      <c r="Y891" s="119"/>
      <c r="Z891" s="80"/>
      <c r="AA891" s="129" t="s">
        <v>142</v>
      </c>
      <c r="AB891" s="133" t="e">
        <f>#REF!</f>
        <v>#REF!</v>
      </c>
      <c r="AC891" s="136"/>
      <c r="AD891" s="132" t="s">
        <v>16</v>
      </c>
      <c r="AE891" s="133" t="e">
        <f>#REF!</f>
        <v>#REF!</v>
      </c>
      <c r="AF891" s="80"/>
      <c r="AG891" s="128"/>
    </row>
    <row r="892" spans="25:34" ht="18">
      <c r="Y892" s="119"/>
      <c r="Z892" s="80"/>
      <c r="AA892" s="129" t="s">
        <v>143</v>
      </c>
      <c r="AB892" s="133" t="e">
        <f>#REF!</f>
        <v>#REF!</v>
      </c>
      <c r="AC892" s="136"/>
      <c r="AD892" s="132" t="s">
        <v>144</v>
      </c>
      <c r="AE892" s="133" t="e">
        <f>#REF!</f>
        <v>#REF!</v>
      </c>
      <c r="AF892" s="80"/>
      <c r="AG892" s="128"/>
    </row>
    <row r="893" spans="25:34" ht="18">
      <c r="Y893" s="119"/>
      <c r="Z893" s="80"/>
      <c r="AA893" s="129" t="s">
        <v>145</v>
      </c>
      <c r="AB893" s="133">
        <v>0</v>
      </c>
      <c r="AC893" s="136"/>
      <c r="AD893" s="132" t="s">
        <v>146</v>
      </c>
      <c r="AE893" s="133" t="e">
        <f>#REF!</f>
        <v>#REF!</v>
      </c>
      <c r="AF893" s="80"/>
      <c r="AG893" s="128"/>
      <c r="AH893" s="65"/>
    </row>
    <row r="894" spans="25:34" ht="18">
      <c r="Y894" s="119"/>
      <c r="Z894" s="80"/>
      <c r="AA894" s="129" t="s">
        <v>147</v>
      </c>
      <c r="AB894" s="133" t="e">
        <f>#REF!-AB896</f>
        <v>#REF!</v>
      </c>
      <c r="AC894" s="136"/>
      <c r="AD894" s="132" t="s">
        <v>148</v>
      </c>
      <c r="AE894" s="133">
        <v>0</v>
      </c>
      <c r="AF894" s="80"/>
      <c r="AG894" s="128"/>
      <c r="AH894" s="65"/>
    </row>
    <row r="895" spans="25:34" ht="18">
      <c r="Y895" s="119"/>
      <c r="Z895" s="80"/>
      <c r="AA895" s="129" t="s">
        <v>149</v>
      </c>
      <c r="AB895" s="133">
        <v>0</v>
      </c>
      <c r="AC895" s="136"/>
      <c r="AD895" s="132" t="s">
        <v>150</v>
      </c>
      <c r="AE895" s="133">
        <v>0</v>
      </c>
      <c r="AF895" s="80"/>
      <c r="AG895" s="128"/>
    </row>
    <row r="896" spans="25:34" ht="18">
      <c r="Y896" s="119"/>
      <c r="Z896" s="80"/>
      <c r="AA896" s="129" t="s">
        <v>151</v>
      </c>
      <c r="AB896" s="137" t="e">
        <f>#REF!/26*AC896/8</f>
        <v>#REF!</v>
      </c>
      <c r="AC896" s="138" t="e">
        <f>#REF!</f>
        <v>#REF!</v>
      </c>
      <c r="AD896" s="132" t="s">
        <v>152</v>
      </c>
      <c r="AE896" s="133">
        <v>0</v>
      </c>
      <c r="AF896" s="80"/>
      <c r="AG896" s="128"/>
    </row>
    <row r="897" spans="25:33" ht="18.75">
      <c r="Y897" s="119"/>
      <c r="Z897" s="80"/>
      <c r="AA897" s="139" t="s">
        <v>153</v>
      </c>
      <c r="AB897" s="139"/>
      <c r="AC897" s="92" t="e">
        <f>AC896/8</f>
        <v>#REF!</v>
      </c>
      <c r="AD897" s="140" t="s">
        <v>154</v>
      </c>
      <c r="AE897" s="133">
        <v>0</v>
      </c>
      <c r="AF897" s="80"/>
      <c r="AG897" s="128"/>
    </row>
    <row r="898" spans="25:33" ht="18.75">
      <c r="Y898" s="121"/>
      <c r="Z898" s="79"/>
      <c r="AA898" s="100"/>
      <c r="AB898" s="100"/>
      <c r="AC898" s="100"/>
      <c r="AD898" s="100"/>
      <c r="AE898" s="97"/>
      <c r="AF898" s="79"/>
      <c r="AG898" s="122"/>
    </row>
    <row r="899" spans="25:33" ht="19.5" thickBot="1">
      <c r="Y899" s="121"/>
      <c r="Z899" s="79"/>
      <c r="AA899" s="100"/>
      <c r="AB899" s="100"/>
      <c r="AC899" s="100"/>
      <c r="AD899" s="100"/>
      <c r="AE899" s="100"/>
      <c r="AF899" s="79"/>
      <c r="AG899" s="122"/>
    </row>
    <row r="900" spans="25:33" ht="18.75" thickBot="1">
      <c r="Y900" s="119"/>
      <c r="Z900" s="80"/>
      <c r="AA900" s="141" t="s">
        <v>155</v>
      </c>
      <c r="AB900" s="142" t="e">
        <f>SUM(AB889:AB899)</f>
        <v>#REF!</v>
      </c>
      <c r="AC900" s="142"/>
      <c r="AD900" s="143" t="s">
        <v>156</v>
      </c>
      <c r="AE900" s="144" t="e">
        <f>SUM(AE888:AE899)</f>
        <v>#REF!</v>
      </c>
      <c r="AF900" s="80"/>
      <c r="AG900" s="128"/>
    </row>
    <row r="901" spans="25:33" ht="18.75" thickBot="1">
      <c r="Y901" s="119"/>
      <c r="Z901" s="80"/>
      <c r="AA901" s="141" t="s">
        <v>157</v>
      </c>
      <c r="AB901" s="145" t="e">
        <f>AB900-AE900</f>
        <v>#REF!</v>
      </c>
      <c r="AC901" s="101"/>
      <c r="AD901" s="94"/>
      <c r="AE901" s="94"/>
      <c r="AF901" s="80"/>
      <c r="AG901" s="128"/>
    </row>
    <row r="902" spans="25:33" ht="18.75">
      <c r="Y902" s="121"/>
      <c r="Z902" s="79"/>
      <c r="AA902" s="79"/>
      <c r="AB902" s="79"/>
      <c r="AC902" s="79"/>
      <c r="AD902" s="102"/>
      <c r="AE902" s="102"/>
      <c r="AF902" s="102"/>
      <c r="AG902" s="122"/>
    </row>
    <row r="903" spans="25:33" ht="18.75">
      <c r="Y903" s="121"/>
      <c r="Z903" s="103"/>
      <c r="AA903" s="103"/>
      <c r="AB903" s="103"/>
      <c r="AC903" s="103"/>
      <c r="AD903" s="103"/>
      <c r="AE903" s="103"/>
      <c r="AF903" s="103"/>
      <c r="AG903" s="146"/>
    </row>
    <row r="904" spans="25:33" ht="18">
      <c r="Y904" s="147" t="str">
        <f>B3</f>
        <v>CORRESPONDIENTE A LA IQNA. DE NOVIEMBRE 2008</v>
      </c>
      <c r="Z904" s="104"/>
      <c r="AA904" s="104"/>
      <c r="AB904" s="104"/>
      <c r="AC904" s="103"/>
      <c r="AD904" s="105" t="s">
        <v>158</v>
      </c>
      <c r="AE904" s="105"/>
      <c r="AF904" s="105"/>
      <c r="AG904" s="146"/>
    </row>
    <row r="905" spans="25:33" ht="18">
      <c r="Y905" s="147"/>
      <c r="Z905" s="103"/>
      <c r="AA905" s="103"/>
      <c r="AB905" s="103"/>
      <c r="AC905" s="103"/>
      <c r="AD905" s="103"/>
      <c r="AE905" s="103"/>
      <c r="AF905" s="103"/>
      <c r="AG905" s="146"/>
    </row>
    <row r="906" spans="25:33" ht="18.75" thickBot="1">
      <c r="Y906" s="119"/>
      <c r="Z906" s="80"/>
      <c r="AA906" s="80"/>
      <c r="AB906" s="80"/>
      <c r="AC906" s="80"/>
      <c r="AD906" s="80"/>
      <c r="AE906" s="80"/>
      <c r="AF906" s="80"/>
      <c r="AG906" s="128"/>
    </row>
    <row r="907" spans="25:33" ht="18">
      <c r="Y907" s="119" t="s">
        <v>179</v>
      </c>
      <c r="Z907" s="80"/>
      <c r="AA907" s="80"/>
      <c r="AB907" s="80"/>
      <c r="AC907" s="80"/>
      <c r="AD907" s="148" t="e">
        <f>#REF!</f>
        <v>#REF!</v>
      </c>
      <c r="AE907" s="148"/>
      <c r="AF907" s="148"/>
      <c r="AG907" s="128"/>
    </row>
    <row r="908" spans="25:33" ht="18.75" thickBot="1">
      <c r="Y908" s="149"/>
      <c r="Z908" s="150"/>
      <c r="AA908" s="150"/>
      <c r="AB908" s="150"/>
      <c r="AC908" s="150"/>
      <c r="AD908" s="150"/>
      <c r="AE908" s="150"/>
      <c r="AF908" s="150"/>
      <c r="AG908" s="151"/>
    </row>
    <row r="909" spans="25:33">
      <c r="Y909" s="111"/>
      <c r="Z909" s="111"/>
      <c r="AA909" s="111"/>
      <c r="AB909" s="111"/>
      <c r="AC909" s="111"/>
      <c r="AD909" s="111"/>
      <c r="AE909" s="111"/>
      <c r="AF909" s="111"/>
      <c r="AG909" s="111"/>
    </row>
    <row r="910" spans="25:33">
      <c r="Y910" s="111"/>
      <c r="Z910" s="111"/>
      <c r="AA910" s="111"/>
      <c r="AB910" s="111"/>
      <c r="AC910" s="111"/>
      <c r="AD910" s="111"/>
      <c r="AE910" s="111"/>
      <c r="AF910" s="111"/>
      <c r="AG910" s="111"/>
    </row>
    <row r="911" spans="25:33">
      <c r="Y911" s="111"/>
      <c r="Z911" s="111"/>
      <c r="AA911" s="111"/>
      <c r="AB911" s="111"/>
      <c r="AC911" s="111"/>
      <c r="AD911" s="111"/>
      <c r="AE911" s="111"/>
      <c r="AF911" s="111"/>
      <c r="AG911" s="111"/>
    </row>
    <row r="912" spans="25:33">
      <c r="AG912" s="112"/>
    </row>
    <row r="913" spans="25:33">
      <c r="AG913" s="112"/>
    </row>
    <row r="914" spans="25:33" ht="18">
      <c r="AC914" s="113"/>
      <c r="AG914" s="112"/>
    </row>
    <row r="915" spans="25:33">
      <c r="AC915" s="114"/>
      <c r="AG915" s="112"/>
    </row>
    <row r="916" spans="25:33">
      <c r="AC916" s="115"/>
      <c r="AG916" s="112"/>
    </row>
    <row r="917" spans="25:33">
      <c r="AC917" s="115"/>
      <c r="AG917" s="112"/>
    </row>
    <row r="918" spans="25:33">
      <c r="AC918" s="115"/>
      <c r="AG918" s="112"/>
    </row>
    <row r="919" spans="25:33" ht="15.75" thickBot="1">
      <c r="Y919" s="111"/>
      <c r="Z919" s="111"/>
      <c r="AA919" s="111"/>
      <c r="AB919" s="111"/>
      <c r="AC919" s="111"/>
      <c r="AD919" s="111"/>
      <c r="AE919" s="111"/>
      <c r="AF919" s="111"/>
      <c r="AG919" s="112"/>
    </row>
    <row r="920" spans="25:33" ht="18.75">
      <c r="Y920" s="116"/>
      <c r="Z920" s="117"/>
      <c r="AA920" s="117"/>
      <c r="AB920" s="117"/>
      <c r="AC920" s="117"/>
      <c r="AD920" s="117"/>
      <c r="AE920" s="117"/>
      <c r="AF920" s="117"/>
      <c r="AG920" s="118"/>
    </row>
    <row r="921" spans="25:33" ht="18.75">
      <c r="Y921" s="119" t="s">
        <v>125</v>
      </c>
      <c r="Z921" s="81" t="e">
        <f>#REF!</f>
        <v>#REF!</v>
      </c>
      <c r="AA921" s="80"/>
      <c r="AB921" s="80"/>
      <c r="AC921" s="80"/>
      <c r="AD921" s="80"/>
      <c r="AE921" s="82" t="s">
        <v>126</v>
      </c>
      <c r="AF921" s="82"/>
      <c r="AG921" s="120" t="e">
        <f>AB941</f>
        <v>#REF!</v>
      </c>
    </row>
    <row r="922" spans="25:33" ht="18.75">
      <c r="Y922" s="121"/>
      <c r="Z922" s="79"/>
      <c r="AA922" s="79"/>
      <c r="AB922" s="79"/>
      <c r="AC922" s="79"/>
      <c r="AD922" s="79"/>
      <c r="AE922" s="79"/>
      <c r="AF922" s="79"/>
      <c r="AG922" s="122"/>
    </row>
    <row r="923" spans="25:33" ht="18.75">
      <c r="Y923" s="152" t="s">
        <v>127</v>
      </c>
      <c r="Z923" s="85"/>
      <c r="AA923" s="85"/>
      <c r="AB923" s="85"/>
      <c r="AC923" s="85"/>
      <c r="AD923" s="85"/>
      <c r="AE923" s="86" t="e">
        <f>AG921</f>
        <v>#REF!</v>
      </c>
      <c r="AF923" s="79"/>
      <c r="AG923" s="122"/>
    </row>
    <row r="924" spans="25:33" ht="18">
      <c r="Y924" s="124" t="s">
        <v>193</v>
      </c>
      <c r="Z924" s="87"/>
      <c r="AA924" s="87"/>
      <c r="AB924" s="87"/>
      <c r="AC924" s="87"/>
      <c r="AD924" s="87"/>
      <c r="AE924" s="87"/>
      <c r="AF924" s="87"/>
      <c r="AG924" s="125"/>
    </row>
    <row r="925" spans="25:33" ht="21">
      <c r="Y925" s="123" t="s">
        <v>129</v>
      </c>
      <c r="Z925" s="88" t="str">
        <f>B3</f>
        <v>CORRESPONDIENTE A LA IQNA. DE NOVIEMBRE 2008</v>
      </c>
      <c r="AA925" s="88"/>
      <c r="AB925" s="88"/>
      <c r="AC925" s="88"/>
      <c r="AD925" s="88" t="s">
        <v>130</v>
      </c>
      <c r="AE925" s="90"/>
      <c r="AF925" s="90"/>
      <c r="AG925" s="126"/>
    </row>
    <row r="926" spans="25:33" ht="18.75">
      <c r="Y926" s="121"/>
      <c r="Z926" s="79"/>
      <c r="AA926" s="79"/>
      <c r="AB926" s="79"/>
      <c r="AC926" s="79"/>
      <c r="AD926" s="79"/>
      <c r="AE926" s="79"/>
      <c r="AF926" s="79"/>
      <c r="AG926" s="122"/>
    </row>
    <row r="927" spans="25:33" ht="18">
      <c r="Y927" s="119"/>
      <c r="Z927" s="80"/>
      <c r="AA927" s="127" t="s">
        <v>131</v>
      </c>
      <c r="AB927" s="127"/>
      <c r="AC927" s="92" t="s">
        <v>132</v>
      </c>
      <c r="AD927" s="91" t="s">
        <v>133</v>
      </c>
      <c r="AE927" s="93"/>
      <c r="AF927" s="80"/>
      <c r="AG927" s="128"/>
    </row>
    <row r="928" spans="25:33" ht="18">
      <c r="Y928" s="119"/>
      <c r="Z928" s="80"/>
      <c r="AA928" s="129" t="s">
        <v>134</v>
      </c>
      <c r="AB928" s="130" t="e">
        <f>#REF!</f>
        <v>#REF!</v>
      </c>
      <c r="AC928" s="131" t="s">
        <v>135</v>
      </c>
      <c r="AD928" s="132" t="s">
        <v>136</v>
      </c>
      <c r="AE928" s="133" t="e">
        <f>#REF!</f>
        <v>#REF!</v>
      </c>
      <c r="AF928" s="80"/>
      <c r="AG928" s="128"/>
    </row>
    <row r="929" spans="25:33" ht="18">
      <c r="Y929" s="119"/>
      <c r="Z929" s="80"/>
      <c r="AA929" s="129" t="s">
        <v>137</v>
      </c>
      <c r="AB929" s="129">
        <v>0</v>
      </c>
      <c r="AC929" s="134" t="s">
        <v>138</v>
      </c>
      <c r="AD929" s="132" t="s">
        <v>139</v>
      </c>
      <c r="AE929" s="133" t="e">
        <f>#REF!</f>
        <v>#REF!</v>
      </c>
      <c r="AF929" s="80"/>
      <c r="AG929" s="128"/>
    </row>
    <row r="930" spans="25:33" ht="18">
      <c r="Y930" s="119"/>
      <c r="Z930" s="80"/>
      <c r="AA930" s="129" t="s">
        <v>140</v>
      </c>
      <c r="AB930" s="133">
        <v>0</v>
      </c>
      <c r="AC930" s="136"/>
      <c r="AD930" s="132" t="s">
        <v>141</v>
      </c>
      <c r="AE930" s="133" t="e">
        <f>#REF!</f>
        <v>#REF!</v>
      </c>
      <c r="AF930" s="80"/>
      <c r="AG930" s="128"/>
    </row>
    <row r="931" spans="25:33" ht="18">
      <c r="Y931" s="119"/>
      <c r="Z931" s="80"/>
      <c r="AA931" s="129" t="s">
        <v>142</v>
      </c>
      <c r="AB931" s="133" t="e">
        <f>#REF!</f>
        <v>#REF!</v>
      </c>
      <c r="AC931" s="136"/>
      <c r="AD931" s="132" t="s">
        <v>16</v>
      </c>
      <c r="AE931" s="133" t="e">
        <f>#REF!</f>
        <v>#REF!</v>
      </c>
      <c r="AF931" s="80"/>
      <c r="AG931" s="128"/>
    </row>
    <row r="932" spans="25:33" ht="18">
      <c r="Y932" s="119"/>
      <c r="Z932" s="80"/>
      <c r="AA932" s="129" t="s">
        <v>143</v>
      </c>
      <c r="AB932" s="133" t="e">
        <f>#REF!</f>
        <v>#REF!</v>
      </c>
      <c r="AC932" s="136"/>
      <c r="AD932" s="132" t="s">
        <v>144</v>
      </c>
      <c r="AE932" s="133" t="e">
        <f>#REF!</f>
        <v>#REF!</v>
      </c>
      <c r="AF932" s="80"/>
      <c r="AG932" s="128"/>
    </row>
    <row r="933" spans="25:33" ht="18">
      <c r="Y933" s="119"/>
      <c r="Z933" s="80"/>
      <c r="AA933" s="129" t="s">
        <v>145</v>
      </c>
      <c r="AB933" s="133">
        <v>0</v>
      </c>
      <c r="AC933" s="136"/>
      <c r="AD933" s="132" t="s">
        <v>146</v>
      </c>
      <c r="AE933" s="133">
        <v>0</v>
      </c>
      <c r="AF933" s="80"/>
      <c r="AG933" s="128"/>
    </row>
    <row r="934" spans="25:33" ht="18">
      <c r="Y934" s="119"/>
      <c r="Z934" s="80"/>
      <c r="AA934" s="129" t="s">
        <v>147</v>
      </c>
      <c r="AB934" s="133" t="e">
        <f>#REF!-AB936</f>
        <v>#REF!</v>
      </c>
      <c r="AC934" s="136"/>
      <c r="AD934" s="132" t="s">
        <v>148</v>
      </c>
      <c r="AE934" s="133">
        <v>0</v>
      </c>
      <c r="AF934" s="80"/>
      <c r="AG934" s="128"/>
    </row>
    <row r="935" spans="25:33" ht="18">
      <c r="Y935" s="119"/>
      <c r="Z935" s="80"/>
      <c r="AA935" s="129" t="s">
        <v>149</v>
      </c>
      <c r="AB935" s="133">
        <v>0</v>
      </c>
      <c r="AC935" s="136"/>
      <c r="AD935" s="132" t="s">
        <v>150</v>
      </c>
      <c r="AE935" s="133">
        <v>0</v>
      </c>
      <c r="AF935" s="80"/>
      <c r="AG935" s="128"/>
    </row>
    <row r="936" spans="25:33" ht="18">
      <c r="Y936" s="119"/>
      <c r="Z936" s="80"/>
      <c r="AA936" s="129" t="s">
        <v>151</v>
      </c>
      <c r="AB936" s="137" t="e">
        <f>#REF!/26*AC936/8</f>
        <v>#REF!</v>
      </c>
      <c r="AC936" s="138" t="e">
        <f>#REF!</f>
        <v>#REF!</v>
      </c>
      <c r="AD936" s="132" t="s">
        <v>152</v>
      </c>
      <c r="AE936" s="133">
        <v>16.510000000000002</v>
      </c>
      <c r="AF936" s="80"/>
      <c r="AG936" s="128"/>
    </row>
    <row r="937" spans="25:33" ht="18.75">
      <c r="Y937" s="119"/>
      <c r="Z937" s="80"/>
      <c r="AA937" s="139" t="s">
        <v>153</v>
      </c>
      <c r="AB937" s="139"/>
      <c r="AC937" s="92" t="e">
        <f>AC936/8</f>
        <v>#REF!</v>
      </c>
      <c r="AD937" s="140" t="s">
        <v>154</v>
      </c>
      <c r="AE937" s="133">
        <v>0</v>
      </c>
      <c r="AF937" s="80"/>
      <c r="AG937" s="128"/>
    </row>
    <row r="938" spans="25:33" ht="18.75">
      <c r="Y938" s="121"/>
      <c r="Z938" s="79"/>
      <c r="AA938" s="100"/>
      <c r="AB938" s="100"/>
      <c r="AC938" s="100"/>
      <c r="AD938" s="100"/>
      <c r="AE938" s="97"/>
      <c r="AF938" s="79"/>
      <c r="AG938" s="122"/>
    </row>
    <row r="939" spans="25:33" ht="19.5" thickBot="1">
      <c r="Y939" s="121"/>
      <c r="Z939" s="79"/>
      <c r="AA939" s="100"/>
      <c r="AB939" s="100"/>
      <c r="AC939" s="100"/>
      <c r="AD939" s="100"/>
      <c r="AE939" s="100"/>
      <c r="AF939" s="79"/>
      <c r="AG939" s="122"/>
    </row>
    <row r="940" spans="25:33" ht="18.75" thickBot="1">
      <c r="Y940" s="119"/>
      <c r="Z940" s="80"/>
      <c r="AA940" s="141" t="s">
        <v>155</v>
      </c>
      <c r="AB940" s="142" t="e">
        <f>SUM(AB929:AB939)</f>
        <v>#REF!</v>
      </c>
      <c r="AC940" s="142"/>
      <c r="AD940" s="143" t="s">
        <v>156</v>
      </c>
      <c r="AE940" s="144" t="e">
        <f>SUM(AE928:AE939)</f>
        <v>#REF!</v>
      </c>
      <c r="AF940" s="80"/>
      <c r="AG940" s="128"/>
    </row>
    <row r="941" spans="25:33" ht="18.75" thickBot="1">
      <c r="Y941" s="119"/>
      <c r="Z941" s="80"/>
      <c r="AA941" s="141" t="s">
        <v>157</v>
      </c>
      <c r="AB941" s="145" t="e">
        <f>AB940-AE940</f>
        <v>#REF!</v>
      </c>
      <c r="AC941" s="101"/>
      <c r="AD941" s="94"/>
      <c r="AE941" s="94"/>
      <c r="AF941" s="80"/>
      <c r="AG941" s="128"/>
    </row>
    <row r="942" spans="25:33" ht="18.75">
      <c r="Y942" s="121"/>
      <c r="Z942" s="79"/>
      <c r="AA942" s="79"/>
      <c r="AB942" s="79"/>
      <c r="AC942" s="79"/>
      <c r="AD942" s="102"/>
      <c r="AE942" s="102"/>
      <c r="AF942" s="102"/>
      <c r="AG942" s="122"/>
    </row>
    <row r="943" spans="25:33" ht="18.75">
      <c r="Y943" s="121"/>
      <c r="Z943" s="103"/>
      <c r="AA943" s="103"/>
      <c r="AB943" s="103"/>
      <c r="AC943" s="103"/>
      <c r="AD943" s="103"/>
      <c r="AE943" s="103"/>
      <c r="AF943" s="103"/>
      <c r="AG943" s="146"/>
    </row>
    <row r="944" spans="25:33" ht="18">
      <c r="Y944" s="147" t="str">
        <f>B3</f>
        <v>CORRESPONDIENTE A LA IQNA. DE NOVIEMBRE 2008</v>
      </c>
      <c r="Z944" s="104"/>
      <c r="AA944" s="104"/>
      <c r="AB944" s="104"/>
      <c r="AC944" s="103"/>
      <c r="AD944" s="105" t="s">
        <v>158</v>
      </c>
      <c r="AE944" s="105"/>
      <c r="AF944" s="105"/>
      <c r="AG944" s="146"/>
    </row>
    <row r="945" spans="25:33" ht="18">
      <c r="Y945" s="147"/>
      <c r="Z945" s="103"/>
      <c r="AA945" s="103"/>
      <c r="AB945" s="103"/>
      <c r="AC945" s="103"/>
      <c r="AD945" s="103"/>
      <c r="AE945" s="103"/>
      <c r="AF945" s="103"/>
      <c r="AG945" s="146"/>
    </row>
    <row r="946" spans="25:33" ht="18.75" thickBot="1">
      <c r="Y946" s="119"/>
      <c r="Z946" s="80"/>
      <c r="AA946" s="80"/>
      <c r="AB946" s="80"/>
      <c r="AC946" s="80"/>
      <c r="AD946" s="80"/>
      <c r="AE946" s="80"/>
      <c r="AF946" s="80"/>
      <c r="AG946" s="128"/>
    </row>
    <row r="947" spans="25:33" ht="18">
      <c r="Y947" s="119" t="s">
        <v>179</v>
      </c>
      <c r="Z947" s="80"/>
      <c r="AA947" s="80"/>
      <c r="AB947" s="80"/>
      <c r="AC947" s="80"/>
      <c r="AD947" s="148" t="e">
        <f>#REF!</f>
        <v>#REF!</v>
      </c>
      <c r="AE947" s="148"/>
      <c r="AF947" s="148"/>
      <c r="AG947" s="128"/>
    </row>
    <row r="948" spans="25:33" ht="18.75" thickBot="1">
      <c r="Y948" s="149"/>
      <c r="Z948" s="150"/>
      <c r="AA948" s="150"/>
      <c r="AB948" s="150"/>
      <c r="AC948" s="150"/>
      <c r="AD948" s="150"/>
      <c r="AE948" s="150"/>
      <c r="AF948" s="150"/>
      <c r="AG948" s="151"/>
    </row>
    <row r="949" spans="25:33" ht="18">
      <c r="Y949" s="103"/>
      <c r="Z949" s="103"/>
      <c r="AA949" s="103"/>
      <c r="AB949" s="103"/>
      <c r="AC949" s="103"/>
      <c r="AD949" s="103"/>
      <c r="AE949" s="103"/>
      <c r="AF949" s="103"/>
      <c r="AG949" s="80"/>
    </row>
    <row r="950" spans="25:33" ht="18">
      <c r="Y950" s="103"/>
      <c r="Z950" s="103"/>
      <c r="AA950" s="103"/>
      <c r="AB950" s="103"/>
      <c r="AC950" s="103"/>
      <c r="AD950" s="103"/>
      <c r="AE950" s="103"/>
      <c r="AF950" s="103"/>
      <c r="AG950" s="80"/>
    </row>
    <row r="951" spans="25:33" ht="18">
      <c r="Y951" s="103"/>
      <c r="Z951" s="103"/>
      <c r="AA951" s="103"/>
      <c r="AB951" s="103"/>
      <c r="AC951" s="103"/>
      <c r="AD951" s="103"/>
      <c r="AE951" s="103"/>
      <c r="AF951" s="103"/>
      <c r="AG951" s="80"/>
    </row>
    <row r="955" spans="25:33" ht="18">
      <c r="AC955" s="113"/>
      <c r="AG955" s="112"/>
    </row>
    <row r="956" spans="25:33">
      <c r="AC956" s="114"/>
      <c r="AG956" s="112"/>
    </row>
    <row r="957" spans="25:33">
      <c r="AC957" s="115"/>
      <c r="AG957" s="112"/>
    </row>
    <row r="958" spans="25:33">
      <c r="AC958" s="115"/>
      <c r="AG958" s="112"/>
    </row>
    <row r="959" spans="25:33">
      <c r="AC959" s="115"/>
      <c r="AG959" s="112"/>
    </row>
    <row r="960" spans="25:33" ht="15.75" thickBot="1">
      <c r="Y960" s="111"/>
      <c r="Z960" s="111"/>
      <c r="AA960" s="111"/>
      <c r="AB960" s="111"/>
      <c r="AC960" s="111"/>
      <c r="AD960" s="111"/>
      <c r="AE960" s="111"/>
      <c r="AF960" s="111"/>
      <c r="AG960" s="112"/>
    </row>
    <row r="961" spans="25:33" ht="18.75">
      <c r="Y961" s="116"/>
      <c r="Z961" s="117"/>
      <c r="AA961" s="117"/>
      <c r="AB961" s="117"/>
      <c r="AC961" s="117"/>
      <c r="AD961" s="117"/>
      <c r="AE961" s="117"/>
      <c r="AF961" s="117"/>
      <c r="AG961" s="118"/>
    </row>
    <row r="962" spans="25:33" ht="18.75">
      <c r="Y962" s="119" t="s">
        <v>125</v>
      </c>
      <c r="Z962" s="81">
        <f>A19</f>
        <v>5</v>
      </c>
      <c r="AA962" s="80"/>
      <c r="AB962" s="80"/>
      <c r="AC962" s="80"/>
      <c r="AD962" s="80"/>
      <c r="AE962" s="82" t="s">
        <v>126</v>
      </c>
      <c r="AF962" s="82"/>
      <c r="AG962" s="120">
        <f>AB982</f>
        <v>176.96</v>
      </c>
    </row>
    <row r="963" spans="25:33" ht="18.75">
      <c r="Y963" s="121"/>
      <c r="Z963" s="79"/>
      <c r="AA963" s="79"/>
      <c r="AB963" s="79"/>
      <c r="AC963" s="79"/>
      <c r="AD963" s="79"/>
      <c r="AE963" s="79"/>
      <c r="AF963" s="79"/>
      <c r="AG963" s="122"/>
    </row>
    <row r="964" spans="25:33" ht="18.75">
      <c r="Y964" s="152" t="s">
        <v>127</v>
      </c>
      <c r="Z964" s="85"/>
      <c r="AA964" s="85"/>
      <c r="AB964" s="85"/>
      <c r="AC964" s="85"/>
      <c r="AD964" s="85"/>
      <c r="AE964" s="86">
        <f>AG962</f>
        <v>176.96</v>
      </c>
      <c r="AF964" s="79"/>
      <c r="AG964" s="122"/>
    </row>
    <row r="965" spans="25:33" ht="18">
      <c r="Y965" s="124" t="s">
        <v>194</v>
      </c>
      <c r="Z965" s="87"/>
      <c r="AA965" s="87"/>
      <c r="AB965" s="87"/>
      <c r="AC965" s="87"/>
      <c r="AD965" s="87"/>
      <c r="AE965" s="87"/>
      <c r="AF965" s="87"/>
      <c r="AG965" s="125"/>
    </row>
    <row r="966" spans="25:33" ht="21">
      <c r="Y966" s="123" t="s">
        <v>129</v>
      </c>
      <c r="Z966" s="88" t="str">
        <f>B3</f>
        <v>CORRESPONDIENTE A LA IQNA. DE NOVIEMBRE 2008</v>
      </c>
      <c r="AA966" s="88"/>
      <c r="AB966" s="88"/>
      <c r="AC966" s="88"/>
      <c r="AD966" s="88" t="s">
        <v>130</v>
      </c>
      <c r="AE966" s="90"/>
      <c r="AF966" s="90"/>
      <c r="AG966" s="126"/>
    </row>
    <row r="967" spans="25:33" ht="18.75">
      <c r="Y967" s="121"/>
      <c r="Z967" s="79"/>
      <c r="AA967" s="79"/>
      <c r="AB967" s="79"/>
      <c r="AC967" s="79"/>
      <c r="AD967" s="79"/>
      <c r="AE967" s="79"/>
      <c r="AF967" s="79"/>
      <c r="AG967" s="122"/>
    </row>
    <row r="968" spans="25:33" ht="18">
      <c r="Y968" s="119"/>
      <c r="Z968" s="80"/>
      <c r="AA968" s="127" t="s">
        <v>131</v>
      </c>
      <c r="AB968" s="127"/>
      <c r="AC968" s="92" t="s">
        <v>132</v>
      </c>
      <c r="AD968" s="91" t="s">
        <v>133</v>
      </c>
      <c r="AE968" s="93"/>
      <c r="AF968" s="80"/>
      <c r="AG968" s="128"/>
    </row>
    <row r="969" spans="25:33" ht="18">
      <c r="Y969" s="119"/>
      <c r="Z969" s="80"/>
      <c r="AA969" s="129" t="s">
        <v>134</v>
      </c>
      <c r="AB969" s="130">
        <f>J19</f>
        <v>15</v>
      </c>
      <c r="AC969" s="131" t="s">
        <v>135</v>
      </c>
      <c r="AD969" s="132" t="s">
        <v>136</v>
      </c>
      <c r="AE969" s="133">
        <f>Q19</f>
        <v>15.6</v>
      </c>
      <c r="AF969" s="80"/>
      <c r="AG969" s="128"/>
    </row>
    <row r="970" spans="25:33" ht="18">
      <c r="Y970" s="119"/>
      <c r="Z970" s="80"/>
      <c r="AA970" s="129" t="s">
        <v>137</v>
      </c>
      <c r="AB970" s="129">
        <v>0</v>
      </c>
      <c r="AC970" s="134" t="s">
        <v>138</v>
      </c>
      <c r="AD970" s="132" t="s">
        <v>139</v>
      </c>
      <c r="AE970" s="133">
        <f>R19</f>
        <v>0</v>
      </c>
      <c r="AF970" s="80"/>
      <c r="AG970" s="128"/>
    </row>
    <row r="971" spans="25:33" ht="18">
      <c r="Y971" s="119"/>
      <c r="Z971" s="80"/>
      <c r="AA971" s="129" t="s">
        <v>140</v>
      </c>
      <c r="AB971" s="133">
        <v>0</v>
      </c>
      <c r="AC971" s="136"/>
      <c r="AD971" s="132" t="s">
        <v>141</v>
      </c>
      <c r="AE971" s="133">
        <f>S19</f>
        <v>2.44</v>
      </c>
      <c r="AF971" s="80"/>
      <c r="AG971" s="128"/>
    </row>
    <row r="972" spans="25:33" ht="18">
      <c r="Y972" s="119"/>
      <c r="Z972" s="80"/>
      <c r="AA972" s="129" t="s">
        <v>142</v>
      </c>
      <c r="AB972" s="133">
        <f>L19</f>
        <v>0</v>
      </c>
      <c r="AC972" s="136"/>
      <c r="AD972" s="132" t="s">
        <v>16</v>
      </c>
      <c r="AE972" s="133">
        <f>T19</f>
        <v>0</v>
      </c>
      <c r="AF972" s="80"/>
      <c r="AG972" s="128"/>
    </row>
    <row r="973" spans="25:33" ht="18">
      <c r="Y973" s="119"/>
      <c r="Z973" s="80"/>
      <c r="AA973" s="129" t="s">
        <v>143</v>
      </c>
      <c r="AB973" s="133">
        <f>O19</f>
        <v>0</v>
      </c>
      <c r="AC973" s="136"/>
      <c r="AD973" s="132" t="s">
        <v>144</v>
      </c>
      <c r="AE973" s="133">
        <f>U19</f>
        <v>0</v>
      </c>
      <c r="AF973" s="80"/>
      <c r="AG973" s="128"/>
    </row>
    <row r="974" spans="25:33" ht="18">
      <c r="Y974" s="119"/>
      <c r="Z974" s="80"/>
      <c r="AA974" s="129" t="s">
        <v>145</v>
      </c>
      <c r="AB974" s="133">
        <v>0</v>
      </c>
      <c r="AC974" s="136"/>
      <c r="AD974" s="132" t="s">
        <v>146</v>
      </c>
      <c r="AE974" s="133">
        <f>V19</f>
        <v>0</v>
      </c>
      <c r="AF974" s="80"/>
      <c r="AG974" s="128"/>
    </row>
    <row r="975" spans="25:33" ht="18">
      <c r="Y975" s="119"/>
      <c r="Z975" s="80"/>
      <c r="AA975" s="129" t="s">
        <v>147</v>
      </c>
      <c r="AB975" s="133">
        <f>P19-AB977</f>
        <v>195</v>
      </c>
      <c r="AC975" s="136"/>
      <c r="AD975" s="132" t="s">
        <v>148</v>
      </c>
      <c r="AE975" s="133">
        <v>0</v>
      </c>
      <c r="AF975" s="80"/>
      <c r="AG975" s="128"/>
    </row>
    <row r="976" spans="25:33" ht="18">
      <c r="Y976" s="119"/>
      <c r="Z976" s="80"/>
      <c r="AA976" s="129" t="s">
        <v>149</v>
      </c>
      <c r="AB976" s="133">
        <v>0</v>
      </c>
      <c r="AC976" s="136"/>
      <c r="AD976" s="132" t="s">
        <v>150</v>
      </c>
      <c r="AE976" s="133">
        <v>0</v>
      </c>
      <c r="AF976" s="80"/>
      <c r="AG976" s="128"/>
    </row>
    <row r="977" spans="25:33" ht="18">
      <c r="Y977" s="119"/>
      <c r="Z977" s="80"/>
      <c r="AA977" s="129" t="s">
        <v>151</v>
      </c>
      <c r="AB977" s="137">
        <f>I19/26*AC977/8</f>
        <v>0</v>
      </c>
      <c r="AC977" s="138">
        <f>K19</f>
        <v>0</v>
      </c>
      <c r="AD977" s="132" t="s">
        <v>152</v>
      </c>
      <c r="AE977" s="133">
        <v>0</v>
      </c>
      <c r="AF977" s="80"/>
      <c r="AG977" s="128"/>
    </row>
    <row r="978" spans="25:33" ht="18.75">
      <c r="Y978" s="119"/>
      <c r="Z978" s="80"/>
      <c r="AA978" s="139" t="s">
        <v>153</v>
      </c>
      <c r="AB978" s="139"/>
      <c r="AC978" s="92">
        <f>AC977/8</f>
        <v>0</v>
      </c>
      <c r="AD978" s="140" t="s">
        <v>154</v>
      </c>
      <c r="AE978" s="133">
        <v>0</v>
      </c>
      <c r="AF978" s="80"/>
      <c r="AG978" s="128"/>
    </row>
    <row r="979" spans="25:33" ht="18.75">
      <c r="Y979" s="121"/>
      <c r="Z979" s="79"/>
      <c r="AA979" s="100"/>
      <c r="AB979" s="100"/>
      <c r="AC979" s="100"/>
      <c r="AD979" s="100"/>
      <c r="AE979" s="97"/>
      <c r="AF979" s="79"/>
      <c r="AG979" s="122"/>
    </row>
    <row r="980" spans="25:33" ht="19.5" thickBot="1">
      <c r="Y980" s="121"/>
      <c r="Z980" s="79"/>
      <c r="AA980" s="100"/>
      <c r="AB980" s="100"/>
      <c r="AC980" s="100"/>
      <c r="AD980" s="100"/>
      <c r="AE980" s="100"/>
      <c r="AF980" s="79"/>
      <c r="AG980" s="122"/>
    </row>
    <row r="981" spans="25:33" ht="18.75" thickBot="1">
      <c r="Y981" s="119"/>
      <c r="Z981" s="80"/>
      <c r="AA981" s="141" t="s">
        <v>155</v>
      </c>
      <c r="AB981" s="142">
        <f>SUM(AB970:AB980)</f>
        <v>195</v>
      </c>
      <c r="AC981" s="142"/>
      <c r="AD981" s="143" t="s">
        <v>156</v>
      </c>
      <c r="AE981" s="144">
        <f>SUM(AE969:AE980)</f>
        <v>18.04</v>
      </c>
      <c r="AF981" s="80"/>
      <c r="AG981" s="128"/>
    </row>
    <row r="982" spans="25:33" ht="18.75" thickBot="1">
      <c r="Y982" s="119"/>
      <c r="Z982" s="80"/>
      <c r="AA982" s="141" t="s">
        <v>157</v>
      </c>
      <c r="AB982" s="145">
        <f>AB981-AE981</f>
        <v>176.96</v>
      </c>
      <c r="AC982" s="101"/>
      <c r="AD982" s="94"/>
      <c r="AE982" s="94"/>
      <c r="AF982" s="80"/>
      <c r="AG982" s="128"/>
    </row>
    <row r="983" spans="25:33" ht="18.75">
      <c r="Y983" s="121"/>
      <c r="Z983" s="79"/>
      <c r="AA983" s="79"/>
      <c r="AB983" s="79"/>
      <c r="AC983" s="79"/>
      <c r="AD983" s="102"/>
      <c r="AE983" s="102"/>
      <c r="AF983" s="102"/>
      <c r="AG983" s="122"/>
    </row>
    <row r="984" spans="25:33" ht="18.75">
      <c r="Y984" s="121"/>
      <c r="Z984" s="103"/>
      <c r="AA984" s="103"/>
      <c r="AB984" s="103"/>
      <c r="AC984" s="103"/>
      <c r="AD984" s="103"/>
      <c r="AE984" s="103"/>
      <c r="AF984" s="103"/>
      <c r="AG984" s="146"/>
    </row>
    <row r="985" spans="25:33" ht="18">
      <c r="Y985" s="147" t="str">
        <f>B3</f>
        <v>CORRESPONDIENTE A LA IQNA. DE NOVIEMBRE 2008</v>
      </c>
      <c r="Z985" s="104"/>
      <c r="AA985" s="104"/>
      <c r="AB985" s="104"/>
      <c r="AC985" s="103"/>
      <c r="AD985" s="105" t="s">
        <v>158</v>
      </c>
      <c r="AE985" s="105"/>
      <c r="AF985" s="105"/>
      <c r="AG985" s="146"/>
    </row>
    <row r="986" spans="25:33" ht="18">
      <c r="Y986" s="147"/>
      <c r="Z986" s="103"/>
      <c r="AA986" s="103"/>
      <c r="AB986" s="103"/>
      <c r="AC986" s="103"/>
      <c r="AD986" s="103"/>
      <c r="AE986" s="103"/>
      <c r="AF986" s="103"/>
      <c r="AG986" s="146"/>
    </row>
    <row r="987" spans="25:33" ht="18.75" thickBot="1">
      <c r="Y987" s="119"/>
      <c r="Z987" s="80"/>
      <c r="AA987" s="80"/>
      <c r="AB987" s="80"/>
      <c r="AC987" s="80"/>
      <c r="AD987" s="80"/>
      <c r="AE987" s="80"/>
      <c r="AF987" s="80"/>
      <c r="AG987" s="128"/>
    </row>
    <row r="988" spans="25:33" ht="18">
      <c r="Y988" s="119" t="s">
        <v>179</v>
      </c>
      <c r="Z988" s="80"/>
      <c r="AA988" s="80"/>
      <c r="AB988" s="80"/>
      <c r="AC988" s="80"/>
      <c r="AD988" s="148" t="str">
        <f>B19</f>
        <v>ROSILIA ROSERO ASPRILLA</v>
      </c>
      <c r="AE988" s="148"/>
      <c r="AF988" s="148"/>
      <c r="AG988" s="128"/>
    </row>
    <row r="989" spans="25:33" ht="18.75" thickBot="1">
      <c r="Y989" s="149"/>
      <c r="Z989" s="150"/>
      <c r="AA989" s="150"/>
      <c r="AB989" s="150"/>
      <c r="AC989" s="150"/>
      <c r="AD989" s="150"/>
      <c r="AE989" s="150"/>
      <c r="AF989" s="150"/>
      <c r="AG989" s="151"/>
    </row>
    <row r="996" spans="25:33">
      <c r="AG996" s="112"/>
    </row>
    <row r="997" spans="25:33" ht="18">
      <c r="AC997" s="113"/>
      <c r="AG997" s="112"/>
    </row>
    <row r="998" spans="25:33">
      <c r="AC998" s="114"/>
      <c r="AG998" s="112"/>
    </row>
    <row r="999" spans="25:33">
      <c r="AC999" s="115"/>
      <c r="AG999" s="112"/>
    </row>
    <row r="1000" spans="25:33">
      <c r="AC1000" s="115"/>
      <c r="AG1000" s="112"/>
    </row>
    <row r="1001" spans="25:33">
      <c r="AC1001" s="115"/>
      <c r="AG1001" s="112"/>
    </row>
    <row r="1002" spans="25:33" ht="15.75" thickBot="1">
      <c r="Y1002" s="111"/>
      <c r="Z1002" s="111"/>
      <c r="AA1002" s="111"/>
      <c r="AB1002" s="111"/>
      <c r="AC1002" s="111"/>
      <c r="AD1002" s="111"/>
      <c r="AE1002" s="111"/>
      <c r="AF1002" s="111"/>
      <c r="AG1002" s="112"/>
    </row>
    <row r="1003" spans="25:33" ht="18.75">
      <c r="Y1003" s="116"/>
      <c r="Z1003" s="117"/>
      <c r="AA1003" s="117"/>
      <c r="AB1003" s="117"/>
      <c r="AC1003" s="117"/>
      <c r="AD1003" s="117"/>
      <c r="AE1003" s="117"/>
      <c r="AF1003" s="117"/>
      <c r="AG1003" s="118"/>
    </row>
    <row r="1004" spans="25:33" ht="18.75">
      <c r="Y1004" s="119" t="s">
        <v>125</v>
      </c>
      <c r="Z1004" s="81" t="e">
        <f>#REF!</f>
        <v>#REF!</v>
      </c>
      <c r="AA1004" s="80"/>
      <c r="AB1004" s="80"/>
      <c r="AC1004" s="80"/>
      <c r="AD1004" s="80"/>
      <c r="AE1004" s="82" t="s">
        <v>126</v>
      </c>
      <c r="AF1004" s="82"/>
      <c r="AG1004" s="120" t="e">
        <f>AB1024</f>
        <v>#REF!</v>
      </c>
    </row>
    <row r="1005" spans="25:33" ht="18.75">
      <c r="Y1005" s="121"/>
      <c r="Z1005" s="79"/>
      <c r="AA1005" s="79"/>
      <c r="AB1005" s="79"/>
      <c r="AC1005" s="79"/>
      <c r="AD1005" s="79"/>
      <c r="AE1005" s="79"/>
      <c r="AF1005" s="79"/>
      <c r="AG1005" s="122"/>
    </row>
    <row r="1006" spans="25:33" ht="18.75">
      <c r="Y1006" s="152" t="s">
        <v>127</v>
      </c>
      <c r="Z1006" s="85"/>
      <c r="AA1006" s="85"/>
      <c r="AB1006" s="85"/>
      <c r="AC1006" s="85"/>
      <c r="AD1006" s="85"/>
      <c r="AE1006" s="86" t="e">
        <f>AG1004</f>
        <v>#REF!</v>
      </c>
      <c r="AF1006" s="79"/>
      <c r="AG1006" s="122"/>
    </row>
    <row r="1007" spans="25:33" ht="18">
      <c r="Y1007" s="124" t="s">
        <v>195</v>
      </c>
      <c r="Z1007" s="87"/>
      <c r="AA1007" s="87"/>
      <c r="AB1007" s="87"/>
      <c r="AC1007" s="87"/>
      <c r="AD1007" s="87"/>
      <c r="AE1007" s="87"/>
      <c r="AF1007" s="87"/>
      <c r="AG1007" s="125"/>
    </row>
    <row r="1008" spans="25:33" ht="21">
      <c r="Y1008" s="123" t="s">
        <v>129</v>
      </c>
      <c r="Z1008" s="88" t="str">
        <f>B3</f>
        <v>CORRESPONDIENTE A LA IQNA. DE NOVIEMBRE 2008</v>
      </c>
      <c r="AA1008" s="88"/>
      <c r="AB1008" s="88"/>
      <c r="AC1008" s="88"/>
      <c r="AD1008" s="88" t="s">
        <v>130</v>
      </c>
      <c r="AE1008" s="90"/>
      <c r="AF1008" s="90"/>
      <c r="AG1008" s="126"/>
    </row>
    <row r="1009" spans="25:33" ht="18.75">
      <c r="Y1009" s="121"/>
      <c r="Z1009" s="79"/>
      <c r="AA1009" s="79"/>
      <c r="AB1009" s="79"/>
      <c r="AC1009" s="79"/>
      <c r="AD1009" s="79"/>
      <c r="AE1009" s="79"/>
      <c r="AF1009" s="79"/>
      <c r="AG1009" s="122"/>
    </row>
    <row r="1010" spans="25:33" ht="18">
      <c r="Y1010" s="119"/>
      <c r="Z1010" s="80"/>
      <c r="AA1010" s="127" t="s">
        <v>131</v>
      </c>
      <c r="AB1010" s="127"/>
      <c r="AC1010" s="92" t="s">
        <v>132</v>
      </c>
      <c r="AD1010" s="91" t="s">
        <v>133</v>
      </c>
      <c r="AE1010" s="93"/>
      <c r="AF1010" s="80"/>
      <c r="AG1010" s="128"/>
    </row>
    <row r="1011" spans="25:33" ht="18">
      <c r="Y1011" s="119"/>
      <c r="Z1011" s="80"/>
      <c r="AA1011" s="129" t="s">
        <v>134</v>
      </c>
      <c r="AB1011" s="130" t="e">
        <f>#REF!</f>
        <v>#REF!</v>
      </c>
      <c r="AC1011" s="131" t="s">
        <v>135</v>
      </c>
      <c r="AD1011" s="132" t="s">
        <v>136</v>
      </c>
      <c r="AE1011" s="133" t="e">
        <f>#REF!</f>
        <v>#REF!</v>
      </c>
      <c r="AF1011" s="80"/>
      <c r="AG1011" s="128"/>
    </row>
    <row r="1012" spans="25:33" ht="18">
      <c r="Y1012" s="119"/>
      <c r="Z1012" s="80"/>
      <c r="AA1012" s="129" t="s">
        <v>137</v>
      </c>
      <c r="AB1012" s="129">
        <v>0</v>
      </c>
      <c r="AC1012" s="134" t="s">
        <v>138</v>
      </c>
      <c r="AD1012" s="132" t="s">
        <v>139</v>
      </c>
      <c r="AE1012" s="133" t="e">
        <f>#REF!</f>
        <v>#REF!</v>
      </c>
      <c r="AF1012" s="80"/>
      <c r="AG1012" s="128"/>
    </row>
    <row r="1013" spans="25:33" ht="18">
      <c r="Y1013" s="119"/>
      <c r="Z1013" s="80"/>
      <c r="AA1013" s="129" t="s">
        <v>140</v>
      </c>
      <c r="AB1013" s="133">
        <v>0</v>
      </c>
      <c r="AC1013" s="136"/>
      <c r="AD1013" s="132" t="s">
        <v>141</v>
      </c>
      <c r="AE1013" s="133" t="e">
        <f>#REF!</f>
        <v>#REF!</v>
      </c>
      <c r="AF1013" s="80"/>
      <c r="AG1013" s="128"/>
    </row>
    <row r="1014" spans="25:33" ht="18">
      <c r="Y1014" s="119"/>
      <c r="Z1014" s="80"/>
      <c r="AA1014" s="129" t="s">
        <v>142</v>
      </c>
      <c r="AB1014" s="133" t="e">
        <f>#REF!</f>
        <v>#REF!</v>
      </c>
      <c r="AC1014" s="136"/>
      <c r="AD1014" s="132" t="s">
        <v>16</v>
      </c>
      <c r="AE1014" s="133" t="e">
        <f>#REF!</f>
        <v>#REF!</v>
      </c>
      <c r="AF1014" s="80"/>
      <c r="AG1014" s="128"/>
    </row>
    <row r="1015" spans="25:33" ht="18">
      <c r="Y1015" s="119"/>
      <c r="Z1015" s="80"/>
      <c r="AA1015" s="129" t="s">
        <v>143</v>
      </c>
      <c r="AB1015" s="133" t="e">
        <f>#REF!</f>
        <v>#REF!</v>
      </c>
      <c r="AC1015" s="136"/>
      <c r="AD1015" s="132" t="s">
        <v>144</v>
      </c>
      <c r="AE1015" s="133" t="e">
        <f>#REF!</f>
        <v>#REF!</v>
      </c>
      <c r="AF1015" s="80"/>
      <c r="AG1015" s="128"/>
    </row>
    <row r="1016" spans="25:33" ht="18">
      <c r="Y1016" s="119"/>
      <c r="Z1016" s="80"/>
      <c r="AA1016" s="129" t="s">
        <v>145</v>
      </c>
      <c r="AB1016" s="133">
        <v>0</v>
      </c>
      <c r="AC1016" s="136"/>
      <c r="AD1016" s="132" t="s">
        <v>146</v>
      </c>
      <c r="AE1016" s="133" t="e">
        <f>#REF!</f>
        <v>#REF!</v>
      </c>
      <c r="AF1016" s="80"/>
      <c r="AG1016" s="128"/>
    </row>
    <row r="1017" spans="25:33" ht="18">
      <c r="Y1017" s="119"/>
      <c r="Z1017" s="80"/>
      <c r="AA1017" s="129" t="s">
        <v>147</v>
      </c>
      <c r="AB1017" s="133" t="e">
        <f>#REF!-AB1019</f>
        <v>#REF!</v>
      </c>
      <c r="AC1017" s="136"/>
      <c r="AD1017" s="132" t="s">
        <v>148</v>
      </c>
      <c r="AE1017" s="133">
        <v>0</v>
      </c>
      <c r="AF1017" s="80"/>
      <c r="AG1017" s="128"/>
    </row>
    <row r="1018" spans="25:33" ht="18">
      <c r="Y1018" s="119"/>
      <c r="Z1018" s="80"/>
      <c r="AA1018" s="129" t="s">
        <v>149</v>
      </c>
      <c r="AB1018" s="133">
        <v>0</v>
      </c>
      <c r="AC1018" s="136"/>
      <c r="AD1018" s="132" t="s">
        <v>150</v>
      </c>
      <c r="AE1018" s="133">
        <v>0</v>
      </c>
      <c r="AF1018" s="80"/>
      <c r="AG1018" s="128"/>
    </row>
    <row r="1019" spans="25:33" ht="18">
      <c r="Y1019" s="119"/>
      <c r="Z1019" s="80"/>
      <c r="AA1019" s="129" t="s">
        <v>151</v>
      </c>
      <c r="AB1019" s="137" t="e">
        <f>#REF!/26*AC1019/8</f>
        <v>#REF!</v>
      </c>
      <c r="AC1019" s="138" t="e">
        <f>#REF!</f>
        <v>#REF!</v>
      </c>
      <c r="AD1019" s="132" t="s">
        <v>152</v>
      </c>
      <c r="AE1019" s="133">
        <v>0</v>
      </c>
      <c r="AF1019" s="80"/>
      <c r="AG1019" s="128"/>
    </row>
    <row r="1020" spans="25:33" ht="18.75">
      <c r="Y1020" s="119"/>
      <c r="Z1020" s="80"/>
      <c r="AA1020" s="139" t="s">
        <v>153</v>
      </c>
      <c r="AB1020" s="139"/>
      <c r="AC1020" s="92" t="e">
        <f>AC1019/8</f>
        <v>#REF!</v>
      </c>
      <c r="AD1020" s="140" t="s">
        <v>154</v>
      </c>
      <c r="AE1020" s="133">
        <v>0</v>
      </c>
      <c r="AF1020" s="80"/>
      <c r="AG1020" s="128"/>
    </row>
    <row r="1021" spans="25:33" ht="18.75">
      <c r="Y1021" s="121"/>
      <c r="Z1021" s="79"/>
      <c r="AA1021" s="100"/>
      <c r="AB1021" s="100"/>
      <c r="AC1021" s="100"/>
      <c r="AD1021" s="100"/>
      <c r="AE1021" s="97"/>
      <c r="AF1021" s="79"/>
      <c r="AG1021" s="122"/>
    </row>
    <row r="1022" spans="25:33" ht="19.5" thickBot="1">
      <c r="Y1022" s="121"/>
      <c r="Z1022" s="79"/>
      <c r="AA1022" s="100"/>
      <c r="AB1022" s="100"/>
      <c r="AC1022" s="100"/>
      <c r="AD1022" s="100"/>
      <c r="AE1022" s="100"/>
      <c r="AF1022" s="79"/>
      <c r="AG1022" s="122"/>
    </row>
    <row r="1023" spans="25:33" ht="18.75" thickBot="1">
      <c r="Y1023" s="119"/>
      <c r="Z1023" s="80"/>
      <c r="AA1023" s="141" t="s">
        <v>155</v>
      </c>
      <c r="AB1023" s="142" t="e">
        <f>SUM(AB1012:AB1022)</f>
        <v>#REF!</v>
      </c>
      <c r="AC1023" s="142"/>
      <c r="AD1023" s="143" t="s">
        <v>156</v>
      </c>
      <c r="AE1023" s="144" t="e">
        <f>SUM(AE1011:AE1022)</f>
        <v>#REF!</v>
      </c>
      <c r="AF1023" s="80"/>
      <c r="AG1023" s="128"/>
    </row>
    <row r="1024" spans="25:33" ht="18.75" thickBot="1">
      <c r="Y1024" s="119"/>
      <c r="Z1024" s="80"/>
      <c r="AA1024" s="141" t="s">
        <v>157</v>
      </c>
      <c r="AB1024" s="145" t="e">
        <f>AB1023-AE1023</f>
        <v>#REF!</v>
      </c>
      <c r="AC1024" s="101"/>
      <c r="AD1024" s="94"/>
      <c r="AE1024" s="94"/>
      <c r="AF1024" s="80"/>
      <c r="AG1024" s="128"/>
    </row>
    <row r="1025" spans="25:33" ht="18.75">
      <c r="Y1025" s="121"/>
      <c r="Z1025" s="79"/>
      <c r="AA1025" s="79"/>
      <c r="AB1025" s="79"/>
      <c r="AC1025" s="79"/>
      <c r="AD1025" s="102"/>
      <c r="AE1025" s="102"/>
      <c r="AF1025" s="102"/>
      <c r="AG1025" s="122"/>
    </row>
    <row r="1026" spans="25:33" ht="18.75">
      <c r="Y1026" s="121"/>
      <c r="Z1026" s="103"/>
      <c r="AA1026" s="103"/>
      <c r="AB1026" s="103"/>
      <c r="AC1026" s="103"/>
      <c r="AD1026" s="103"/>
      <c r="AE1026" s="103"/>
      <c r="AF1026" s="103"/>
      <c r="AG1026" s="146"/>
    </row>
    <row r="1027" spans="25:33" ht="18">
      <c r="Y1027" s="147" t="str">
        <f>B3</f>
        <v>CORRESPONDIENTE A LA IQNA. DE NOVIEMBRE 2008</v>
      </c>
      <c r="Z1027" s="104"/>
      <c r="AA1027" s="104"/>
      <c r="AB1027" s="104"/>
      <c r="AC1027" s="103"/>
      <c r="AD1027" s="105" t="s">
        <v>158</v>
      </c>
      <c r="AE1027" s="105"/>
      <c r="AF1027" s="105"/>
      <c r="AG1027" s="146"/>
    </row>
    <row r="1028" spans="25:33" ht="18">
      <c r="Y1028" s="147"/>
      <c r="Z1028" s="103"/>
      <c r="AA1028" s="103"/>
      <c r="AB1028" s="103"/>
      <c r="AC1028" s="103"/>
      <c r="AD1028" s="103"/>
      <c r="AE1028" s="103"/>
      <c r="AF1028" s="103"/>
      <c r="AG1028" s="146"/>
    </row>
    <row r="1029" spans="25:33" ht="18.75" thickBot="1">
      <c r="Y1029" s="119"/>
      <c r="Z1029" s="80"/>
      <c r="AA1029" s="80"/>
      <c r="AB1029" s="80"/>
      <c r="AC1029" s="80"/>
      <c r="AD1029" s="80"/>
      <c r="AE1029" s="80"/>
      <c r="AF1029" s="80"/>
      <c r="AG1029" s="128"/>
    </row>
    <row r="1030" spans="25:33" ht="18">
      <c r="Y1030" s="119" t="s">
        <v>179</v>
      </c>
      <c r="Z1030" s="80"/>
      <c r="AA1030" s="80"/>
      <c r="AB1030" s="80"/>
      <c r="AC1030" s="80"/>
      <c r="AD1030" s="148" t="e">
        <f>#REF!</f>
        <v>#REF!</v>
      </c>
      <c r="AE1030" s="148"/>
      <c r="AF1030" s="148"/>
      <c r="AG1030" s="128"/>
    </row>
    <row r="1031" spans="25:33" ht="18.75" thickBot="1">
      <c r="Y1031" s="149"/>
      <c r="Z1031" s="150"/>
      <c r="AA1031" s="150"/>
      <c r="AB1031" s="150"/>
      <c r="AC1031" s="150"/>
      <c r="AD1031" s="150"/>
      <c r="AE1031" s="150"/>
      <c r="AF1031" s="150"/>
      <c r="AG1031" s="151"/>
    </row>
    <row r="1032" spans="25:33" ht="18">
      <c r="Y1032" s="103"/>
      <c r="Z1032" s="103"/>
      <c r="AA1032" s="103"/>
      <c r="AB1032" s="103"/>
      <c r="AC1032" s="103"/>
      <c r="AD1032" s="103"/>
      <c r="AE1032" s="103"/>
      <c r="AF1032" s="103"/>
      <c r="AG1032" s="80"/>
    </row>
    <row r="1033" spans="25:33" ht="18">
      <c r="Y1033" s="103"/>
      <c r="Z1033" s="103"/>
      <c r="AA1033" s="103"/>
      <c r="AB1033" s="103"/>
      <c r="AC1033" s="103"/>
      <c r="AD1033" s="103"/>
      <c r="AE1033" s="103"/>
      <c r="AF1033" s="103"/>
      <c r="AG1033" s="80"/>
    </row>
    <row r="1036" spans="25:33">
      <c r="AG1036" s="112"/>
    </row>
    <row r="1037" spans="25:33" ht="18">
      <c r="AC1037" s="113"/>
      <c r="AG1037" s="112"/>
    </row>
    <row r="1038" spans="25:33">
      <c r="AC1038" s="114"/>
      <c r="AG1038" s="112"/>
    </row>
    <row r="1039" spans="25:33">
      <c r="AC1039" s="115"/>
      <c r="AG1039" s="112"/>
    </row>
    <row r="1040" spans="25:33">
      <c r="AC1040" s="115"/>
      <c r="AG1040" s="112"/>
    </row>
    <row r="1041" spans="25:33">
      <c r="AC1041" s="115"/>
      <c r="AG1041" s="112"/>
    </row>
    <row r="1042" spans="25:33" ht="15.75" thickBot="1">
      <c r="Y1042" s="111"/>
      <c r="Z1042" s="111"/>
      <c r="AA1042" s="111"/>
      <c r="AB1042" s="111"/>
      <c r="AC1042" s="111"/>
      <c r="AD1042" s="111"/>
      <c r="AE1042" s="111"/>
      <c r="AF1042" s="111"/>
      <c r="AG1042" s="112"/>
    </row>
    <row r="1043" spans="25:33" ht="18.75">
      <c r="Y1043" s="116"/>
      <c r="Z1043" s="117"/>
      <c r="AA1043" s="117"/>
      <c r="AB1043" s="117"/>
      <c r="AC1043" s="117"/>
      <c r="AD1043" s="117"/>
      <c r="AE1043" s="117"/>
      <c r="AF1043" s="117"/>
      <c r="AG1043" s="118"/>
    </row>
    <row r="1044" spans="25:33" ht="18.75">
      <c r="Y1044" s="119" t="s">
        <v>125</v>
      </c>
      <c r="Z1044" s="81" t="e">
        <f>#REF!</f>
        <v>#REF!</v>
      </c>
      <c r="AA1044" s="80"/>
      <c r="AB1044" s="80"/>
      <c r="AC1044" s="80"/>
      <c r="AD1044" s="80"/>
      <c r="AE1044" s="82" t="s">
        <v>126</v>
      </c>
      <c r="AF1044" s="82"/>
      <c r="AG1044" s="120" t="e">
        <f>AB1064</f>
        <v>#REF!</v>
      </c>
    </row>
    <row r="1045" spans="25:33" ht="18.75">
      <c r="Y1045" s="121"/>
      <c r="Z1045" s="79"/>
      <c r="AA1045" s="79"/>
      <c r="AB1045" s="79"/>
      <c r="AC1045" s="79"/>
      <c r="AD1045" s="79"/>
      <c r="AE1045" s="79"/>
      <c r="AF1045" s="79"/>
      <c r="AG1045" s="122"/>
    </row>
    <row r="1046" spans="25:33" ht="18.75">
      <c r="Y1046" s="152" t="s">
        <v>127</v>
      </c>
      <c r="Z1046" s="85"/>
      <c r="AA1046" s="85"/>
      <c r="AB1046" s="85"/>
      <c r="AC1046" s="85"/>
      <c r="AD1046" s="85"/>
      <c r="AE1046" s="86" t="e">
        <f>AG1044</f>
        <v>#REF!</v>
      </c>
      <c r="AF1046" s="79"/>
      <c r="AG1046" s="122"/>
    </row>
    <row r="1047" spans="25:33" ht="18">
      <c r="Y1047" s="124" t="s">
        <v>196</v>
      </c>
      <c r="Z1047" s="87"/>
      <c r="AA1047" s="87"/>
      <c r="AB1047" s="87"/>
      <c r="AC1047" s="87"/>
      <c r="AD1047" s="87"/>
      <c r="AE1047" s="87"/>
      <c r="AF1047" s="87"/>
      <c r="AG1047" s="125"/>
    </row>
    <row r="1048" spans="25:33" ht="21">
      <c r="Y1048" s="123" t="s">
        <v>129</v>
      </c>
      <c r="Z1048" s="88" t="str">
        <f>B3</f>
        <v>CORRESPONDIENTE A LA IQNA. DE NOVIEMBRE 2008</v>
      </c>
      <c r="AA1048" s="88"/>
      <c r="AB1048" s="88"/>
      <c r="AC1048" s="88"/>
      <c r="AD1048" s="88" t="s">
        <v>130</v>
      </c>
      <c r="AE1048" s="90"/>
      <c r="AF1048" s="90"/>
      <c r="AG1048" s="126"/>
    </row>
    <row r="1049" spans="25:33" ht="18.75">
      <c r="Y1049" s="121"/>
      <c r="Z1049" s="79"/>
      <c r="AA1049" s="79"/>
      <c r="AB1049" s="79"/>
      <c r="AC1049" s="79"/>
      <c r="AD1049" s="79"/>
      <c r="AE1049" s="79"/>
      <c r="AF1049" s="79"/>
      <c r="AG1049" s="122"/>
    </row>
    <row r="1050" spans="25:33" ht="18">
      <c r="Y1050" s="119"/>
      <c r="Z1050" s="80"/>
      <c r="AA1050" s="127" t="s">
        <v>131</v>
      </c>
      <c r="AB1050" s="127"/>
      <c r="AC1050" s="92" t="s">
        <v>132</v>
      </c>
      <c r="AD1050" s="91" t="s">
        <v>133</v>
      </c>
      <c r="AE1050" s="93"/>
      <c r="AF1050" s="80"/>
      <c r="AG1050" s="128"/>
    </row>
    <row r="1051" spans="25:33" ht="18">
      <c r="Y1051" s="119"/>
      <c r="Z1051" s="80"/>
      <c r="AA1051" s="129" t="s">
        <v>134</v>
      </c>
      <c r="AB1051" s="130" t="e">
        <f>#REF!</f>
        <v>#REF!</v>
      </c>
      <c r="AC1051" s="131" t="s">
        <v>135</v>
      </c>
      <c r="AD1051" s="132" t="s">
        <v>136</v>
      </c>
      <c r="AE1051" s="133" t="e">
        <f>#REF!</f>
        <v>#REF!</v>
      </c>
      <c r="AF1051" s="80"/>
      <c r="AG1051" s="128"/>
    </row>
    <row r="1052" spans="25:33" ht="18">
      <c r="Y1052" s="119"/>
      <c r="Z1052" s="80"/>
      <c r="AA1052" s="129" t="s">
        <v>137</v>
      </c>
      <c r="AB1052" s="129">
        <v>0</v>
      </c>
      <c r="AC1052" s="134" t="s">
        <v>138</v>
      </c>
      <c r="AD1052" s="132" t="s">
        <v>139</v>
      </c>
      <c r="AE1052" s="133" t="e">
        <f>#REF!</f>
        <v>#REF!</v>
      </c>
      <c r="AF1052" s="80"/>
      <c r="AG1052" s="128"/>
    </row>
    <row r="1053" spans="25:33" ht="18">
      <c r="Y1053" s="119"/>
      <c r="Z1053" s="80"/>
      <c r="AA1053" s="129" t="s">
        <v>140</v>
      </c>
      <c r="AB1053" s="133">
        <v>0</v>
      </c>
      <c r="AC1053" s="136"/>
      <c r="AD1053" s="132" t="s">
        <v>141</v>
      </c>
      <c r="AE1053" s="133" t="e">
        <f>#REF!</f>
        <v>#REF!</v>
      </c>
      <c r="AF1053" s="80"/>
      <c r="AG1053" s="128"/>
    </row>
    <row r="1054" spans="25:33" ht="18">
      <c r="Y1054" s="119"/>
      <c r="Z1054" s="80"/>
      <c r="AA1054" s="129" t="s">
        <v>142</v>
      </c>
      <c r="AB1054" s="133" t="e">
        <f>#REF!</f>
        <v>#REF!</v>
      </c>
      <c r="AC1054" s="136"/>
      <c r="AD1054" s="132" t="s">
        <v>16</v>
      </c>
      <c r="AE1054" s="133" t="e">
        <f>#REF!</f>
        <v>#REF!</v>
      </c>
      <c r="AF1054" s="80"/>
      <c r="AG1054" s="128"/>
    </row>
    <row r="1055" spans="25:33" ht="18">
      <c r="Y1055" s="119"/>
      <c r="Z1055" s="80"/>
      <c r="AA1055" s="129" t="s">
        <v>143</v>
      </c>
      <c r="AB1055" s="133" t="e">
        <f>#REF!</f>
        <v>#REF!</v>
      </c>
      <c r="AC1055" s="136"/>
      <c r="AD1055" s="132" t="s">
        <v>144</v>
      </c>
      <c r="AE1055" s="133" t="e">
        <f>#REF!</f>
        <v>#REF!</v>
      </c>
      <c r="AF1055" s="80"/>
      <c r="AG1055" s="128"/>
    </row>
    <row r="1056" spans="25:33" ht="18">
      <c r="Y1056" s="119"/>
      <c r="Z1056" s="80"/>
      <c r="AA1056" s="129" t="s">
        <v>145</v>
      </c>
      <c r="AB1056" s="133">
        <v>0</v>
      </c>
      <c r="AC1056" s="136"/>
      <c r="AD1056" s="132" t="s">
        <v>146</v>
      </c>
      <c r="AE1056" s="133" t="e">
        <f>#REF!</f>
        <v>#REF!</v>
      </c>
      <c r="AF1056" s="80"/>
      <c r="AG1056" s="128"/>
    </row>
    <row r="1057" spans="25:33" ht="18">
      <c r="Y1057" s="119"/>
      <c r="Z1057" s="80"/>
      <c r="AA1057" s="129" t="s">
        <v>147</v>
      </c>
      <c r="AB1057" s="133" t="e">
        <f>#REF!-AB1059</f>
        <v>#REF!</v>
      </c>
      <c r="AC1057" s="136"/>
      <c r="AD1057" s="132" t="s">
        <v>148</v>
      </c>
      <c r="AE1057" s="133">
        <v>0</v>
      </c>
      <c r="AF1057" s="80"/>
      <c r="AG1057" s="128"/>
    </row>
    <row r="1058" spans="25:33" ht="18">
      <c r="Y1058" s="119"/>
      <c r="Z1058" s="80"/>
      <c r="AA1058" s="129" t="s">
        <v>149</v>
      </c>
      <c r="AB1058" s="133">
        <v>0</v>
      </c>
      <c r="AC1058" s="136"/>
      <c r="AD1058" s="132" t="s">
        <v>150</v>
      </c>
      <c r="AE1058" s="133">
        <v>0</v>
      </c>
      <c r="AF1058" s="80"/>
      <c r="AG1058" s="128"/>
    </row>
    <row r="1059" spans="25:33" ht="18">
      <c r="Y1059" s="119"/>
      <c r="Z1059" s="80"/>
      <c r="AA1059" s="129" t="s">
        <v>151</v>
      </c>
      <c r="AB1059" s="137" t="e">
        <f>#REF!/26*AC1059/8</f>
        <v>#REF!</v>
      </c>
      <c r="AC1059" s="138" t="e">
        <f>#REF!</f>
        <v>#REF!</v>
      </c>
      <c r="AD1059" s="132" t="s">
        <v>152</v>
      </c>
      <c r="AE1059" s="133">
        <v>0</v>
      </c>
      <c r="AF1059" s="80"/>
      <c r="AG1059" s="128"/>
    </row>
    <row r="1060" spans="25:33" ht="18.75">
      <c r="Y1060" s="119"/>
      <c r="Z1060" s="80"/>
      <c r="AA1060" s="139" t="s">
        <v>153</v>
      </c>
      <c r="AB1060" s="139"/>
      <c r="AC1060" s="92" t="e">
        <f>AC1059/8</f>
        <v>#REF!</v>
      </c>
      <c r="AD1060" s="140" t="s">
        <v>154</v>
      </c>
      <c r="AE1060" s="133">
        <v>0</v>
      </c>
      <c r="AF1060" s="80"/>
      <c r="AG1060" s="128"/>
    </row>
    <row r="1061" spans="25:33" ht="18.75">
      <c r="Y1061" s="121"/>
      <c r="Z1061" s="79"/>
      <c r="AA1061" s="100"/>
      <c r="AB1061" s="100"/>
      <c r="AC1061" s="100"/>
      <c r="AD1061" s="100"/>
      <c r="AE1061" s="97"/>
      <c r="AF1061" s="79"/>
      <c r="AG1061" s="122"/>
    </row>
    <row r="1062" spans="25:33" ht="19.5" thickBot="1">
      <c r="Y1062" s="121"/>
      <c r="Z1062" s="79"/>
      <c r="AA1062" s="100"/>
      <c r="AB1062" s="100"/>
      <c r="AC1062" s="100"/>
      <c r="AD1062" s="100"/>
      <c r="AE1062" s="100"/>
      <c r="AF1062" s="79"/>
      <c r="AG1062" s="122"/>
    </row>
    <row r="1063" spans="25:33" ht="18.75" thickBot="1">
      <c r="Y1063" s="119"/>
      <c r="Z1063" s="80"/>
      <c r="AA1063" s="141" t="s">
        <v>155</v>
      </c>
      <c r="AB1063" s="142" t="e">
        <f>SUM(AB1052:AB1062)</f>
        <v>#REF!</v>
      </c>
      <c r="AC1063" s="142"/>
      <c r="AD1063" s="143" t="s">
        <v>156</v>
      </c>
      <c r="AE1063" s="144" t="e">
        <f>SUM(AE1051:AE1062)</f>
        <v>#REF!</v>
      </c>
      <c r="AF1063" s="80"/>
      <c r="AG1063" s="128"/>
    </row>
    <row r="1064" spans="25:33" ht="18.75" thickBot="1">
      <c r="Y1064" s="119"/>
      <c r="Z1064" s="80"/>
      <c r="AA1064" s="141" t="s">
        <v>157</v>
      </c>
      <c r="AB1064" s="145" t="e">
        <f>AB1063-AE1063</f>
        <v>#REF!</v>
      </c>
      <c r="AC1064" s="101"/>
      <c r="AD1064" s="94"/>
      <c r="AE1064" s="94"/>
      <c r="AF1064" s="80"/>
      <c r="AG1064" s="128"/>
    </row>
    <row r="1065" spans="25:33" ht="18.75">
      <c r="Y1065" s="121"/>
      <c r="Z1065" s="79"/>
      <c r="AA1065" s="79"/>
      <c r="AB1065" s="79"/>
      <c r="AC1065" s="79"/>
      <c r="AD1065" s="102"/>
      <c r="AE1065" s="102"/>
      <c r="AF1065" s="102"/>
      <c r="AG1065" s="122"/>
    </row>
    <row r="1066" spans="25:33" ht="18.75">
      <c r="Y1066" s="121"/>
      <c r="Z1066" s="103"/>
      <c r="AA1066" s="103"/>
      <c r="AB1066" s="103"/>
      <c r="AC1066" s="103"/>
      <c r="AD1066" s="103"/>
      <c r="AE1066" s="103"/>
      <c r="AF1066" s="103"/>
      <c r="AG1066" s="146"/>
    </row>
    <row r="1067" spans="25:33" ht="18">
      <c r="Y1067" s="147" t="str">
        <f>B3</f>
        <v>CORRESPONDIENTE A LA IQNA. DE NOVIEMBRE 2008</v>
      </c>
      <c r="Z1067" s="104"/>
      <c r="AA1067" s="104"/>
      <c r="AB1067" s="104"/>
      <c r="AC1067" s="103"/>
      <c r="AD1067" s="105" t="s">
        <v>158</v>
      </c>
      <c r="AE1067" s="105"/>
      <c r="AF1067" s="105"/>
      <c r="AG1067" s="146"/>
    </row>
    <row r="1068" spans="25:33" ht="18">
      <c r="Y1068" s="147"/>
      <c r="Z1068" s="103"/>
      <c r="AA1068" s="103"/>
      <c r="AB1068" s="103"/>
      <c r="AC1068" s="103"/>
      <c r="AD1068" s="103"/>
      <c r="AE1068" s="103"/>
      <c r="AF1068" s="103"/>
      <c r="AG1068" s="146"/>
    </row>
    <row r="1069" spans="25:33" ht="18.75" thickBot="1">
      <c r="Y1069" s="119"/>
      <c r="Z1069" s="80"/>
      <c r="AA1069" s="80"/>
      <c r="AB1069" s="80"/>
      <c r="AC1069" s="80"/>
      <c r="AD1069" s="80"/>
      <c r="AE1069" s="80"/>
      <c r="AF1069" s="80"/>
      <c r="AG1069" s="128"/>
    </row>
    <row r="1070" spans="25:33" ht="18">
      <c r="Y1070" s="119" t="s">
        <v>179</v>
      </c>
      <c r="Z1070" s="80"/>
      <c r="AA1070" s="80"/>
      <c r="AB1070" s="80"/>
      <c r="AC1070" s="80"/>
      <c r="AD1070" s="148" t="e">
        <f>#REF!</f>
        <v>#REF!</v>
      </c>
      <c r="AE1070" s="148"/>
      <c r="AF1070" s="148"/>
      <c r="AG1070" s="128"/>
    </row>
    <row r="1071" spans="25:33" ht="18.75" thickBot="1">
      <c r="Y1071" s="149"/>
      <c r="Z1071" s="150"/>
      <c r="AA1071" s="150"/>
      <c r="AB1071" s="150"/>
      <c r="AC1071" s="150"/>
      <c r="AD1071" s="150"/>
      <c r="AE1071" s="150"/>
      <c r="AF1071" s="150"/>
      <c r="AG1071" s="151"/>
    </row>
    <row r="1076" spans="25:33">
      <c r="AG1076" s="112"/>
    </row>
    <row r="1077" spans="25:33" ht="18">
      <c r="AC1077" s="113"/>
      <c r="AG1077" s="112"/>
    </row>
    <row r="1078" spans="25:33">
      <c r="AC1078" s="114"/>
      <c r="AG1078" s="112"/>
    </row>
    <row r="1079" spans="25:33">
      <c r="AC1079" s="115"/>
      <c r="AG1079" s="112"/>
    </row>
    <row r="1080" spans="25:33">
      <c r="AC1080" s="115"/>
      <c r="AG1080" s="112"/>
    </row>
    <row r="1081" spans="25:33">
      <c r="AC1081" s="115"/>
      <c r="AG1081" s="112"/>
    </row>
    <row r="1082" spans="25:33" ht="15.75" thickBot="1">
      <c r="Y1082" s="111"/>
      <c r="Z1082" s="111"/>
      <c r="AA1082" s="111"/>
      <c r="AB1082" s="111"/>
      <c r="AC1082" s="111"/>
      <c r="AD1082" s="111"/>
      <c r="AE1082" s="111"/>
      <c r="AF1082" s="111"/>
      <c r="AG1082" s="112"/>
    </row>
    <row r="1083" spans="25:33" ht="18.75">
      <c r="Y1083" s="116"/>
      <c r="Z1083" s="117"/>
      <c r="AA1083" s="117"/>
      <c r="AB1083" s="117"/>
      <c r="AC1083" s="117"/>
      <c r="AD1083" s="117"/>
      <c r="AE1083" s="117"/>
      <c r="AF1083" s="117"/>
      <c r="AG1083" s="118"/>
    </row>
    <row r="1084" spans="25:33" ht="18.75">
      <c r="Y1084" s="119" t="s">
        <v>125</v>
      </c>
      <c r="Z1084" s="81">
        <f>A20</f>
        <v>6</v>
      </c>
      <c r="AA1084" s="80"/>
      <c r="AB1084" s="80"/>
      <c r="AC1084" s="80"/>
      <c r="AD1084" s="80"/>
      <c r="AE1084" s="82" t="s">
        <v>126</v>
      </c>
      <c r="AF1084" s="82"/>
      <c r="AG1084" s="120">
        <f>AB1104</f>
        <v>1760.29</v>
      </c>
    </row>
    <row r="1085" spans="25:33" ht="18.75">
      <c r="Y1085" s="121"/>
      <c r="Z1085" s="79"/>
      <c r="AA1085" s="79"/>
      <c r="AB1085" s="79"/>
      <c r="AC1085" s="79"/>
      <c r="AD1085" s="79"/>
      <c r="AE1085" s="79"/>
      <c r="AF1085" s="79"/>
      <c r="AG1085" s="122"/>
    </row>
    <row r="1086" spans="25:33" ht="18.75">
      <c r="Y1086" s="152" t="s">
        <v>127</v>
      </c>
      <c r="Z1086" s="85"/>
      <c r="AA1086" s="85"/>
      <c r="AB1086" s="85"/>
      <c r="AC1086" s="85"/>
      <c r="AD1086" s="85"/>
      <c r="AE1086" s="86">
        <f>AG1084</f>
        <v>1760.29</v>
      </c>
      <c r="AF1086" s="79"/>
      <c r="AG1086" s="122"/>
    </row>
    <row r="1087" spans="25:33" ht="18">
      <c r="Y1087" s="124" t="s">
        <v>197</v>
      </c>
      <c r="Z1087" s="87"/>
      <c r="AA1087" s="87"/>
      <c r="AB1087" s="87"/>
      <c r="AC1087" s="87"/>
      <c r="AD1087" s="87"/>
      <c r="AE1087" s="87"/>
      <c r="AF1087" s="87"/>
      <c r="AG1087" s="125"/>
    </row>
    <row r="1088" spans="25:33" ht="21">
      <c r="Y1088" s="123" t="s">
        <v>129</v>
      </c>
      <c r="Z1088" s="88" t="str">
        <f>B3</f>
        <v>CORRESPONDIENTE A LA IQNA. DE NOVIEMBRE 2008</v>
      </c>
      <c r="AA1088" s="88"/>
      <c r="AB1088" s="88"/>
      <c r="AC1088" s="88"/>
      <c r="AD1088" s="88" t="s">
        <v>130</v>
      </c>
      <c r="AE1088" s="90"/>
      <c r="AF1088" s="90"/>
      <c r="AG1088" s="126"/>
    </row>
    <row r="1089" spans="25:33" ht="18.75">
      <c r="Y1089" s="121"/>
      <c r="Z1089" s="79"/>
      <c r="AA1089" s="79"/>
      <c r="AB1089" s="79"/>
      <c r="AC1089" s="79"/>
      <c r="AD1089" s="79"/>
      <c r="AE1089" s="79"/>
      <c r="AF1089" s="79"/>
      <c r="AG1089" s="122"/>
    </row>
    <row r="1090" spans="25:33" ht="18">
      <c r="Y1090" s="119"/>
      <c r="Z1090" s="80"/>
      <c r="AA1090" s="127" t="s">
        <v>131</v>
      </c>
      <c r="AB1090" s="127"/>
      <c r="AC1090" s="92" t="s">
        <v>132</v>
      </c>
      <c r="AD1090" s="91" t="s">
        <v>133</v>
      </c>
      <c r="AE1090" s="93"/>
      <c r="AF1090" s="80"/>
      <c r="AG1090" s="128"/>
    </row>
    <row r="1091" spans="25:33" ht="18">
      <c r="Y1091" s="119"/>
      <c r="Z1091" s="80"/>
      <c r="AA1091" s="129" t="s">
        <v>134</v>
      </c>
      <c r="AB1091" s="130">
        <f>J20</f>
        <v>15</v>
      </c>
      <c r="AC1091" s="131" t="s">
        <v>135</v>
      </c>
      <c r="AD1091" s="132" t="s">
        <v>136</v>
      </c>
      <c r="AE1091" s="133">
        <f>Q20</f>
        <v>86</v>
      </c>
      <c r="AF1091" s="80"/>
      <c r="AG1091" s="128"/>
    </row>
    <row r="1092" spans="25:33" ht="18">
      <c r="Y1092" s="119"/>
      <c r="Z1092" s="80"/>
      <c r="AA1092" s="129" t="s">
        <v>137</v>
      </c>
      <c r="AB1092" s="129">
        <v>0</v>
      </c>
      <c r="AC1092" s="134" t="s">
        <v>138</v>
      </c>
      <c r="AD1092" s="132" t="s">
        <v>139</v>
      </c>
      <c r="AE1092" s="133">
        <f>R20</f>
        <v>47.3</v>
      </c>
      <c r="AF1092" s="80"/>
      <c r="AG1092" s="128"/>
    </row>
    <row r="1093" spans="25:33" ht="18">
      <c r="Y1093" s="119"/>
      <c r="Z1093" s="80"/>
      <c r="AA1093" s="129" t="s">
        <v>140</v>
      </c>
      <c r="AB1093" s="133">
        <v>0</v>
      </c>
      <c r="AC1093" s="136"/>
      <c r="AD1093" s="132" t="s">
        <v>141</v>
      </c>
      <c r="AE1093" s="133">
        <f>S20</f>
        <v>13.44</v>
      </c>
      <c r="AF1093" s="80"/>
      <c r="AG1093" s="128"/>
    </row>
    <row r="1094" spans="25:33" ht="18">
      <c r="Y1094" s="119"/>
      <c r="Z1094" s="80"/>
      <c r="AA1094" s="129" t="s">
        <v>142</v>
      </c>
      <c r="AB1094" s="133">
        <f>L20</f>
        <v>1075</v>
      </c>
      <c r="AC1094" s="136"/>
      <c r="AD1094" s="132" t="s">
        <v>16</v>
      </c>
      <c r="AE1094" s="133">
        <f>T20</f>
        <v>135.47</v>
      </c>
      <c r="AF1094" s="80"/>
      <c r="AG1094" s="128"/>
    </row>
    <row r="1095" spans="25:33" ht="18">
      <c r="Y1095" s="119"/>
      <c r="Z1095" s="80"/>
      <c r="AA1095" s="129" t="s">
        <v>143</v>
      </c>
      <c r="AB1095" s="133">
        <f>O20</f>
        <v>0</v>
      </c>
      <c r="AC1095" s="136"/>
      <c r="AD1095" s="132" t="s">
        <v>144</v>
      </c>
      <c r="AE1095" s="133">
        <f>U20</f>
        <v>107.5</v>
      </c>
      <c r="AF1095" s="80"/>
      <c r="AG1095" s="128"/>
    </row>
    <row r="1096" spans="25:33" ht="18">
      <c r="Y1096" s="119"/>
      <c r="Z1096" s="80"/>
      <c r="AA1096" s="129" t="s">
        <v>145</v>
      </c>
      <c r="AB1096" s="133">
        <v>0</v>
      </c>
      <c r="AC1096" s="136"/>
      <c r="AD1096" s="132" t="s">
        <v>146</v>
      </c>
      <c r="AE1096" s="133">
        <f>V20</f>
        <v>0</v>
      </c>
      <c r="AF1096" s="80"/>
      <c r="AG1096" s="128"/>
    </row>
    <row r="1097" spans="25:33" ht="18">
      <c r="Y1097" s="119"/>
      <c r="Z1097" s="80"/>
      <c r="AA1097" s="129" t="s">
        <v>147</v>
      </c>
      <c r="AB1097" s="133">
        <f>I20-AB1099</f>
        <v>1075</v>
      </c>
      <c r="AC1097" s="136"/>
      <c r="AD1097" s="132" t="s">
        <v>148</v>
      </c>
      <c r="AE1097" s="133">
        <v>0</v>
      </c>
      <c r="AF1097" s="80"/>
      <c r="AG1097" s="128"/>
    </row>
    <row r="1098" spans="25:33" ht="18">
      <c r="Y1098" s="119"/>
      <c r="Z1098" s="80"/>
      <c r="AA1098" s="129" t="s">
        <v>149</v>
      </c>
      <c r="AB1098" s="133">
        <v>0</v>
      </c>
      <c r="AC1098" s="136"/>
      <c r="AD1098" s="132" t="s">
        <v>150</v>
      </c>
      <c r="AE1098" s="133">
        <v>0</v>
      </c>
      <c r="AF1098" s="80"/>
      <c r="AG1098" s="128"/>
    </row>
    <row r="1099" spans="25:33" ht="18">
      <c r="Y1099" s="119"/>
      <c r="Z1099" s="80"/>
      <c r="AA1099" s="129" t="s">
        <v>151</v>
      </c>
      <c r="AB1099" s="137">
        <f>I20/26*AC1099/8</f>
        <v>0</v>
      </c>
      <c r="AC1099" s="138">
        <f>K20</f>
        <v>0</v>
      </c>
      <c r="AD1099" s="132" t="s">
        <v>152</v>
      </c>
      <c r="AE1099" s="133">
        <v>0</v>
      </c>
      <c r="AF1099" s="80"/>
      <c r="AG1099" s="128"/>
    </row>
    <row r="1100" spans="25:33" ht="18.75">
      <c r="Y1100" s="119"/>
      <c r="Z1100" s="80"/>
      <c r="AA1100" s="139" t="s">
        <v>153</v>
      </c>
      <c r="AB1100" s="139"/>
      <c r="AC1100" s="92">
        <f>AC1099/8</f>
        <v>0</v>
      </c>
      <c r="AD1100" s="140" t="s">
        <v>154</v>
      </c>
      <c r="AE1100" s="133">
        <v>0</v>
      </c>
      <c r="AF1100" s="80"/>
      <c r="AG1100" s="128"/>
    </row>
    <row r="1101" spans="25:33" ht="18.75">
      <c r="Y1101" s="121"/>
      <c r="Z1101" s="79"/>
      <c r="AA1101" s="100"/>
      <c r="AB1101" s="100"/>
      <c r="AC1101" s="100"/>
      <c r="AD1101" s="100"/>
      <c r="AE1101" s="97"/>
      <c r="AF1101" s="79"/>
      <c r="AG1101" s="122"/>
    </row>
    <row r="1102" spans="25:33" ht="19.5" thickBot="1">
      <c r="Y1102" s="121"/>
      <c r="Z1102" s="79"/>
      <c r="AA1102" s="100"/>
      <c r="AB1102" s="100"/>
      <c r="AC1102" s="100"/>
      <c r="AD1102" s="100"/>
      <c r="AE1102" s="100"/>
      <c r="AF1102" s="79"/>
      <c r="AG1102" s="122"/>
    </row>
    <row r="1103" spans="25:33" ht="18.75" thickBot="1">
      <c r="Y1103" s="119"/>
      <c r="Z1103" s="80"/>
      <c r="AA1103" s="141" t="s">
        <v>155</v>
      </c>
      <c r="AB1103" s="142">
        <f>SUM(AB1092:AB1102)</f>
        <v>2150</v>
      </c>
      <c r="AC1103" s="142"/>
      <c r="AD1103" s="143" t="s">
        <v>156</v>
      </c>
      <c r="AE1103" s="144">
        <f>SUM(AE1091:AE1102)</f>
        <v>389.71000000000004</v>
      </c>
      <c r="AF1103" s="80"/>
      <c r="AG1103" s="128"/>
    </row>
    <row r="1104" spans="25:33" ht="18.75" thickBot="1">
      <c r="Y1104" s="119"/>
      <c r="Z1104" s="80"/>
      <c r="AA1104" s="141" t="s">
        <v>157</v>
      </c>
      <c r="AB1104" s="145">
        <f>AB1103-AE1103</f>
        <v>1760.29</v>
      </c>
      <c r="AC1104" s="101"/>
      <c r="AD1104" s="94"/>
      <c r="AE1104" s="94"/>
      <c r="AF1104" s="80"/>
      <c r="AG1104" s="128"/>
    </row>
    <row r="1105" spans="25:33" ht="18.75">
      <c r="Y1105" s="121"/>
      <c r="Z1105" s="79"/>
      <c r="AA1105" s="79"/>
      <c r="AB1105" s="79"/>
      <c r="AC1105" s="79"/>
      <c r="AD1105" s="102"/>
      <c r="AE1105" s="102"/>
      <c r="AF1105" s="102"/>
      <c r="AG1105" s="122"/>
    </row>
    <row r="1106" spans="25:33" ht="18.75">
      <c r="Y1106" s="121"/>
      <c r="Z1106" s="103"/>
      <c r="AA1106" s="103"/>
      <c r="AB1106" s="103"/>
      <c r="AC1106" s="103"/>
      <c r="AD1106" s="103"/>
      <c r="AE1106" s="103"/>
      <c r="AF1106" s="103"/>
      <c r="AG1106" s="146"/>
    </row>
    <row r="1107" spans="25:33" ht="18">
      <c r="Y1107" s="147" t="str">
        <f>B3</f>
        <v>CORRESPONDIENTE A LA IQNA. DE NOVIEMBRE 2008</v>
      </c>
      <c r="Z1107" s="104"/>
      <c r="AA1107" s="104"/>
      <c r="AB1107" s="104"/>
      <c r="AC1107" s="103"/>
      <c r="AD1107" s="105" t="s">
        <v>158</v>
      </c>
      <c r="AE1107" s="105"/>
      <c r="AF1107" s="105"/>
      <c r="AG1107" s="146"/>
    </row>
    <row r="1108" spans="25:33" ht="18">
      <c r="Y1108" s="147"/>
      <c r="Z1108" s="103"/>
      <c r="AA1108" s="103"/>
      <c r="AB1108" s="103"/>
      <c r="AC1108" s="103"/>
      <c r="AD1108" s="103"/>
      <c r="AE1108" s="103"/>
      <c r="AF1108" s="103"/>
      <c r="AG1108" s="146"/>
    </row>
    <row r="1109" spans="25:33" ht="18.75" thickBot="1">
      <c r="Y1109" s="119"/>
      <c r="Z1109" s="80"/>
      <c r="AA1109" s="80"/>
      <c r="AB1109" s="80"/>
      <c r="AC1109" s="80"/>
      <c r="AD1109" s="80"/>
      <c r="AE1109" s="80"/>
      <c r="AF1109" s="80"/>
      <c r="AG1109" s="128"/>
    </row>
    <row r="1110" spans="25:33" ht="18">
      <c r="Y1110" s="119" t="s">
        <v>179</v>
      </c>
      <c r="Z1110" s="80"/>
      <c r="AA1110" s="80"/>
      <c r="AB1110" s="80"/>
      <c r="AC1110" s="80"/>
      <c r="AD1110" s="148" t="str">
        <f>B20</f>
        <v>OSCAR RUIZ VALERO</v>
      </c>
      <c r="AE1110" s="148"/>
      <c r="AF1110" s="148"/>
      <c r="AG1110" s="128"/>
    </row>
    <row r="1111" spans="25:33" ht="18.75" thickBot="1">
      <c r="Y1111" s="149"/>
      <c r="Z1111" s="150"/>
      <c r="AA1111" s="150"/>
      <c r="AB1111" s="150"/>
      <c r="AC1111" s="150"/>
      <c r="AD1111" s="150"/>
      <c r="AE1111" s="150"/>
      <c r="AF1111" s="150"/>
      <c r="AG1111" s="151"/>
    </row>
    <row r="1117" spans="25:33">
      <c r="AG1117" s="112"/>
    </row>
    <row r="1118" spans="25:33" ht="18">
      <c r="AC1118" s="113"/>
      <c r="AG1118" s="112"/>
    </row>
    <row r="1119" spans="25:33">
      <c r="AC1119" s="114"/>
      <c r="AG1119" s="112"/>
    </row>
    <row r="1120" spans="25:33">
      <c r="AC1120" s="115"/>
      <c r="AG1120" s="112"/>
    </row>
    <row r="1121" spans="25:33">
      <c r="AC1121" s="115"/>
      <c r="AG1121" s="112"/>
    </row>
    <row r="1122" spans="25:33">
      <c r="AC1122" s="115"/>
      <c r="AG1122" s="112"/>
    </row>
    <row r="1123" spans="25:33" ht="15.75" thickBot="1">
      <c r="Y1123" s="111"/>
      <c r="Z1123" s="111"/>
      <c r="AA1123" s="111"/>
      <c r="AB1123" s="111"/>
      <c r="AC1123" s="111"/>
      <c r="AD1123" s="111"/>
      <c r="AE1123" s="111"/>
      <c r="AF1123" s="111"/>
      <c r="AG1123" s="112"/>
    </row>
    <row r="1124" spans="25:33" ht="18.75">
      <c r="Y1124" s="116"/>
      <c r="Z1124" s="117"/>
      <c r="AA1124" s="117"/>
      <c r="AB1124" s="117"/>
      <c r="AC1124" s="117"/>
      <c r="AD1124" s="117"/>
      <c r="AE1124" s="117"/>
      <c r="AF1124" s="117"/>
      <c r="AG1124" s="118"/>
    </row>
    <row r="1125" spans="25:33" ht="18.75">
      <c r="Y1125" s="119" t="s">
        <v>125</v>
      </c>
      <c r="Z1125" s="81">
        <f>A21</f>
        <v>7</v>
      </c>
      <c r="AA1125" s="80"/>
      <c r="AB1125" s="80"/>
      <c r="AC1125" s="80"/>
      <c r="AD1125" s="80"/>
      <c r="AE1125" s="82" t="s">
        <v>126</v>
      </c>
      <c r="AF1125" s="82"/>
      <c r="AG1125" s="120">
        <f>AB1145</f>
        <v>2003.3400000000001</v>
      </c>
    </row>
    <row r="1126" spans="25:33" ht="18.75">
      <c r="Y1126" s="121"/>
      <c r="Z1126" s="79"/>
      <c r="AA1126" s="79"/>
      <c r="AB1126" s="79"/>
      <c r="AC1126" s="79"/>
      <c r="AD1126" s="79"/>
      <c r="AE1126" s="79"/>
      <c r="AF1126" s="79"/>
      <c r="AG1126" s="122"/>
    </row>
    <row r="1127" spans="25:33" ht="18.75">
      <c r="Y1127" s="152" t="s">
        <v>127</v>
      </c>
      <c r="Z1127" s="85"/>
      <c r="AA1127" s="85"/>
      <c r="AB1127" s="85"/>
      <c r="AC1127" s="85"/>
      <c r="AD1127" s="85"/>
      <c r="AE1127" s="86">
        <f>AG1125</f>
        <v>2003.3400000000001</v>
      </c>
      <c r="AF1127" s="79"/>
      <c r="AG1127" s="122"/>
    </row>
    <row r="1128" spans="25:33" ht="18">
      <c r="Y1128" s="124" t="s">
        <v>198</v>
      </c>
      <c r="Z1128" s="87"/>
      <c r="AA1128" s="87"/>
      <c r="AB1128" s="87"/>
      <c r="AC1128" s="87"/>
      <c r="AD1128" s="87"/>
      <c r="AE1128" s="87"/>
      <c r="AF1128" s="87"/>
      <c r="AG1128" s="125"/>
    </row>
    <row r="1129" spans="25:33" ht="21">
      <c r="Y1129" s="123" t="s">
        <v>129</v>
      </c>
      <c r="Z1129" s="88" t="str">
        <f>B3</f>
        <v>CORRESPONDIENTE A LA IQNA. DE NOVIEMBRE 2008</v>
      </c>
      <c r="AA1129" s="88"/>
      <c r="AB1129" s="88"/>
      <c r="AC1129" s="88"/>
      <c r="AD1129" s="88" t="s">
        <v>130</v>
      </c>
      <c r="AE1129" s="90"/>
      <c r="AF1129" s="90"/>
      <c r="AG1129" s="126"/>
    </row>
    <row r="1130" spans="25:33" ht="18.75">
      <c r="Y1130" s="121"/>
      <c r="Z1130" s="79"/>
      <c r="AA1130" s="79"/>
      <c r="AB1130" s="79"/>
      <c r="AC1130" s="79"/>
      <c r="AD1130" s="79"/>
      <c r="AE1130" s="79"/>
      <c r="AF1130" s="79"/>
      <c r="AG1130" s="122"/>
    </row>
    <row r="1131" spans="25:33" ht="18">
      <c r="Y1131" s="119"/>
      <c r="Z1131" s="80"/>
      <c r="AA1131" s="127" t="s">
        <v>131</v>
      </c>
      <c r="AB1131" s="127"/>
      <c r="AC1131" s="92" t="s">
        <v>132</v>
      </c>
      <c r="AD1131" s="91" t="s">
        <v>133</v>
      </c>
      <c r="AE1131" s="93"/>
      <c r="AF1131" s="80"/>
      <c r="AG1131" s="128"/>
    </row>
    <row r="1132" spans="25:33" ht="18">
      <c r="Y1132" s="119"/>
      <c r="Z1132" s="80"/>
      <c r="AA1132" s="129" t="s">
        <v>134</v>
      </c>
      <c r="AB1132" s="130">
        <f>J21</f>
        <v>15</v>
      </c>
      <c r="AC1132" s="131" t="s">
        <v>135</v>
      </c>
      <c r="AD1132" s="132" t="s">
        <v>136</v>
      </c>
      <c r="AE1132" s="133">
        <f>Q21</f>
        <v>101</v>
      </c>
      <c r="AF1132" s="80"/>
      <c r="AG1132" s="128"/>
    </row>
    <row r="1133" spans="25:33" ht="18">
      <c r="Y1133" s="119"/>
      <c r="Z1133" s="80"/>
      <c r="AA1133" s="129" t="s">
        <v>137</v>
      </c>
      <c r="AB1133" s="129">
        <v>0</v>
      </c>
      <c r="AC1133" s="134" t="s">
        <v>138</v>
      </c>
      <c r="AD1133" s="132" t="s">
        <v>139</v>
      </c>
      <c r="AE1133" s="133">
        <f>R21</f>
        <v>53.57</v>
      </c>
      <c r="AF1133" s="80"/>
      <c r="AG1133" s="128"/>
    </row>
    <row r="1134" spans="25:33" ht="18">
      <c r="Y1134" s="119"/>
      <c r="Z1134" s="80"/>
      <c r="AA1134" s="129" t="s">
        <v>140</v>
      </c>
      <c r="AB1134" s="133">
        <v>0</v>
      </c>
      <c r="AC1134" s="136"/>
      <c r="AD1134" s="132" t="s">
        <v>141</v>
      </c>
      <c r="AE1134" s="133">
        <f>S21</f>
        <v>15.78</v>
      </c>
      <c r="AF1134" s="80"/>
      <c r="AG1134" s="128"/>
    </row>
    <row r="1135" spans="25:33" ht="18">
      <c r="Y1135" s="119"/>
      <c r="Z1135" s="80"/>
      <c r="AA1135" s="129" t="s">
        <v>142</v>
      </c>
      <c r="AB1135" s="133">
        <f>L21</f>
        <v>1217.5</v>
      </c>
      <c r="AC1135" s="136"/>
      <c r="AD1135" s="132" t="s">
        <v>16</v>
      </c>
      <c r="AE1135" s="133">
        <f>T21</f>
        <v>184.56</v>
      </c>
      <c r="AF1135" s="80"/>
      <c r="AG1135" s="128"/>
    </row>
    <row r="1136" spans="25:33" ht="18">
      <c r="Y1136" s="119"/>
      <c r="Z1136" s="80"/>
      <c r="AA1136" s="129" t="s">
        <v>143</v>
      </c>
      <c r="AB1136" s="133">
        <f>O21</f>
        <v>0</v>
      </c>
      <c r="AC1136" s="136"/>
      <c r="AD1136" s="132" t="s">
        <v>144</v>
      </c>
      <c r="AE1136" s="133">
        <f>U21</f>
        <v>121.75</v>
      </c>
      <c r="AF1136" s="80"/>
      <c r="AG1136" s="128"/>
    </row>
    <row r="1137" spans="25:33" ht="18">
      <c r="Y1137" s="119"/>
      <c r="Z1137" s="80"/>
      <c r="AA1137" s="129" t="s">
        <v>145</v>
      </c>
      <c r="AB1137" s="133">
        <v>0</v>
      </c>
      <c r="AC1137" s="136"/>
      <c r="AD1137" s="132" t="s">
        <v>146</v>
      </c>
      <c r="AE1137" s="133">
        <f>V21</f>
        <v>0</v>
      </c>
      <c r="AF1137" s="80"/>
      <c r="AG1137" s="128"/>
    </row>
    <row r="1138" spans="25:33" ht="18">
      <c r="Y1138" s="119"/>
      <c r="Z1138" s="80"/>
      <c r="AA1138" s="129" t="s">
        <v>147</v>
      </c>
      <c r="AB1138" s="133">
        <f>I21-AB1140</f>
        <v>1262.5</v>
      </c>
      <c r="AC1138" s="136"/>
      <c r="AD1138" s="132" t="s">
        <v>148</v>
      </c>
      <c r="AE1138" s="133">
        <v>0</v>
      </c>
      <c r="AF1138" s="80"/>
      <c r="AG1138" s="128"/>
    </row>
    <row r="1139" spans="25:33" ht="18">
      <c r="Y1139" s="119"/>
      <c r="Z1139" s="80"/>
      <c r="AA1139" s="129" t="s">
        <v>149</v>
      </c>
      <c r="AB1139" s="133">
        <v>0</v>
      </c>
      <c r="AC1139" s="136"/>
      <c r="AD1139" s="132" t="s">
        <v>150</v>
      </c>
      <c r="AE1139" s="133">
        <v>0</v>
      </c>
      <c r="AF1139" s="80"/>
      <c r="AG1139" s="128"/>
    </row>
    <row r="1140" spans="25:33" ht="18">
      <c r="Y1140" s="119"/>
      <c r="Z1140" s="80"/>
      <c r="AA1140" s="129" t="s">
        <v>151</v>
      </c>
      <c r="AB1140" s="137">
        <f>I21/26*AC1140/8</f>
        <v>0</v>
      </c>
      <c r="AC1140" s="138">
        <f>K21</f>
        <v>0</v>
      </c>
      <c r="AD1140" s="132" t="s">
        <v>152</v>
      </c>
      <c r="AE1140" s="133">
        <v>0</v>
      </c>
      <c r="AF1140" s="80"/>
      <c r="AG1140" s="128"/>
    </row>
    <row r="1141" spans="25:33" ht="18.75">
      <c r="Y1141" s="119"/>
      <c r="Z1141" s="80"/>
      <c r="AA1141" s="139" t="s">
        <v>153</v>
      </c>
      <c r="AB1141" s="139"/>
      <c r="AC1141" s="92">
        <f>AC1140/8</f>
        <v>0</v>
      </c>
      <c r="AD1141" s="140" t="s">
        <v>154</v>
      </c>
      <c r="AE1141" s="133">
        <v>0</v>
      </c>
      <c r="AF1141" s="80"/>
      <c r="AG1141" s="128"/>
    </row>
    <row r="1142" spans="25:33" ht="18.75">
      <c r="Y1142" s="121"/>
      <c r="Z1142" s="79"/>
      <c r="AA1142" s="100"/>
      <c r="AB1142" s="100"/>
      <c r="AC1142" s="100"/>
      <c r="AD1142" s="100"/>
      <c r="AE1142" s="97"/>
      <c r="AF1142" s="79"/>
      <c r="AG1142" s="122"/>
    </row>
    <row r="1143" spans="25:33" ht="19.5" thickBot="1">
      <c r="Y1143" s="121"/>
      <c r="Z1143" s="79"/>
      <c r="AA1143" s="100"/>
      <c r="AB1143" s="100"/>
      <c r="AC1143" s="100"/>
      <c r="AD1143" s="100"/>
      <c r="AE1143" s="100"/>
      <c r="AF1143" s="79"/>
      <c r="AG1143" s="122"/>
    </row>
    <row r="1144" spans="25:33" ht="18.75" thickBot="1">
      <c r="Y1144" s="119"/>
      <c r="Z1144" s="80"/>
      <c r="AA1144" s="141" t="s">
        <v>155</v>
      </c>
      <c r="AB1144" s="142">
        <f>SUM(AB1133:AB1143)</f>
        <v>2480</v>
      </c>
      <c r="AC1144" s="142"/>
      <c r="AD1144" s="143" t="s">
        <v>156</v>
      </c>
      <c r="AE1144" s="144">
        <f>SUM(AE1132:AE1143)</f>
        <v>476.65999999999997</v>
      </c>
      <c r="AF1144" s="80"/>
      <c r="AG1144" s="128"/>
    </row>
    <row r="1145" spans="25:33" ht="18.75" thickBot="1">
      <c r="Y1145" s="119"/>
      <c r="Z1145" s="80"/>
      <c r="AA1145" s="141" t="s">
        <v>157</v>
      </c>
      <c r="AB1145" s="145">
        <f>AB1144-AE1144</f>
        <v>2003.3400000000001</v>
      </c>
      <c r="AC1145" s="101"/>
      <c r="AD1145" s="94"/>
      <c r="AE1145" s="94"/>
      <c r="AF1145" s="80"/>
      <c r="AG1145" s="128"/>
    </row>
    <row r="1146" spans="25:33" ht="18.75">
      <c r="Y1146" s="121"/>
      <c r="Z1146" s="79"/>
      <c r="AA1146" s="79"/>
      <c r="AB1146" s="79"/>
      <c r="AC1146" s="79"/>
      <c r="AD1146" s="102"/>
      <c r="AE1146" s="102"/>
      <c r="AF1146" s="102"/>
      <c r="AG1146" s="122"/>
    </row>
    <row r="1147" spans="25:33" ht="18.75">
      <c r="Y1147" s="121"/>
      <c r="Z1147" s="103"/>
      <c r="AA1147" s="103"/>
      <c r="AB1147" s="103"/>
      <c r="AC1147" s="103"/>
      <c r="AD1147" s="103"/>
      <c r="AE1147" s="103"/>
      <c r="AF1147" s="103"/>
      <c r="AG1147" s="146"/>
    </row>
    <row r="1148" spans="25:33" ht="18">
      <c r="Y1148" s="147" t="str">
        <f>B3</f>
        <v>CORRESPONDIENTE A LA IQNA. DE NOVIEMBRE 2008</v>
      </c>
      <c r="Z1148" s="104"/>
      <c r="AA1148" s="104"/>
      <c r="AB1148" s="104"/>
      <c r="AC1148" s="103"/>
      <c r="AD1148" s="105" t="s">
        <v>158</v>
      </c>
      <c r="AE1148" s="105"/>
      <c r="AF1148" s="105"/>
      <c r="AG1148" s="146"/>
    </row>
    <row r="1149" spans="25:33" ht="18">
      <c r="Y1149" s="147"/>
      <c r="Z1149" s="103"/>
      <c r="AA1149" s="103"/>
      <c r="AB1149" s="103"/>
      <c r="AC1149" s="103"/>
      <c r="AD1149" s="103"/>
      <c r="AE1149" s="103"/>
      <c r="AF1149" s="103"/>
      <c r="AG1149" s="146"/>
    </row>
    <row r="1150" spans="25:33" ht="18.75" thickBot="1">
      <c r="Y1150" s="119"/>
      <c r="Z1150" s="80"/>
      <c r="AA1150" s="80"/>
      <c r="AB1150" s="80"/>
      <c r="AC1150" s="80"/>
      <c r="AD1150" s="80"/>
      <c r="AE1150" s="80"/>
      <c r="AF1150" s="80"/>
      <c r="AG1150" s="128"/>
    </row>
    <row r="1151" spans="25:33" ht="18">
      <c r="Y1151" s="119" t="s">
        <v>179</v>
      </c>
      <c r="Z1151" s="80"/>
      <c r="AA1151" s="80"/>
      <c r="AB1151" s="80"/>
      <c r="AC1151" s="80"/>
      <c r="AD1151" s="148" t="str">
        <f>B21</f>
        <v>ANTONIO J. JARAMILLO</v>
      </c>
      <c r="AE1151" s="148"/>
      <c r="AF1151" s="148"/>
      <c r="AG1151" s="128"/>
    </row>
    <row r="1152" spans="25:33" ht="18.75" thickBot="1">
      <c r="Y1152" s="149"/>
      <c r="Z1152" s="150"/>
      <c r="AA1152" s="150"/>
      <c r="AB1152" s="150"/>
      <c r="AC1152" s="150"/>
      <c r="AD1152" s="150"/>
      <c r="AE1152" s="150"/>
      <c r="AF1152" s="150"/>
      <c r="AG1152" s="151"/>
    </row>
    <row r="1156" spans="25:33">
      <c r="AG1156" s="112"/>
    </row>
    <row r="1157" spans="25:33" ht="18">
      <c r="AC1157" s="113"/>
      <c r="AG1157" s="112"/>
    </row>
    <row r="1158" spans="25:33">
      <c r="AC1158" s="114"/>
      <c r="AG1158" s="112"/>
    </row>
    <row r="1159" spans="25:33">
      <c r="AC1159" s="115"/>
      <c r="AG1159" s="112"/>
    </row>
    <row r="1160" spans="25:33">
      <c r="AC1160" s="115"/>
      <c r="AG1160" s="112"/>
    </row>
    <row r="1161" spans="25:33">
      <c r="AC1161" s="115"/>
      <c r="AG1161" s="112"/>
    </row>
    <row r="1162" spans="25:33" ht="15.75" thickBot="1">
      <c r="Y1162" s="111"/>
      <c r="Z1162" s="111"/>
      <c r="AA1162" s="111"/>
      <c r="AB1162" s="111"/>
      <c r="AC1162" s="111"/>
      <c r="AD1162" s="111"/>
      <c r="AE1162" s="111"/>
      <c r="AF1162" s="111"/>
      <c r="AG1162" s="112"/>
    </row>
    <row r="1163" spans="25:33" ht="18.75">
      <c r="Y1163" s="116"/>
      <c r="Z1163" s="117"/>
      <c r="AA1163" s="117"/>
      <c r="AB1163" s="117"/>
      <c r="AC1163" s="117"/>
      <c r="AD1163" s="117"/>
      <c r="AE1163" s="117"/>
      <c r="AF1163" s="117"/>
      <c r="AG1163" s="118"/>
    </row>
    <row r="1164" spans="25:33" ht="18.75">
      <c r="Y1164" s="119" t="s">
        <v>125</v>
      </c>
      <c r="Z1164" s="81">
        <f>A60</f>
        <v>0</v>
      </c>
      <c r="AA1164" s="80"/>
      <c r="AB1164" s="80"/>
      <c r="AC1164" s="80"/>
      <c r="AD1164" s="80"/>
      <c r="AE1164" s="82" t="s">
        <v>126</v>
      </c>
      <c r="AF1164" s="82"/>
      <c r="AG1164" s="120">
        <f>AB1184</f>
        <v>549.27</v>
      </c>
    </row>
    <row r="1165" spans="25:33" ht="18.75">
      <c r="Y1165" s="121"/>
      <c r="Z1165" s="79"/>
      <c r="AA1165" s="79"/>
      <c r="AB1165" s="79"/>
      <c r="AC1165" s="79"/>
      <c r="AD1165" s="79"/>
      <c r="AE1165" s="79"/>
      <c r="AF1165" s="79"/>
      <c r="AG1165" s="122"/>
    </row>
    <row r="1166" spans="25:33" ht="18.75">
      <c r="Y1166" s="152" t="s">
        <v>127</v>
      </c>
      <c r="Z1166" s="85"/>
      <c r="AA1166" s="85"/>
      <c r="AB1166" s="85"/>
      <c r="AC1166" s="85"/>
      <c r="AD1166" s="85"/>
      <c r="AE1166" s="86">
        <f>AG1164</f>
        <v>549.27</v>
      </c>
      <c r="AF1166" s="79"/>
      <c r="AG1166" s="122"/>
    </row>
    <row r="1167" spans="25:33" ht="18">
      <c r="Y1167" s="124" t="s">
        <v>198</v>
      </c>
      <c r="Z1167" s="87"/>
      <c r="AA1167" s="87"/>
      <c r="AB1167" s="87"/>
      <c r="AC1167" s="87"/>
      <c r="AD1167" s="87"/>
      <c r="AE1167" s="87"/>
      <c r="AF1167" s="87"/>
      <c r="AG1167" s="125"/>
    </row>
    <row r="1168" spans="25:33" ht="21">
      <c r="Y1168" s="123" t="s">
        <v>129</v>
      </c>
      <c r="Z1168" s="88">
        <f>B30</f>
        <v>0</v>
      </c>
      <c r="AA1168" s="88"/>
      <c r="AB1168" s="88"/>
      <c r="AC1168" s="88"/>
      <c r="AD1168" s="88" t="s">
        <v>130</v>
      </c>
      <c r="AE1168" s="90"/>
      <c r="AF1168" s="90"/>
      <c r="AG1168" s="126"/>
    </row>
    <row r="1169" spans="25:33" ht="18.75">
      <c r="Y1169" s="121"/>
      <c r="Z1169" s="79"/>
      <c r="AA1169" s="79"/>
      <c r="AB1169" s="79"/>
      <c r="AC1169" s="79"/>
      <c r="AD1169" s="79"/>
      <c r="AE1169" s="79"/>
      <c r="AF1169" s="79"/>
      <c r="AG1169" s="122"/>
    </row>
    <row r="1170" spans="25:33" ht="18">
      <c r="Y1170" s="119"/>
      <c r="Z1170" s="80"/>
      <c r="AA1170" s="127" t="s">
        <v>131</v>
      </c>
      <c r="AB1170" s="127"/>
      <c r="AC1170" s="92" t="s">
        <v>132</v>
      </c>
      <c r="AD1170" s="91" t="s">
        <v>133</v>
      </c>
      <c r="AE1170" s="93"/>
      <c r="AF1170" s="80"/>
      <c r="AG1170" s="128"/>
    </row>
    <row r="1171" spans="25:33" ht="18">
      <c r="Y1171" s="119"/>
      <c r="Z1171" s="80"/>
      <c r="AA1171" s="129" t="s">
        <v>134</v>
      </c>
      <c r="AB1171" s="130">
        <v>15</v>
      </c>
      <c r="AC1171" s="131" t="s">
        <v>135</v>
      </c>
      <c r="AD1171" s="132" t="s">
        <v>136</v>
      </c>
      <c r="AE1171" s="133">
        <f>+AB1183*8%</f>
        <v>55.24</v>
      </c>
      <c r="AF1171" s="80"/>
      <c r="AG1171" s="128"/>
    </row>
    <row r="1172" spans="25:33" ht="18">
      <c r="Y1172" s="119"/>
      <c r="Z1172" s="80"/>
      <c r="AA1172" s="129" t="s">
        <v>137</v>
      </c>
      <c r="AB1172" s="129">
        <v>0</v>
      </c>
      <c r="AC1172" s="134" t="s">
        <v>138</v>
      </c>
      <c r="AD1172" s="132" t="s">
        <v>139</v>
      </c>
      <c r="AE1172" s="133">
        <v>0</v>
      </c>
      <c r="AF1172" s="80"/>
      <c r="AG1172" s="128"/>
    </row>
    <row r="1173" spans="25:33" ht="18">
      <c r="Y1173" s="119"/>
      <c r="Z1173" s="80"/>
      <c r="AA1173" s="129" t="s">
        <v>140</v>
      </c>
      <c r="AB1173" s="133">
        <v>0</v>
      </c>
      <c r="AC1173" s="136"/>
      <c r="AD1173" s="132" t="s">
        <v>141</v>
      </c>
      <c r="AE1173" s="133">
        <v>8.6300000000000008</v>
      </c>
      <c r="AF1173" s="80"/>
      <c r="AG1173" s="128"/>
    </row>
    <row r="1174" spans="25:33" ht="18">
      <c r="Y1174" s="119"/>
      <c r="Z1174" s="80"/>
      <c r="AA1174" s="129" t="s">
        <v>142</v>
      </c>
      <c r="AB1174" s="133">
        <f>L60</f>
        <v>0</v>
      </c>
      <c r="AC1174" s="136"/>
      <c r="AD1174" s="132" t="s">
        <v>16</v>
      </c>
      <c r="AE1174" s="133">
        <v>77.36</v>
      </c>
      <c r="AF1174" s="80"/>
      <c r="AG1174" s="128"/>
    </row>
    <row r="1175" spans="25:33" ht="18">
      <c r="Y1175" s="119"/>
      <c r="Z1175" s="80"/>
      <c r="AA1175" s="129" t="s">
        <v>143</v>
      </c>
      <c r="AB1175" s="133">
        <f>O60</f>
        <v>0</v>
      </c>
      <c r="AC1175" s="136"/>
      <c r="AD1175" s="132" t="s">
        <v>144</v>
      </c>
      <c r="AE1175" s="133">
        <f>U60</f>
        <v>0</v>
      </c>
      <c r="AF1175" s="80"/>
      <c r="AG1175" s="128"/>
    </row>
    <row r="1176" spans="25:33" ht="18">
      <c r="Y1176" s="119"/>
      <c r="Z1176" s="80"/>
      <c r="AA1176" s="129" t="s">
        <v>145</v>
      </c>
      <c r="AB1176" s="133">
        <v>0</v>
      </c>
      <c r="AC1176" s="136"/>
      <c r="AD1176" s="132" t="s">
        <v>146</v>
      </c>
      <c r="AE1176" s="133">
        <f>V60</f>
        <v>0</v>
      </c>
      <c r="AF1176" s="80"/>
      <c r="AG1176" s="128"/>
    </row>
    <row r="1177" spans="25:33" ht="18">
      <c r="Y1177" s="119"/>
      <c r="Z1177" s="80"/>
      <c r="AA1177" s="129" t="s">
        <v>147</v>
      </c>
      <c r="AB1177" s="133">
        <f>+I22</f>
        <v>690.5</v>
      </c>
      <c r="AC1177" s="136"/>
      <c r="AD1177" s="132" t="s">
        <v>148</v>
      </c>
      <c r="AE1177" s="133">
        <v>0</v>
      </c>
      <c r="AF1177" s="80"/>
      <c r="AG1177" s="128"/>
    </row>
    <row r="1178" spans="25:33" ht="18">
      <c r="Y1178" s="119"/>
      <c r="Z1178" s="80"/>
      <c r="AA1178" s="129" t="s">
        <v>149</v>
      </c>
      <c r="AB1178" s="133">
        <v>0</v>
      </c>
      <c r="AC1178" s="136"/>
      <c r="AD1178" s="132" t="s">
        <v>150</v>
      </c>
      <c r="AE1178" s="133">
        <v>0</v>
      </c>
      <c r="AF1178" s="80"/>
      <c r="AG1178" s="128"/>
    </row>
    <row r="1179" spans="25:33" ht="18">
      <c r="Y1179" s="119"/>
      <c r="Z1179" s="80"/>
      <c r="AA1179" s="129" t="s">
        <v>151</v>
      </c>
      <c r="AB1179" s="137">
        <f>I60/26*AC1179/8</f>
        <v>0</v>
      </c>
      <c r="AC1179" s="138">
        <f>K60</f>
        <v>0</v>
      </c>
      <c r="AD1179" s="132" t="s">
        <v>152</v>
      </c>
      <c r="AE1179" s="133">
        <v>0</v>
      </c>
      <c r="AF1179" s="80"/>
      <c r="AG1179" s="128"/>
    </row>
    <row r="1180" spans="25:33" ht="18.75">
      <c r="Y1180" s="119"/>
      <c r="Z1180" s="80"/>
      <c r="AA1180" s="139" t="s">
        <v>153</v>
      </c>
      <c r="AB1180" s="139"/>
      <c r="AC1180" s="92">
        <f>AC1179/8</f>
        <v>0</v>
      </c>
      <c r="AD1180" s="140" t="s">
        <v>154</v>
      </c>
      <c r="AE1180" s="133">
        <v>0</v>
      </c>
      <c r="AF1180" s="80"/>
      <c r="AG1180" s="128"/>
    </row>
    <row r="1181" spans="25:33" ht="18.75">
      <c r="Y1181" s="121"/>
      <c r="Z1181" s="79"/>
      <c r="AA1181" s="100"/>
      <c r="AB1181" s="100"/>
      <c r="AC1181" s="100"/>
      <c r="AD1181" s="100"/>
      <c r="AE1181" s="97"/>
      <c r="AF1181" s="79"/>
      <c r="AG1181" s="122"/>
    </row>
    <row r="1182" spans="25:33" ht="19.5" thickBot="1">
      <c r="Y1182" s="121"/>
      <c r="Z1182" s="79"/>
      <c r="AA1182" s="100"/>
      <c r="AB1182" s="100"/>
      <c r="AC1182" s="100"/>
      <c r="AD1182" s="100"/>
      <c r="AE1182" s="100"/>
      <c r="AF1182" s="79"/>
      <c r="AG1182" s="122"/>
    </row>
    <row r="1183" spans="25:33" ht="18.75" thickBot="1">
      <c r="Y1183" s="119"/>
      <c r="Z1183" s="80"/>
      <c r="AA1183" s="141" t="s">
        <v>155</v>
      </c>
      <c r="AB1183" s="142">
        <f>SUM(AB1172:AB1182)</f>
        <v>690.5</v>
      </c>
      <c r="AC1183" s="142"/>
      <c r="AD1183" s="143" t="s">
        <v>156</v>
      </c>
      <c r="AE1183" s="144">
        <f>SUM(AE1171:AE1182)</f>
        <v>141.23000000000002</v>
      </c>
      <c r="AF1183" s="80"/>
      <c r="AG1183" s="128"/>
    </row>
    <row r="1184" spans="25:33" ht="18.75" thickBot="1">
      <c r="Y1184" s="119"/>
      <c r="Z1184" s="80"/>
      <c r="AA1184" s="141" t="s">
        <v>157</v>
      </c>
      <c r="AB1184" s="145">
        <f>AB1183-AE1183</f>
        <v>549.27</v>
      </c>
      <c r="AC1184" s="101"/>
      <c r="AD1184" s="94"/>
      <c r="AE1184" s="94"/>
      <c r="AF1184" s="80"/>
      <c r="AG1184" s="128"/>
    </row>
    <row r="1185" spans="25:33" ht="18.75">
      <c r="Y1185" s="121"/>
      <c r="Z1185" s="79"/>
      <c r="AA1185" s="79"/>
      <c r="AB1185" s="79"/>
      <c r="AC1185" s="79"/>
      <c r="AD1185" s="102"/>
      <c r="AE1185" s="102"/>
      <c r="AF1185" s="102"/>
      <c r="AG1185" s="122"/>
    </row>
    <row r="1186" spans="25:33" ht="18.75">
      <c r="Y1186" s="121"/>
      <c r="Z1186" s="103"/>
      <c r="AA1186" s="103"/>
      <c r="AB1186" s="103"/>
      <c r="AC1186" s="103"/>
      <c r="AD1186" s="103"/>
      <c r="AE1186" s="103"/>
      <c r="AF1186" s="103"/>
      <c r="AG1186" s="146"/>
    </row>
    <row r="1187" spans="25:33" ht="18">
      <c r="Y1187" s="147" t="str">
        <f>+Y1148</f>
        <v>CORRESPONDIENTE A LA IQNA. DE NOVIEMBRE 2008</v>
      </c>
      <c r="Z1187" s="104"/>
      <c r="AA1187" s="104"/>
      <c r="AB1187" s="104"/>
      <c r="AC1187" s="103"/>
      <c r="AD1187" s="105" t="s">
        <v>158</v>
      </c>
      <c r="AE1187" s="105"/>
      <c r="AF1187" s="105"/>
      <c r="AG1187" s="146"/>
    </row>
    <row r="1188" spans="25:33" ht="18">
      <c r="Y1188" s="147"/>
      <c r="Z1188" s="103"/>
      <c r="AA1188" s="103"/>
      <c r="AB1188" s="103"/>
      <c r="AC1188" s="103"/>
      <c r="AD1188" s="103"/>
      <c r="AE1188" s="103"/>
      <c r="AF1188" s="103"/>
      <c r="AG1188" s="146"/>
    </row>
    <row r="1189" spans="25:33" ht="18.75" thickBot="1">
      <c r="Y1189" s="119"/>
      <c r="Z1189" s="80"/>
      <c r="AA1189" s="80"/>
      <c r="AB1189" s="80"/>
      <c r="AC1189" s="80"/>
      <c r="AD1189" s="80"/>
      <c r="AE1189" s="80"/>
      <c r="AF1189" s="80"/>
      <c r="AG1189" s="128"/>
    </row>
    <row r="1190" spans="25:33" ht="18">
      <c r="Y1190" s="119" t="s">
        <v>179</v>
      </c>
      <c r="Z1190" s="80"/>
      <c r="AA1190" s="80"/>
      <c r="AB1190" s="80"/>
      <c r="AC1190" s="80"/>
      <c r="AD1190" s="148" t="str">
        <f>+B22</f>
        <v xml:space="preserve">FRANCISCO PEREZ DELGADO </v>
      </c>
      <c r="AE1190" s="148"/>
      <c r="AF1190" s="148"/>
      <c r="AG1190" s="128"/>
    </row>
    <row r="1191" spans="25:33" ht="18.75" thickBot="1">
      <c r="Y1191" s="149"/>
      <c r="Z1191" s="150"/>
      <c r="AA1191" s="150"/>
      <c r="AB1191" s="150"/>
      <c r="AC1191" s="150"/>
      <c r="AD1191" s="150"/>
      <c r="AE1191" s="150"/>
      <c r="AF1191" s="150"/>
      <c r="AG1191" s="151"/>
    </row>
  </sheetData>
  <mergeCells count="233">
    <mergeCell ref="AA1180:AB1180"/>
    <mergeCell ref="AD1185:AF1185"/>
    <mergeCell ref="AD1187:AF1187"/>
    <mergeCell ref="AD1190:AF1190"/>
    <mergeCell ref="AD1148:AF1148"/>
    <mergeCell ref="AD1151:AF1151"/>
    <mergeCell ref="AE1164:AF1164"/>
    <mergeCell ref="Y1167:AG1167"/>
    <mergeCell ref="AA1170:AB1170"/>
    <mergeCell ref="AD1170:AE1170"/>
    <mergeCell ref="AE1125:AF1125"/>
    <mergeCell ref="Y1128:AG1128"/>
    <mergeCell ref="AA1131:AB1131"/>
    <mergeCell ref="AD1131:AE1131"/>
    <mergeCell ref="AA1141:AB1141"/>
    <mergeCell ref="AD1146:AF1146"/>
    <mergeCell ref="AA1090:AB1090"/>
    <mergeCell ref="AD1090:AE1090"/>
    <mergeCell ref="AA1100:AB1100"/>
    <mergeCell ref="AD1105:AF1105"/>
    <mergeCell ref="AD1107:AF1107"/>
    <mergeCell ref="AD1110:AF1110"/>
    <mergeCell ref="AA1060:AB1060"/>
    <mergeCell ref="AD1065:AF1065"/>
    <mergeCell ref="AD1067:AF1067"/>
    <mergeCell ref="AD1070:AF1070"/>
    <mergeCell ref="AE1084:AF1084"/>
    <mergeCell ref="Y1087:AG1087"/>
    <mergeCell ref="AD1027:AF1027"/>
    <mergeCell ref="AD1030:AF1030"/>
    <mergeCell ref="AE1044:AF1044"/>
    <mergeCell ref="Y1047:AG1047"/>
    <mergeCell ref="AA1050:AB1050"/>
    <mergeCell ref="AD1050:AE1050"/>
    <mergeCell ref="AE1004:AF1004"/>
    <mergeCell ref="Y1007:AG1007"/>
    <mergeCell ref="AA1010:AB1010"/>
    <mergeCell ref="AD1010:AE1010"/>
    <mergeCell ref="AA1020:AB1020"/>
    <mergeCell ref="AD1025:AF1025"/>
    <mergeCell ref="AA968:AB968"/>
    <mergeCell ref="AD968:AE968"/>
    <mergeCell ref="AA978:AB978"/>
    <mergeCell ref="AD983:AF983"/>
    <mergeCell ref="AD985:AF985"/>
    <mergeCell ref="AD988:AF988"/>
    <mergeCell ref="AA937:AB937"/>
    <mergeCell ref="AD942:AF942"/>
    <mergeCell ref="AD944:AF944"/>
    <mergeCell ref="AD947:AF947"/>
    <mergeCell ref="AE962:AF962"/>
    <mergeCell ref="Y965:AG965"/>
    <mergeCell ref="AD904:AF904"/>
    <mergeCell ref="AD907:AF907"/>
    <mergeCell ref="AE921:AF921"/>
    <mergeCell ref="Y924:AG924"/>
    <mergeCell ref="AA927:AB927"/>
    <mergeCell ref="AD927:AE927"/>
    <mergeCell ref="AE881:AF881"/>
    <mergeCell ref="Y884:AG884"/>
    <mergeCell ref="AA887:AB887"/>
    <mergeCell ref="AD887:AE887"/>
    <mergeCell ref="AA897:AB897"/>
    <mergeCell ref="AD902:AF902"/>
    <mergeCell ref="AA845:AB845"/>
    <mergeCell ref="AD845:AE845"/>
    <mergeCell ref="AA855:AB855"/>
    <mergeCell ref="AD860:AF860"/>
    <mergeCell ref="AD862:AF862"/>
    <mergeCell ref="AD865:AF865"/>
    <mergeCell ref="AA815:AB815"/>
    <mergeCell ref="AD820:AF820"/>
    <mergeCell ref="AD822:AF822"/>
    <mergeCell ref="AD825:AF825"/>
    <mergeCell ref="AE839:AF839"/>
    <mergeCell ref="Y842:AG842"/>
    <mergeCell ref="AD782:AF782"/>
    <mergeCell ref="AD785:AF785"/>
    <mergeCell ref="AE799:AF799"/>
    <mergeCell ref="Y802:AG802"/>
    <mergeCell ref="AA805:AB805"/>
    <mergeCell ref="AD805:AE805"/>
    <mergeCell ref="AE759:AF759"/>
    <mergeCell ref="Y762:AG762"/>
    <mergeCell ref="AA765:AB765"/>
    <mergeCell ref="AD765:AE765"/>
    <mergeCell ref="AA775:AB775"/>
    <mergeCell ref="AD780:AF780"/>
    <mergeCell ref="AA725:AB725"/>
    <mergeCell ref="AD725:AE725"/>
    <mergeCell ref="AA735:AB735"/>
    <mergeCell ref="AD740:AF740"/>
    <mergeCell ref="AD742:AF742"/>
    <mergeCell ref="AD745:AF745"/>
    <mergeCell ref="AA694:AB694"/>
    <mergeCell ref="AD699:AF699"/>
    <mergeCell ref="AD701:AF701"/>
    <mergeCell ref="AD704:AF704"/>
    <mergeCell ref="AE719:AF719"/>
    <mergeCell ref="Y722:AG722"/>
    <mergeCell ref="AD659:AF659"/>
    <mergeCell ref="AD661:AF661"/>
    <mergeCell ref="AD664:AF664"/>
    <mergeCell ref="AE678:AF678"/>
    <mergeCell ref="Y681:AG681"/>
    <mergeCell ref="AA684:AB684"/>
    <mergeCell ref="AD684:AE684"/>
    <mergeCell ref="AD623:AF623"/>
    <mergeCell ref="AE638:AF638"/>
    <mergeCell ref="Y641:AG641"/>
    <mergeCell ref="AA644:AB644"/>
    <mergeCell ref="AD644:AE644"/>
    <mergeCell ref="AA654:AB654"/>
    <mergeCell ref="Y600:AG600"/>
    <mergeCell ref="AA603:AB603"/>
    <mergeCell ref="AD603:AE603"/>
    <mergeCell ref="AA613:AB613"/>
    <mergeCell ref="AD618:AF618"/>
    <mergeCell ref="AD620:AF620"/>
    <mergeCell ref="AA573:AB573"/>
    <mergeCell ref="AD578:AF578"/>
    <mergeCell ref="AD580:AF580"/>
    <mergeCell ref="AD583:AF583"/>
    <mergeCell ref="Y594:AG594"/>
    <mergeCell ref="AE597:AF597"/>
    <mergeCell ref="AD539:AF539"/>
    <mergeCell ref="AD542:AF542"/>
    <mergeCell ref="AE557:AF557"/>
    <mergeCell ref="Y560:AG560"/>
    <mergeCell ref="AA563:AB563"/>
    <mergeCell ref="AD563:AE563"/>
    <mergeCell ref="AE516:AF516"/>
    <mergeCell ref="Y519:AG519"/>
    <mergeCell ref="AA522:AB522"/>
    <mergeCell ref="AD522:AE522"/>
    <mergeCell ref="AA532:AB532"/>
    <mergeCell ref="AD537:AF537"/>
    <mergeCell ref="AA482:AB482"/>
    <mergeCell ref="AD482:AE482"/>
    <mergeCell ref="AA492:AB492"/>
    <mergeCell ref="AD497:AF497"/>
    <mergeCell ref="AD499:AF499"/>
    <mergeCell ref="AD502:AF502"/>
    <mergeCell ref="AA451:AB451"/>
    <mergeCell ref="AD456:AF456"/>
    <mergeCell ref="AD458:AF458"/>
    <mergeCell ref="AD461:AF461"/>
    <mergeCell ref="AE476:AF476"/>
    <mergeCell ref="Y479:AG479"/>
    <mergeCell ref="AD417:AF417"/>
    <mergeCell ref="AD420:AF420"/>
    <mergeCell ref="AE435:AF435"/>
    <mergeCell ref="Y438:AG438"/>
    <mergeCell ref="AA441:AB441"/>
    <mergeCell ref="AD441:AE441"/>
    <mergeCell ref="AE394:AF394"/>
    <mergeCell ref="Y397:AG397"/>
    <mergeCell ref="AA400:AB400"/>
    <mergeCell ref="AD400:AE400"/>
    <mergeCell ref="AA410:AB410"/>
    <mergeCell ref="AD415:AF415"/>
    <mergeCell ref="AA359:AB359"/>
    <mergeCell ref="AD359:AE359"/>
    <mergeCell ref="AA369:AB369"/>
    <mergeCell ref="AD374:AF374"/>
    <mergeCell ref="AD376:AF376"/>
    <mergeCell ref="AD379:AF379"/>
    <mergeCell ref="AA327:AB327"/>
    <mergeCell ref="AD332:AF332"/>
    <mergeCell ref="AD334:AF334"/>
    <mergeCell ref="AD337:AF337"/>
    <mergeCell ref="AE353:AF353"/>
    <mergeCell ref="Y356:AG356"/>
    <mergeCell ref="AD289:AF289"/>
    <mergeCell ref="AD292:AF292"/>
    <mergeCell ref="AE311:AF311"/>
    <mergeCell ref="Y314:AG314"/>
    <mergeCell ref="AA317:AB317"/>
    <mergeCell ref="AD317:AE317"/>
    <mergeCell ref="AE266:AF266"/>
    <mergeCell ref="Y269:AG269"/>
    <mergeCell ref="AA272:AB272"/>
    <mergeCell ref="AD272:AE272"/>
    <mergeCell ref="AA282:AB282"/>
    <mergeCell ref="AD287:AF287"/>
    <mergeCell ref="AA226:AB226"/>
    <mergeCell ref="AD226:AE226"/>
    <mergeCell ref="AA236:AB236"/>
    <mergeCell ref="AD241:AF241"/>
    <mergeCell ref="AD243:AF243"/>
    <mergeCell ref="AD246:AF246"/>
    <mergeCell ref="AA196:AB196"/>
    <mergeCell ref="AD201:AF201"/>
    <mergeCell ref="AD203:AF203"/>
    <mergeCell ref="AD206:AF206"/>
    <mergeCell ref="AE220:AF220"/>
    <mergeCell ref="Y223:AG223"/>
    <mergeCell ref="AD162:AF162"/>
    <mergeCell ref="AD165:AF165"/>
    <mergeCell ref="AE180:AF180"/>
    <mergeCell ref="Y183:AG183"/>
    <mergeCell ref="AA186:AB186"/>
    <mergeCell ref="AD186:AE186"/>
    <mergeCell ref="AE139:AF139"/>
    <mergeCell ref="Y142:AG142"/>
    <mergeCell ref="AA145:AB145"/>
    <mergeCell ref="AD145:AE145"/>
    <mergeCell ref="AA155:AB155"/>
    <mergeCell ref="AD160:AF160"/>
    <mergeCell ref="AA101:AB101"/>
    <mergeCell ref="AD101:AE101"/>
    <mergeCell ref="AA111:AB111"/>
    <mergeCell ref="AD116:AF116"/>
    <mergeCell ref="AD118:AF118"/>
    <mergeCell ref="AD121:AF121"/>
    <mergeCell ref="AA69:AB69"/>
    <mergeCell ref="AD74:AF74"/>
    <mergeCell ref="AD76:AF76"/>
    <mergeCell ref="AD79:AF79"/>
    <mergeCell ref="AE95:AF95"/>
    <mergeCell ref="Y98:AG98"/>
    <mergeCell ref="O40:Q40"/>
    <mergeCell ref="O41:Q41"/>
    <mergeCell ref="AE53:AF53"/>
    <mergeCell ref="Y56:AG56"/>
    <mergeCell ref="AA59:AB59"/>
    <mergeCell ref="AD59:AE59"/>
    <mergeCell ref="B1:W1"/>
    <mergeCell ref="B2:W2"/>
    <mergeCell ref="B3:W3"/>
    <mergeCell ref="AJ11:BB11"/>
    <mergeCell ref="AJ12:BB12"/>
    <mergeCell ref="O32:Q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admon</dc:creator>
  <cp:lastModifiedBy>admon</cp:lastModifiedBy>
  <dcterms:created xsi:type="dcterms:W3CDTF">2008-11-16T16:36:14Z</dcterms:created>
  <dcterms:modified xsi:type="dcterms:W3CDTF">2008-11-16T16:36:40Z</dcterms:modified>
</cp:coreProperties>
</file>