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drawings/drawing1.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3.xml" ContentType="application/vnd.openxmlformats-officedocument.spreadsheetml.table+xml"/>
  <Override PartName="/xl/tables/table2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25.xml" ContentType="application/vnd.openxmlformats-officedocument.spreadsheetml.table+xml"/>
  <Override PartName="/xl/tables/table2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comments5.xml" ContentType="application/vnd.openxmlformats-officedocument.spreadsheetml.comments+xml"/>
  <Override PartName="/xl/threadedComments/threadedComment5.xml" ContentType="application/vnd.ms-excel.threadedcomments+xml"/>
  <Override PartName="/xl/tables/table36.xml" ContentType="application/vnd.openxmlformats-officedocument.spreadsheetml.table+xml"/>
  <Override PartName="/xl/tables/table37.xml" ContentType="application/vnd.openxmlformats-officedocument.spreadsheetml.table+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09"/>
  <workbookPr defaultThemeVersion="166925"/>
  <mc:AlternateContent xmlns:mc="http://schemas.openxmlformats.org/markup-compatibility/2006">
    <mc:Choice Requires="x15">
      <x15ac:absPath xmlns:x15ac="http://schemas.microsoft.com/office/spreadsheetml/2010/11/ac" url="https://d.docs.live.net/9b8b2f54c7041b8e/デスクトップ/開発勉強用/ソフトウェアテスト技法練習帳/"/>
    </mc:Choice>
  </mc:AlternateContent>
  <xr:revisionPtr revIDLastSave="1371" documentId="8_{5153F73D-5184-4297-9913-58FADAB59DF5}" xr6:coauthVersionLast="47" xr6:coauthVersionMax="47" xr10:uidLastSave="{5FA83A93-F85C-4F0E-8AC2-DEB2684C984C}"/>
  <bookViews>
    <workbookView xWindow="-108" yWindow="-108" windowWidth="23256" windowHeight="12456" firstSheet="11" activeTab="12" xr2:uid="{BBDD053C-B702-4C3A-A90A-9C45BE65917B}"/>
  </bookViews>
  <sheets>
    <sheet name="1.1温度によって表示を変えるペット用室温計" sheetId="1" r:id="rId1"/>
    <sheet name="1.2キッチンスケールの動作検証" sheetId="2" r:id="rId2"/>
    <sheet name="1.3畳の枚数から面積を計算するWebシステム" sheetId="3" r:id="rId3"/>
    <sheet name="1.4まとめ買いがお得な手芸用品店" sheetId="4" r:id="rId4"/>
    <sheet name="1.5年齢によって変わる入園料金" sheetId="5" r:id="rId5"/>
    <sheet name="1.6BUG QUEST★盾と一緒に装備できる武器" sheetId="7" r:id="rId6"/>
    <sheet name="1.7BUG QUEST★武器の強化判定" sheetId="8" r:id="rId7"/>
    <sheet name="1.8BMI値で栄養状態を判定" sheetId="9" r:id="rId8"/>
    <sheet name="1.9肉屋の特売日" sheetId="15" r:id="rId9"/>
    <sheet name="1.10肉屋の特売日~A社のソースコード" sheetId="11" r:id="rId10"/>
    <sheet name="1.11肉屋の特売日~B社のソースコード" sheetId="13" r:id="rId11"/>
    <sheet name="1.12配達便の料金体系" sheetId="14" r:id="rId12"/>
    <sheet name="1.13経理システムに入力する部署コード" sheetId="16" r:id="rId13"/>
    <sheet name="1.xひな形" sheetId="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24" i="16" l="1"/>
  <c r="L23" i="16"/>
  <c r="L22" i="16"/>
  <c r="L21" i="16"/>
  <c r="B32" i="16"/>
  <c r="B31" i="16"/>
  <c r="B30" i="16"/>
  <c r="B28" i="16"/>
  <c r="B29" i="16"/>
  <c r="B23" i="16"/>
  <c r="H36" i="16" a="1"/>
  <c r="H36" i="16" s="1"/>
  <c r="C36" i="16" s="1" a="1"/>
  <c r="C36" i="16" s="1"/>
  <c r="B36" i="16" s="1" a="1"/>
  <c r="B36" i="16" s="1"/>
  <c r="C2" i="16" a="1"/>
  <c r="C2" i="16" s="1"/>
  <c r="B2" i="16" a="1"/>
  <c r="B2" i="16" s="1"/>
  <c r="D35" i="16"/>
  <c r="C35" i="16"/>
  <c r="B35" i="16"/>
  <c r="B22" i="16"/>
  <c r="B21" i="16"/>
  <c r="P42" i="14" a="1"/>
  <c r="P42" i="14" s="1"/>
  <c r="S42" i="14" s="1" a="1"/>
  <c r="S42" i="14" s="1"/>
  <c r="U42" i="14" s="1" a="1"/>
  <c r="U42" i="14" s="1"/>
  <c r="F24" i="14"/>
  <c r="F25" i="14"/>
  <c r="F26" i="14"/>
  <c r="F27" i="14"/>
  <c r="F31" i="14"/>
  <c r="F32" i="14"/>
  <c r="F33" i="14"/>
  <c r="F34" i="14"/>
  <c r="F35" i="14"/>
  <c r="F36" i="14"/>
  <c r="F37" i="14"/>
  <c r="B31" i="14"/>
  <c r="B32" i="14"/>
  <c r="B33" i="14"/>
  <c r="B34" i="14"/>
  <c r="B35" i="14"/>
  <c r="B36" i="14"/>
  <c r="B37" i="14"/>
  <c r="I42" i="14" a="1"/>
  <c r="I42" i="14" s="1"/>
  <c r="L42" i="14" s="1" a="1"/>
  <c r="L42" i="14" s="1"/>
  <c r="N42" i="14" s="1" a="1"/>
  <c r="N42" i="14" s="1"/>
  <c r="B27" i="14"/>
  <c r="B26" i="14"/>
  <c r="C2" i="6" a="1"/>
  <c r="C2" i="6" s="1"/>
  <c r="B2" i="6" a="1"/>
  <c r="B2" i="6" s="1"/>
  <c r="C2" i="14" a="1"/>
  <c r="C2" i="14" s="1"/>
  <c r="C2" i="13" a="1"/>
  <c r="C2" i="13" s="1"/>
  <c r="B2" i="13" a="1"/>
  <c r="B2" i="13" s="1"/>
  <c r="C2" i="11" a="1"/>
  <c r="C2" i="11" s="1"/>
  <c r="B2" i="11" a="1"/>
  <c r="B2" i="11" s="1"/>
  <c r="C2" i="15" a="1"/>
  <c r="C2" i="15" s="1"/>
  <c r="B2" i="15" a="1"/>
  <c r="B2" i="15" s="1"/>
  <c r="C2" i="9" a="1"/>
  <c r="C2" i="9" s="1"/>
  <c r="B2" i="9" a="1"/>
  <c r="B2" i="9" s="1"/>
  <c r="B2" i="14" a="1"/>
  <c r="B2" i="14" s="1"/>
  <c r="H32" i="15" a="1"/>
  <c r="H32" i="15" s="1"/>
  <c r="C32" i="15" s="1" a="1"/>
  <c r="C32" i="15" s="1"/>
  <c r="B32" i="15" s="1" a="1"/>
  <c r="B32" i="15" s="1"/>
  <c r="B28" i="15"/>
  <c r="B27" i="15"/>
  <c r="B26" i="15"/>
  <c r="B25" i="15"/>
  <c r="B24" i="15"/>
  <c r="B23" i="15"/>
  <c r="B22" i="15"/>
  <c r="B20" i="15"/>
  <c r="B21" i="15"/>
  <c r="B11" i="15"/>
  <c r="B16" i="15"/>
  <c r="B15" i="15"/>
  <c r="B14" i="15"/>
  <c r="D31" i="15"/>
  <c r="C31" i="15"/>
  <c r="B31" i="15"/>
  <c r="B13" i="15"/>
  <c r="B12" i="15"/>
  <c r="B41" i="14"/>
  <c r="B25" i="14"/>
  <c r="B24" i="14"/>
  <c r="B22" i="13"/>
  <c r="B21" i="13"/>
  <c r="B20" i="13"/>
  <c r="B19" i="13"/>
  <c r="B18" i="13"/>
  <c r="B17" i="13"/>
  <c r="B16" i="13"/>
  <c r="B15" i="13"/>
  <c r="B14" i="13"/>
  <c r="B17" i="11"/>
  <c r="B18" i="11"/>
  <c r="B19" i="11"/>
  <c r="B20" i="11"/>
  <c r="B21" i="11"/>
  <c r="B22" i="11"/>
  <c r="B12" i="11"/>
  <c r="B13" i="11"/>
  <c r="H26" i="11" a="1"/>
  <c r="H26" i="11" s="1"/>
  <c r="C26" i="11" s="1" a="1"/>
  <c r="C26" i="11" s="1"/>
  <c r="B26" i="11" s="1" a="1"/>
  <c r="B26" i="11" s="1"/>
  <c r="D25" i="11"/>
  <c r="C25" i="11"/>
  <c r="B25" i="11"/>
  <c r="B11" i="11"/>
  <c r="B10" i="11"/>
  <c r="H28" i="6" a="1"/>
  <c r="H28" i="6" s="1"/>
  <c r="B23" i="6"/>
  <c r="B22" i="6"/>
  <c r="B15" i="6"/>
  <c r="B16" i="6"/>
  <c r="I40" i="9" a="1"/>
  <c r="I40" i="9" s="1"/>
  <c r="B47" i="9"/>
  <c r="B46" i="9"/>
  <c r="B45" i="9"/>
  <c r="B44" i="9"/>
  <c r="B43" i="9"/>
  <c r="B42" i="9"/>
  <c r="B41" i="9"/>
  <c r="B40" i="9"/>
  <c r="B39" i="9"/>
  <c r="B38" i="9"/>
  <c r="B37" i="9"/>
  <c r="B36" i="9"/>
  <c r="B35" i="9"/>
  <c r="B30" i="9"/>
  <c r="B29" i="9"/>
  <c r="B28" i="9"/>
  <c r="B27" i="9"/>
  <c r="B26" i="9"/>
  <c r="B25" i="9"/>
  <c r="B24" i="9"/>
  <c r="B19" i="9"/>
  <c r="B18" i="9"/>
  <c r="B17" i="9"/>
  <c r="B16" i="9"/>
  <c r="B15" i="9"/>
  <c r="B14" i="9"/>
  <c r="I32" i="9" a="1"/>
  <c r="I32" i="9" s="1"/>
  <c r="B34" i="9"/>
  <c r="B23" i="9"/>
  <c r="B24" i="8"/>
  <c r="B23" i="8"/>
  <c r="B22" i="8"/>
  <c r="C25" i="7"/>
  <c r="C26" i="7"/>
  <c r="B26" i="7"/>
  <c r="B25" i="7"/>
  <c r="I32" i="5" a="1"/>
  <c r="I32" i="5" s="1"/>
  <c r="B15" i="5"/>
  <c r="I38" i="5" a="1"/>
  <c r="I38" i="5" s="1"/>
  <c r="B28" i="5"/>
  <c r="B27" i="5"/>
  <c r="B26" i="5"/>
  <c r="B25" i="5"/>
  <c r="B24" i="5"/>
  <c r="B23" i="5"/>
  <c r="B22" i="5"/>
  <c r="B21" i="5"/>
  <c r="B20" i="5"/>
  <c r="B14" i="5"/>
  <c r="B13" i="5"/>
  <c r="B12" i="5"/>
  <c r="B11" i="5"/>
  <c r="D27" i="6"/>
  <c r="C27" i="6"/>
  <c r="B27" i="6"/>
  <c r="B19" i="5"/>
  <c r="B10" i="5"/>
  <c r="B48" i="4"/>
  <c r="B47" i="4"/>
  <c r="B46" i="4"/>
  <c r="B45" i="4"/>
  <c r="B44" i="4"/>
  <c r="B43" i="4"/>
  <c r="B42" i="4"/>
  <c r="B41" i="4"/>
  <c r="B40" i="4"/>
  <c r="B39" i="3"/>
  <c r="B38" i="3"/>
  <c r="B37" i="3"/>
  <c r="B36" i="3"/>
  <c r="B35" i="3"/>
  <c r="B34" i="3"/>
  <c r="B33" i="3"/>
  <c r="B32" i="3"/>
  <c r="B31" i="3"/>
  <c r="B30" i="3"/>
  <c r="B37" i="1"/>
  <c r="B36" i="1"/>
  <c r="B35" i="1"/>
  <c r="B34" i="1"/>
  <c r="B33" i="1"/>
  <c r="B32" i="1"/>
  <c r="B31" i="1"/>
  <c r="B35" i="4"/>
  <c r="B34" i="4"/>
  <c r="B33" i="4"/>
  <c r="B32" i="4"/>
  <c r="B31" i="4"/>
  <c r="B26" i="4"/>
  <c r="B25" i="4"/>
  <c r="B24" i="4"/>
  <c r="B30" i="4"/>
  <c r="B23" i="4"/>
  <c r="D24" i="3"/>
  <c r="B21" i="3"/>
  <c r="B22" i="3"/>
  <c r="B23" i="3"/>
  <c r="B24" i="3"/>
  <c r="B25" i="3"/>
  <c r="B20" i="3"/>
  <c r="B14" i="3"/>
  <c r="B15" i="3"/>
  <c r="B16" i="3"/>
  <c r="B13" i="3"/>
  <c r="B26" i="2"/>
  <c r="B27" i="2"/>
  <c r="B28" i="2"/>
  <c r="B29" i="2"/>
  <c r="B30" i="2"/>
  <c r="B31" i="2"/>
  <c r="B25" i="2"/>
  <c r="B21" i="2"/>
  <c r="B20" i="2"/>
  <c r="B19" i="2"/>
  <c r="B18" i="2"/>
  <c r="B14" i="2"/>
  <c r="B13" i="2"/>
  <c r="B12" i="2"/>
  <c r="B26" i="1"/>
  <c r="B25" i="1"/>
  <c r="B24" i="1"/>
  <c r="B23" i="1"/>
  <c r="B19" i="1"/>
  <c r="B18" i="1"/>
  <c r="B17" i="1"/>
  <c r="B42" i="14" l="1" a="1"/>
  <c r="B42" i="14" s="1"/>
  <c r="C28" i="6" a="1"/>
  <c r="C28" i="6" s="1"/>
  <c r="B28" i="6" s="1" a="1"/>
  <c r="B28" i="6" s="1"/>
  <c r="N32" i="9" a="1"/>
  <c r="N32" i="9" s="1"/>
  <c r="S32" i="9" s="1" a="1"/>
  <c r="S32" i="9" s="1"/>
  <c r="N32" i="5" a="1"/>
  <c r="N32" i="5" s="1"/>
  <c r="C42" i="14" l="1" a="1"/>
  <c r="C42" i="14" s="1"/>
  <c r="E42" i="14" a="1"/>
  <c r="E42" i="14" s="1"/>
  <c r="D42" i="14" a="1"/>
  <c r="D42" i="14" s="1"/>
  <c r="B51" i="9" a="1"/>
  <c r="B51" i="9" s="1"/>
  <c r="C51" i="9" a="1"/>
  <c r="C51" i="9" s="1"/>
  <c r="S32" i="5" a="1"/>
  <c r="S32" i="5" s="1"/>
  <c r="B32" i="5" a="1"/>
  <c r="B32" i="5" s="1"/>
  <c r="C32" i="5" a="1"/>
  <c r="C3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tc={73E9A5BC-B76B-4DC1-8F23-4FE4B56C27BD}</author>
    <author>tc={AC2855C6-4B30-42A7-B0E8-2F08C6F53137}</author>
    <author>tc={88D7799A-0D02-435E-A6AD-28F57F865144}</author>
    <author>tc={7C9E25A7-4F29-49F3-9DB6-2E9CDE9B2F15}</author>
    <author>tc={DF72613A-C0B0-4B35-B794-C87532943AE6}</author>
    <author>tc={AC461716-5032-4387-ACA1-212608EA8E3A}</author>
    <author>tc={4AE046B0-7201-41E1-9350-4136D9A95841}</author>
  </authors>
  <commentList>
    <comment ref="F30" authorId="0" shapeId="0" xr:uid="{73E9A5BC-B76B-4DC1-8F23-4FE4B56C27B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下に行挿入して作る
作成したらI列以降のスピル範囲を調整する</t>
      </text>
    </comment>
    <comment ref="I32" authorId="1" shapeId="0" xr:uid="{AC2855C6-4B30-42A7-B0E8-2F08C6F5313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同値分割のC列（入力列）から右側をSPILLで取得</t>
      </text>
    </comment>
    <comment ref="N32" authorId="2" shapeId="0" xr:uid="{88D7799A-0D02-435E-A6AD-28F57F86514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同値分割と境界値分析の結果をつなげて１つの範囲にする</t>
      </text>
    </comment>
    <comment ref="S32" authorId="3" shapeId="0" xr:uid="{7C9E25A7-4F29-49F3-9DB6-2E9CDE9B2F1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１つの範囲につなげたテストケースを入力の順にソートする</t>
      </text>
    </comment>
    <comment ref="F40" authorId="4" shapeId="0" xr:uid="{DF72613A-C0B0-4B35-B794-C87532943A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下に行挿入して作る
作成したらI列以降のスピル範囲を調整する</t>
      </text>
    </comment>
    <comment ref="I40" authorId="5" shapeId="0" xr:uid="{AC461716-5032-4387-ACA1-212608EA8E3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境界値分析のC列（入力列）から右側をSPILLで取得</t>
      </text>
    </comment>
    <comment ref="B51" authorId="6" shapeId="0" xr:uid="{4AE046B0-7201-41E1-9350-4136D9A9584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tc={A9C0D972-1121-40EE-8A46-1537999C8C80}</author>
  </authors>
  <commentList>
    <comment ref="C32" authorId="0" shapeId="0" xr:uid="{A9C0D972-1121-40EE-8A46-1537999C8C8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tc={0A33482B-909B-49A7-8C1B-EEC22CF43FBB}</author>
  </authors>
  <commentList>
    <comment ref="C26" authorId="0" shapeId="0" xr:uid="{0A33482B-909B-49A7-8C1B-EEC22CF43FB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tc={8A40F7FB-1A70-4127-97BE-4707112D82A1}</author>
  </authors>
  <commentList>
    <comment ref="C42" authorId="0" shapeId="0" xr:uid="{8A40F7FB-1A70-4127-97BE-4707112D82A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tc={D6C5B702-6F22-4CAC-847A-A7F1DB906E8A}</author>
    <author>tc={7C1DB226-B2CE-4FC0-8093-ABDE30867407}</author>
  </authors>
  <commentList>
    <comment ref="C28" authorId="0" shapeId="0" xr:uid="{D6C5B702-6F22-4CAC-847A-A7F1DB906E8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要らんらしい</t>
      </text>
    </comment>
    <comment ref="C36" authorId="1" shapeId="0" xr:uid="{7C1DB226-B2CE-4FC0-8093-ABDE3086740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tc={916FBF0B-05A3-4D9C-BADF-A7E86A78C2D1}</author>
  </authors>
  <commentList>
    <comment ref="C28" authorId="0" shapeId="0" xr:uid="{916FBF0B-05A3-4D9C-BADF-A7E86A78C2D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<sst xmlns="http://schemas.openxmlformats.org/spreadsheetml/2006/main" count="507" uniqueCount="195">
  <si>
    <t>温度によって表示を変えるペット用室温計</t>
    <rPh sb="0" eb="2">
      <t>オンド</t>
    </rPh>
    <rPh sb="6" eb="8">
      <t>ヒョウジ</t>
    </rPh>
    <rPh sb="9" eb="10">
      <t>カ</t>
    </rPh>
    <rPh sb="15" eb="19">
      <t>ヨウシツオンケイ</t>
    </rPh>
    <phoneticPr fontId="1"/>
  </si>
  <si>
    <t>表1-1</t>
    <rPh sb="0" eb="1">
      <t>ヒョウ</t>
    </rPh>
    <phoneticPr fontId="1"/>
  </si>
  <si>
    <t>室温計の表示メッセージ</t>
    <rPh sb="0" eb="3">
      <t>シツオンケイ</t>
    </rPh>
    <rPh sb="4" eb="6">
      <t>ヒョウジ</t>
    </rPh>
    <phoneticPr fontId="1"/>
  </si>
  <si>
    <t>No</t>
    <phoneticPr fontId="1"/>
  </si>
  <si>
    <t>室温</t>
    <rPh sb="0" eb="2">
      <t>シツオン</t>
    </rPh>
    <phoneticPr fontId="1"/>
  </si>
  <si>
    <t>表示メッセージ</t>
    <rPh sb="0" eb="2">
      <t>ヒョウジ</t>
    </rPh>
    <phoneticPr fontId="1"/>
  </si>
  <si>
    <t>24.0℃未満</t>
    <rPh sb="4" eb="7">
      <t>ドミマン</t>
    </rPh>
    <phoneticPr fontId="1"/>
  </si>
  <si>
    <t>寒い</t>
    <rPh sb="0" eb="1">
      <t>サム</t>
    </rPh>
    <phoneticPr fontId="1"/>
  </si>
  <si>
    <t>24.0℃以上26.0℃未満</t>
    <rPh sb="4" eb="7">
      <t>ドイジョウ</t>
    </rPh>
    <rPh sb="11" eb="14">
      <t>ドミマン</t>
    </rPh>
    <phoneticPr fontId="1"/>
  </si>
  <si>
    <t>快適</t>
    <rPh sb="0" eb="2">
      <t>カイテキ</t>
    </rPh>
    <phoneticPr fontId="1"/>
  </si>
  <si>
    <t>暑い</t>
    <rPh sb="0" eb="1">
      <t>アツ</t>
    </rPh>
    <phoneticPr fontId="1"/>
  </si>
  <si>
    <t>前提条件</t>
    <rPh sb="0" eb="4">
      <t>ゼンテイジョウケン</t>
    </rPh>
    <phoneticPr fontId="1"/>
  </si>
  <si>
    <t>室温計の精度は0.1℃単位</t>
    <rPh sb="0" eb="3">
      <t>シツオンケイ</t>
    </rPh>
    <rPh sb="4" eb="6">
      <t>セイド</t>
    </rPh>
    <rPh sb="11" eb="13">
      <t>タンイ</t>
    </rPh>
    <phoneticPr fontId="1"/>
  </si>
  <si>
    <t>室温計で計測可能な上下限を考慮する必要はない</t>
    <rPh sb="0" eb="4">
      <t>シツオン</t>
    </rPh>
    <rPh sb="4" eb="8">
      <t>ケイソクカノウ</t>
    </rPh>
    <rPh sb="9" eb="12">
      <t>ジョウカゲン</t>
    </rPh>
    <rPh sb="13" eb="15">
      <t>コウリョ</t>
    </rPh>
    <rPh sb="17" eb="19">
      <t>ヒツヨウ</t>
    </rPh>
    <phoneticPr fontId="1"/>
  </si>
  <si>
    <t>同値分割</t>
    <rPh sb="0" eb="4">
      <t>ドウチブンカツ</t>
    </rPh>
    <phoneticPr fontId="1"/>
  </si>
  <si>
    <t>室温(in)</t>
    <rPh sb="0" eb="2">
      <t>シツオン</t>
    </rPh>
    <phoneticPr fontId="1"/>
  </si>
  <si>
    <t>表示メッセージ(out)</t>
    <rPh sb="0" eb="2">
      <t>ヒョウジ</t>
    </rPh>
    <phoneticPr fontId="1"/>
  </si>
  <si>
    <t>結果</t>
    <rPh sb="0" eb="2">
      <t>ケッカ</t>
    </rPh>
    <phoneticPr fontId="1"/>
  </si>
  <si>
    <t>判定</t>
    <rPh sb="0" eb="2">
      <t>ハンテイ</t>
    </rPh>
    <phoneticPr fontId="1"/>
  </si>
  <si>
    <t>26.0℃以上</t>
    <rPh sb="4" eb="7">
      <t>ドイジョウ</t>
    </rPh>
    <phoneticPr fontId="1"/>
  </si>
  <si>
    <t>境界値解析</t>
    <rPh sb="0" eb="3">
      <t>キョウカイチ</t>
    </rPh>
    <rPh sb="3" eb="5">
      <t>カイセキ</t>
    </rPh>
    <phoneticPr fontId="1"/>
  </si>
  <si>
    <t>キッチンスケールの動作検証</t>
    <rPh sb="9" eb="13">
      <t>ドウサケンショウ</t>
    </rPh>
    <phoneticPr fontId="1"/>
  </si>
  <si>
    <t>1g単位で重さを計測・表示する</t>
    <rPh sb="2" eb="4">
      <t>タンイ</t>
    </rPh>
    <rPh sb="5" eb="6">
      <t>オモ</t>
    </rPh>
    <rPh sb="8" eb="10">
      <t>ケイソク</t>
    </rPh>
    <rPh sb="11" eb="13">
      <t>ヒョウジ</t>
    </rPh>
    <phoneticPr fontId="1"/>
  </si>
  <si>
    <t>重さが2,000gを超えた場合、エラー「EEEE」を表示する</t>
    <rPh sb="0" eb="1">
      <t>オモ</t>
    </rPh>
    <rPh sb="10" eb="11">
      <t>コ</t>
    </rPh>
    <rPh sb="13" eb="15">
      <t>バアイ</t>
    </rPh>
    <rPh sb="26" eb="28">
      <t>ヒョウジ</t>
    </rPh>
    <phoneticPr fontId="1"/>
  </si>
  <si>
    <t>重さがマイナスの場合、エラー「EEEE」を表示する</t>
    <rPh sb="0" eb="1">
      <t>オモ</t>
    </rPh>
    <rPh sb="8" eb="10">
      <t>バアイ</t>
    </rPh>
    <phoneticPr fontId="1"/>
  </si>
  <si>
    <t>キッチンスケールの電源を入れた時の重さを0gとする</t>
    <rPh sb="9" eb="11">
      <t>デンゲン</t>
    </rPh>
    <rPh sb="12" eb="13">
      <t>イ</t>
    </rPh>
    <rPh sb="15" eb="16">
      <t>トキ</t>
    </rPh>
    <rPh sb="17" eb="18">
      <t>オモ</t>
    </rPh>
    <phoneticPr fontId="1"/>
  </si>
  <si>
    <t>重さ(in)</t>
    <rPh sb="0" eb="1">
      <t>オモ</t>
    </rPh>
    <phoneticPr fontId="1"/>
  </si>
  <si>
    <t>表示(expect)</t>
    <rPh sb="0" eb="2">
      <t>ヒョウジ</t>
    </rPh>
    <phoneticPr fontId="1"/>
  </si>
  <si>
    <t>結果(actual)</t>
    <rPh sb="0" eb="2">
      <t>ケッカ</t>
    </rPh>
    <phoneticPr fontId="1"/>
  </si>
  <si>
    <t>同値分割</t>
    <rPh sb="0" eb="2">
      <t>ドウチ</t>
    </rPh>
    <rPh sb="2" eb="4">
      <t>ブンカツ</t>
    </rPh>
    <phoneticPr fontId="1"/>
  </si>
  <si>
    <t>境界値分析</t>
    <rPh sb="0" eb="3">
      <t>キョウカイチ</t>
    </rPh>
    <rPh sb="3" eb="5">
      <t>ブンセキ</t>
    </rPh>
    <phoneticPr fontId="1"/>
  </si>
  <si>
    <t>EEEE</t>
  </si>
  <si>
    <t>EEEE</t>
    <phoneticPr fontId="1"/>
  </si>
  <si>
    <t>畳の枚数から面積を計算するWebシステム</t>
    <rPh sb="0" eb="1">
      <t>タタミ</t>
    </rPh>
    <rPh sb="2" eb="4">
      <t>マイスウ</t>
    </rPh>
    <rPh sb="6" eb="8">
      <t>メンセキ</t>
    </rPh>
    <rPh sb="9" eb="11">
      <t>ケイサン</t>
    </rPh>
    <phoneticPr fontId="1"/>
  </si>
  <si>
    <t>前提条件</t>
    <rPh sb="0" eb="2">
      <t>ゼンテイ</t>
    </rPh>
    <rPh sb="2" eb="4">
      <t>ジョウケン</t>
    </rPh>
    <phoneticPr fontId="1"/>
  </si>
  <si>
    <t>整数以外の入力は考慮しない</t>
    <rPh sb="0" eb="2">
      <t>セイスウ</t>
    </rPh>
    <rPh sb="2" eb="4">
      <t>イガイ</t>
    </rPh>
    <rPh sb="5" eb="7">
      <t>ニュウリョク</t>
    </rPh>
    <rPh sb="8" eb="10">
      <t>コウリョ</t>
    </rPh>
    <phoneticPr fontId="1"/>
  </si>
  <si>
    <t>英字・マイナス符号以外の記号文字・小数点付き数字などは入力されない</t>
    <rPh sb="0" eb="2">
      <t>エイジ</t>
    </rPh>
    <rPh sb="7" eb="9">
      <t>フゴウ</t>
    </rPh>
    <rPh sb="9" eb="11">
      <t>イガイ</t>
    </rPh>
    <rPh sb="12" eb="16">
      <t>キゴウモジ</t>
    </rPh>
    <rPh sb="17" eb="21">
      <t>ショウスウテンツ</t>
    </rPh>
    <rPh sb="22" eb="24">
      <t>スウジ</t>
    </rPh>
    <rPh sb="27" eb="29">
      <t>ニュウリョク</t>
    </rPh>
    <phoneticPr fontId="1"/>
  </si>
  <si>
    <t>入力範囲がByte型の範囲を超えるとエラーが発生する</t>
    <rPh sb="0" eb="4">
      <t>ニュウリョクハンイ</t>
    </rPh>
    <rPh sb="9" eb="10">
      <t>ガタ</t>
    </rPh>
    <rPh sb="11" eb="13">
      <t>ハンイ</t>
    </rPh>
    <rPh sb="14" eb="15">
      <t>コ</t>
    </rPh>
    <rPh sb="22" eb="24">
      <t>ハッセイ</t>
    </rPh>
    <phoneticPr fontId="1"/>
  </si>
  <si>
    <t>-128～0の範囲を入力するとエラーが発生し、「畳数は1以上を入力してください」のエラーメッセージを表示する</t>
    <rPh sb="7" eb="9">
      <t>ハンイ</t>
    </rPh>
    <rPh sb="10" eb="12">
      <t>ニュウリョク</t>
    </rPh>
    <rPh sb="19" eb="21">
      <t>ハッセイ</t>
    </rPh>
    <rPh sb="24" eb="26">
      <t>タタミスウ</t>
    </rPh>
    <rPh sb="28" eb="30">
      <t>イジョウ</t>
    </rPh>
    <rPh sb="31" eb="33">
      <t>ニュウリョク</t>
    </rPh>
    <rPh sb="50" eb="52">
      <t>ヒョウジ</t>
    </rPh>
    <phoneticPr fontId="1"/>
  </si>
  <si>
    <t>畳数(in)</t>
    <rPh sb="0" eb="2">
      <t>タタミスウ</t>
    </rPh>
    <phoneticPr fontId="1"/>
  </si>
  <si>
    <t>エラー</t>
    <phoneticPr fontId="1"/>
  </si>
  <si>
    <t>「畳数は1以上を入力してください」</t>
    <rPh sb="1" eb="3">
      <t>タタミスウ</t>
    </rPh>
    <rPh sb="5" eb="7">
      <t>イジョウ</t>
    </rPh>
    <rPh sb="8" eb="10">
      <t>ニュウリョク</t>
    </rPh>
    <phoneticPr fontId="1"/>
  </si>
  <si>
    <t>まとめ買いがお得な手芸用品店</t>
    <rPh sb="3" eb="4">
      <t>カ</t>
    </rPh>
    <rPh sb="7" eb="8">
      <t>トク</t>
    </rPh>
    <rPh sb="9" eb="14">
      <t>シュゲイヨウヒンテン</t>
    </rPh>
    <phoneticPr fontId="1"/>
  </si>
  <si>
    <t>面積＝1.65×畳数</t>
    <rPh sb="0" eb="1">
      <t>メンセキ</t>
    </rPh>
    <rPh sb="7" eb="9">
      <t>タタミスウ</t>
    </rPh>
    <phoneticPr fontId="1"/>
  </si>
  <si>
    <t>生地は10㎝単位で購入できる</t>
    <rPh sb="0" eb="2">
      <t>キジ</t>
    </rPh>
    <rPh sb="6" eb="8">
      <t>タンイ</t>
    </rPh>
    <rPh sb="9" eb="11">
      <t>コウニュウ</t>
    </rPh>
    <phoneticPr fontId="1"/>
  </si>
  <si>
    <t>販売価格＝生地の長さ×単価</t>
    <rPh sb="0" eb="4">
      <t>ハンバイカカク</t>
    </rPh>
    <rPh sb="5" eb="7">
      <t>キジ</t>
    </rPh>
    <rPh sb="8" eb="9">
      <t>ナガ</t>
    </rPh>
    <rPh sb="11" eb="13">
      <t>タンカ</t>
    </rPh>
    <phoneticPr fontId="1"/>
  </si>
  <si>
    <t>購入する長さ≦3m：400円/1m</t>
    <rPh sb="0" eb="2">
      <t>コウニュウ</t>
    </rPh>
    <rPh sb="4" eb="5">
      <t>ナガ</t>
    </rPh>
    <rPh sb="13" eb="14">
      <t>エン</t>
    </rPh>
    <phoneticPr fontId="1"/>
  </si>
  <si>
    <t>購入する長さ＞3m：350円/1m</t>
    <rPh sb="0" eb="2">
      <t>コウニュウ</t>
    </rPh>
    <rPh sb="4" eb="5">
      <t>ナガ</t>
    </rPh>
    <rPh sb="13" eb="14">
      <t>エン</t>
    </rPh>
    <phoneticPr fontId="1"/>
  </si>
  <si>
    <t>数字以外の入力は考慮不要</t>
    <rPh sb="0" eb="4">
      <t>スウジイガイ</t>
    </rPh>
    <rPh sb="5" eb="7">
      <t>ニュウリョク</t>
    </rPh>
    <rPh sb="8" eb="12">
      <t>コウリョフヨウ</t>
    </rPh>
    <phoneticPr fontId="1"/>
  </si>
  <si>
    <t>英字・ピリオド以外の記号文字は入力不可</t>
    <rPh sb="0" eb="2">
      <t>エイジ</t>
    </rPh>
    <rPh sb="7" eb="9">
      <t>イガイ</t>
    </rPh>
    <rPh sb="10" eb="14">
      <t>キゴウモジ</t>
    </rPh>
    <rPh sb="15" eb="17">
      <t>ニュウリョク</t>
    </rPh>
    <rPh sb="17" eb="19">
      <t>フカ</t>
    </rPh>
    <phoneticPr fontId="1"/>
  </si>
  <si>
    <t>マイナスも入力不可</t>
    <rPh sb="5" eb="9">
      <t>ニュウリョクフカ</t>
    </rPh>
    <phoneticPr fontId="1"/>
  </si>
  <si>
    <t>長さはメートル単位で入力</t>
    <rPh sb="0" eb="1">
      <t>ナガ</t>
    </rPh>
    <rPh sb="7" eb="9">
      <t>タンイ</t>
    </rPh>
    <rPh sb="10" eb="12">
      <t>ニュウリョク</t>
    </rPh>
    <phoneticPr fontId="1"/>
  </si>
  <si>
    <t>小数点第１位まで有効（5.35＝＞5.3）</t>
    <rPh sb="0" eb="3">
      <t>ショウスウテン</t>
    </rPh>
    <rPh sb="3" eb="4">
      <t>ダイ</t>
    </rPh>
    <rPh sb="5" eb="6">
      <t>イ</t>
    </rPh>
    <rPh sb="8" eb="10">
      <t>ユウコウ</t>
    </rPh>
    <phoneticPr fontId="1"/>
  </si>
  <si>
    <t>下限は0.1m</t>
    <rPh sb="0" eb="2">
      <t>カゲン</t>
    </rPh>
    <phoneticPr fontId="1"/>
  </si>
  <si>
    <t>上限は100.0m</t>
    <rPh sb="0" eb="2">
      <t>ジョウゲン</t>
    </rPh>
    <phoneticPr fontId="1"/>
  </si>
  <si>
    <t>単価は購入する生地の全量に1mあたりの単価が適用される</t>
    <rPh sb="0" eb="2">
      <t>タンカ</t>
    </rPh>
    <rPh sb="3" eb="5">
      <t>コウニュウ</t>
    </rPh>
    <rPh sb="7" eb="9">
      <t>キジ</t>
    </rPh>
    <rPh sb="10" eb="12">
      <t>ゼンリョウ</t>
    </rPh>
    <rPh sb="19" eb="21">
      <t>タンカ</t>
    </rPh>
    <rPh sb="22" eb="24">
      <t>テキヨウ</t>
    </rPh>
    <phoneticPr fontId="1"/>
  </si>
  <si>
    <t>販売単価のテストケース</t>
    <rPh sb="0" eb="4">
      <t>ハンバイタンカ</t>
    </rPh>
    <phoneticPr fontId="1"/>
  </si>
  <si>
    <t>長さm(in)</t>
    <rPh sb="0" eb="1">
      <t>ナガ</t>
    </rPh>
    <phoneticPr fontId="1"/>
  </si>
  <si>
    <t>単価(out)</t>
    <rPh sb="0" eb="2">
      <t>タンカ</t>
    </rPh>
    <phoneticPr fontId="1"/>
  </si>
  <si>
    <t>-</t>
    <phoneticPr fontId="1"/>
  </si>
  <si>
    <t>境界値分析</t>
    <rPh sb="0" eb="5">
      <t>キョウカイチブンセキ</t>
    </rPh>
    <phoneticPr fontId="1"/>
  </si>
  <si>
    <t>テストケース</t>
    <phoneticPr fontId="1"/>
  </si>
  <si>
    <t>年齢によって変わる入園料金</t>
    <rPh sb="0" eb="2">
      <t>ネンレイ</t>
    </rPh>
    <rPh sb="6" eb="7">
      <t>カ</t>
    </rPh>
    <rPh sb="9" eb="13">
      <t>ニュウエンリョウキン</t>
    </rPh>
    <phoneticPr fontId="1"/>
  </si>
  <si>
    <t>No</t>
  </si>
  <si>
    <t>結果</t>
  </si>
  <si>
    <t>判定</t>
  </si>
  <si>
    <t>年齢(in)</t>
  </si>
  <si>
    <t>年齢(in)</t>
    <rPh sb="0" eb="2">
      <t>ネンレイ</t>
    </rPh>
    <phoneticPr fontId="1"/>
  </si>
  <si>
    <t>入園料金(out)</t>
  </si>
  <si>
    <t>入園料金(out)</t>
    <rPh sb="0" eb="4">
      <t>ニュウエンリョウキン</t>
    </rPh>
    <phoneticPr fontId="1"/>
  </si>
  <si>
    <t>整数以外の入力は考慮不要</t>
    <rPh sb="0" eb="4">
      <t>セイスウイガイ</t>
    </rPh>
    <rPh sb="5" eb="7">
      <t>ニュウリョク</t>
    </rPh>
    <rPh sb="8" eb="12">
      <t>コウリョフヨウ</t>
    </rPh>
    <phoneticPr fontId="1"/>
  </si>
  <si>
    <t>英字・符号以外の記号文字・小数点付き数字等は入力不可</t>
    <rPh sb="0" eb="2">
      <t>エイジ</t>
    </rPh>
    <rPh sb="3" eb="7">
      <t>フゴウイガイ</t>
    </rPh>
    <rPh sb="8" eb="12">
      <t>キゴウモジ</t>
    </rPh>
    <rPh sb="13" eb="16">
      <t>ショウスウテン</t>
    </rPh>
    <rPh sb="16" eb="17">
      <t>ツ</t>
    </rPh>
    <rPh sb="18" eb="21">
      <t>スウジトウ</t>
    </rPh>
    <rPh sb="22" eb="26">
      <t>ニュウリョクフカ</t>
    </rPh>
    <phoneticPr fontId="1"/>
  </si>
  <si>
    <t>無料</t>
    <rPh sb="0" eb="2">
      <t>ムリョウ</t>
    </rPh>
    <phoneticPr fontId="1"/>
  </si>
  <si>
    <t>BUG QUEST★盾と一緒に装備できる武器</t>
  </si>
  <si>
    <t>入出力条件・上下限値など</t>
    <rPh sb="0" eb="3">
      <t>ニュウシュツリョク</t>
    </rPh>
    <rPh sb="1" eb="3">
      <t>シュツリョク</t>
    </rPh>
    <rPh sb="3" eb="5">
      <t>ジョウケン</t>
    </rPh>
    <rPh sb="6" eb="9">
      <t>ジョウカゲン</t>
    </rPh>
    <rPh sb="9" eb="10">
      <t>チ</t>
    </rPh>
    <phoneticPr fontId="1"/>
  </si>
  <si>
    <t>足りない仕様がある場合は仕様作成者に問い合わせる必要がある</t>
    <rPh sb="0" eb="1">
      <t>タ</t>
    </rPh>
    <rPh sb="4" eb="6">
      <t>シヨウ</t>
    </rPh>
    <rPh sb="9" eb="11">
      <t>バアイ</t>
    </rPh>
    <rPh sb="12" eb="17">
      <t>シヨウサクセイシャ</t>
    </rPh>
    <rPh sb="18" eb="19">
      <t>ト</t>
    </rPh>
    <rPh sb="20" eb="21">
      <t>ア</t>
    </rPh>
    <rPh sb="24" eb="26">
      <t>ヒツヨウ</t>
    </rPh>
    <phoneticPr fontId="1"/>
  </si>
  <si>
    <t>装備可能な武器は表1のとおり</t>
    <rPh sb="0" eb="4">
      <t>ソウビカノウ</t>
    </rPh>
    <rPh sb="5" eb="7">
      <t>ブキ</t>
    </rPh>
    <rPh sb="8" eb="9">
      <t>ヒョウ</t>
    </rPh>
    <phoneticPr fontId="1"/>
  </si>
  <si>
    <t>両手に何も装備していない場合はどの武器でも装備可能</t>
    <rPh sb="0" eb="2">
      <t>リョウテ</t>
    </rPh>
    <rPh sb="3" eb="4">
      <t>ナニ</t>
    </rPh>
    <rPh sb="5" eb="7">
      <t>ソウビ</t>
    </rPh>
    <rPh sb="12" eb="14">
      <t>バアイ</t>
    </rPh>
    <rPh sb="17" eb="19">
      <t>ブキ</t>
    </rPh>
    <rPh sb="21" eb="25">
      <t>ソウビカノウ</t>
    </rPh>
    <phoneticPr fontId="1"/>
  </si>
  <si>
    <t>盾を装備している場合は、両手持ちタイプの武器を装備できず「装備できません」のメッセージが表示される</t>
    <rPh sb="0" eb="1">
      <t>タテ</t>
    </rPh>
    <rPh sb="2" eb="4">
      <t>ソウビ</t>
    </rPh>
    <rPh sb="8" eb="10">
      <t>バアイ</t>
    </rPh>
    <rPh sb="12" eb="14">
      <t>リョウテ</t>
    </rPh>
    <rPh sb="14" eb="15">
      <t>モ</t>
    </rPh>
    <rPh sb="20" eb="22">
      <t>ブキ</t>
    </rPh>
    <rPh sb="23" eb="25">
      <t>ソウビ</t>
    </rPh>
    <rPh sb="29" eb="31">
      <t>ソウビ</t>
    </rPh>
    <rPh sb="44" eb="46">
      <t>ヒョウジ</t>
    </rPh>
    <phoneticPr fontId="1"/>
  </si>
  <si>
    <t>盾を装備している場合は、片手持ちタイプの武器は何も表示されずに装備できる</t>
    <rPh sb="0" eb="1">
      <t>タテ</t>
    </rPh>
    <rPh sb="2" eb="4">
      <t>ソウビ</t>
    </rPh>
    <rPh sb="8" eb="10">
      <t>バアイ</t>
    </rPh>
    <rPh sb="12" eb="14">
      <t>カタテ</t>
    </rPh>
    <rPh sb="14" eb="15">
      <t>モ</t>
    </rPh>
    <rPh sb="15" eb="16">
      <t>テモ</t>
    </rPh>
    <rPh sb="20" eb="22">
      <t>ブキ</t>
    </rPh>
    <rPh sb="23" eb="24">
      <t>ナニ</t>
    </rPh>
    <rPh sb="25" eb="27">
      <t>ヒョウジ</t>
    </rPh>
    <rPh sb="31" eb="33">
      <t>ソウビ</t>
    </rPh>
    <phoneticPr fontId="1"/>
  </si>
  <si>
    <t>盾は片手持ちタイプ</t>
    <rPh sb="0" eb="1">
      <t>タテ</t>
    </rPh>
    <rPh sb="2" eb="5">
      <t>カタテモ</t>
    </rPh>
    <phoneticPr fontId="1"/>
  </si>
  <si>
    <t>装備できる盾は１つだけ</t>
    <rPh sb="0" eb="2">
      <t>ソウビ</t>
    </rPh>
    <rPh sb="5" eb="6">
      <t>タテ</t>
    </rPh>
    <phoneticPr fontId="1"/>
  </si>
  <si>
    <t>武器は装備していない</t>
    <rPh sb="0" eb="2">
      <t>ブキ</t>
    </rPh>
    <rPh sb="3" eb="5">
      <t>ソウビ</t>
    </rPh>
    <phoneticPr fontId="1"/>
  </si>
  <si>
    <t>盾のみ装備している</t>
    <rPh sb="0" eb="1">
      <t>タテ</t>
    </rPh>
    <rPh sb="3" eb="5">
      <t>ソウビ</t>
    </rPh>
    <phoneticPr fontId="1"/>
  </si>
  <si>
    <t>盾のみ装備している状態で武器を装備した際のメッセージの表示有無のテストケースを同値分割法で作成する</t>
    <rPh sb="0" eb="1">
      <t>タテ</t>
    </rPh>
    <rPh sb="3" eb="5">
      <t>ソウビ</t>
    </rPh>
    <rPh sb="9" eb="11">
      <t>ジョウタイ</t>
    </rPh>
    <rPh sb="12" eb="14">
      <t>ブキ</t>
    </rPh>
    <rPh sb="15" eb="17">
      <t>ソウビ</t>
    </rPh>
    <rPh sb="19" eb="20">
      <t>サイ</t>
    </rPh>
    <rPh sb="27" eb="31">
      <t>ヒョウジウム</t>
    </rPh>
    <rPh sb="39" eb="43">
      <t>ドウチブンカツ</t>
    </rPh>
    <rPh sb="43" eb="44">
      <t>ホウ</t>
    </rPh>
    <rPh sb="45" eb="47">
      <t>サクセイ</t>
    </rPh>
    <phoneticPr fontId="1"/>
  </si>
  <si>
    <t>装備する武器(in)</t>
    <rPh sb="0" eb="2">
      <t>ソウビ</t>
    </rPh>
    <rPh sb="4" eb="6">
      <t>ブキ</t>
    </rPh>
    <phoneticPr fontId="1"/>
  </si>
  <si>
    <t>表1</t>
    <rPh sb="0" eb="1">
      <t>ヒョウ</t>
    </rPh>
    <phoneticPr fontId="1"/>
  </si>
  <si>
    <t>アイテム</t>
    <phoneticPr fontId="1"/>
  </si>
  <si>
    <t>攻撃力</t>
    <rPh sb="0" eb="3">
      <t>コウゲキリョク</t>
    </rPh>
    <phoneticPr fontId="1"/>
  </si>
  <si>
    <t>タイプ</t>
    <phoneticPr fontId="1"/>
  </si>
  <si>
    <t>強化</t>
    <rPh sb="0" eb="2">
      <t>キョウカ</t>
    </rPh>
    <phoneticPr fontId="1"/>
  </si>
  <si>
    <t>けやきのぼう</t>
    <phoneticPr fontId="1"/>
  </si>
  <si>
    <t>片手持ち</t>
    <rPh sb="0" eb="3">
      <t>カタテモ</t>
    </rPh>
    <phoneticPr fontId="1"/>
  </si>
  <si>
    <t>不可能</t>
    <rPh sb="0" eb="3">
      <t>フカノウ</t>
    </rPh>
    <phoneticPr fontId="1"/>
  </si>
  <si>
    <t>ニンジンの短剣</t>
    <rPh sb="5" eb="7">
      <t>タンケン</t>
    </rPh>
    <phoneticPr fontId="1"/>
  </si>
  <si>
    <t>きこりの大斧</t>
    <rPh sb="4" eb="5">
      <t>オオ</t>
    </rPh>
    <rPh sb="5" eb="6">
      <t>オノ</t>
    </rPh>
    <phoneticPr fontId="1"/>
  </si>
  <si>
    <t>両手持ち</t>
    <rPh sb="0" eb="3">
      <t>リョウテモ</t>
    </rPh>
    <phoneticPr fontId="1"/>
  </si>
  <si>
    <t>龍のやり</t>
    <rPh sb="0" eb="1">
      <t>リュウ</t>
    </rPh>
    <phoneticPr fontId="1"/>
  </si>
  <si>
    <t>可能</t>
    <rPh sb="0" eb="2">
      <t>カノウ</t>
    </rPh>
    <phoneticPr fontId="1"/>
  </si>
  <si>
    <t>草薙の剣</t>
    <rPh sb="0" eb="2">
      <t>クサナギ</t>
    </rPh>
    <rPh sb="3" eb="4">
      <t>ツルギ</t>
    </rPh>
    <phoneticPr fontId="1"/>
  </si>
  <si>
    <t>装備できません</t>
    <rPh sb="0" eb="2">
      <t>ソウビ</t>
    </rPh>
    <phoneticPr fontId="1"/>
  </si>
  <si>
    <t>BUG QUEST★武器の強化判定</t>
  </si>
  <si>
    <t>強化可能な武器を強化すると「武器の攻撃力が上がりました」と表示される</t>
    <rPh sb="0" eb="2">
      <t>キョウカ</t>
    </rPh>
    <rPh sb="2" eb="4">
      <t>カノウ</t>
    </rPh>
    <rPh sb="5" eb="7">
      <t>ブキ</t>
    </rPh>
    <rPh sb="8" eb="10">
      <t>キョウカ</t>
    </rPh>
    <rPh sb="14" eb="16">
      <t>ブキ</t>
    </rPh>
    <rPh sb="17" eb="20">
      <t>コウゲキリョク</t>
    </rPh>
    <rPh sb="21" eb="22">
      <t>ア</t>
    </rPh>
    <rPh sb="29" eb="31">
      <t>ヒョウジ</t>
    </rPh>
    <phoneticPr fontId="1"/>
  </si>
  <si>
    <t>強化不可能な武器を強化しようとすると「武器の強化に失敗しました」と表示される</t>
    <rPh sb="0" eb="5">
      <t>キョウカフカノウ</t>
    </rPh>
    <rPh sb="6" eb="8">
      <t>ブキ</t>
    </rPh>
    <rPh sb="9" eb="11">
      <t>キョウカ</t>
    </rPh>
    <rPh sb="19" eb="21">
      <t>ブキ</t>
    </rPh>
    <rPh sb="22" eb="24">
      <t>キョウカ</t>
    </rPh>
    <rPh sb="25" eb="27">
      <t>シッパイ</t>
    </rPh>
    <rPh sb="33" eb="35">
      <t>ヒョウジ</t>
    </rPh>
    <phoneticPr fontId="1"/>
  </si>
  <si>
    <t>強化済みの武器を強化しようとすると「これ以上この武器の強化はできません」と表示される</t>
    <rPh sb="0" eb="3">
      <t>キョウカズ</t>
    </rPh>
    <rPh sb="5" eb="7">
      <t>ブキ</t>
    </rPh>
    <rPh sb="8" eb="10">
      <t>キョウカ</t>
    </rPh>
    <rPh sb="20" eb="22">
      <t>イジョウ</t>
    </rPh>
    <rPh sb="24" eb="26">
      <t>ブキ</t>
    </rPh>
    <rPh sb="27" eb="29">
      <t>キョウカ</t>
    </rPh>
    <rPh sb="37" eb="39">
      <t>ヒョウジ</t>
    </rPh>
    <phoneticPr fontId="1"/>
  </si>
  <si>
    <t>武器強化が成功か失敗かのテストをするとき、同値分割法を用いて武器の同値クラスを作成し、テストケースを作成する</t>
    <rPh sb="0" eb="4">
      <t>ブキキョウカ</t>
    </rPh>
    <rPh sb="5" eb="7">
      <t>セイコウ</t>
    </rPh>
    <rPh sb="8" eb="10">
      <t>シッパイ</t>
    </rPh>
    <rPh sb="21" eb="26">
      <t>ドウチブンカツホウ</t>
    </rPh>
    <rPh sb="27" eb="28">
      <t>モチ</t>
    </rPh>
    <rPh sb="30" eb="32">
      <t>ブキ</t>
    </rPh>
    <rPh sb="33" eb="35">
      <t>ドウチ</t>
    </rPh>
    <rPh sb="39" eb="41">
      <t>サクセイ</t>
    </rPh>
    <rPh sb="50" eb="52">
      <t>サクセイ</t>
    </rPh>
    <phoneticPr fontId="1"/>
  </si>
  <si>
    <t>武器(in)</t>
    <rPh sb="0" eb="2">
      <t>ブキ</t>
    </rPh>
    <phoneticPr fontId="1"/>
  </si>
  <si>
    <t>武器の強化に失敗しました</t>
    <rPh sb="0" eb="2">
      <t>ブキ</t>
    </rPh>
    <rPh sb="3" eb="5">
      <t>キョウカ</t>
    </rPh>
    <rPh sb="6" eb="8">
      <t>シッパイ</t>
    </rPh>
    <phoneticPr fontId="1"/>
  </si>
  <si>
    <t>武器の攻撃力が上がりました</t>
    <rPh sb="0" eb="2">
      <t>ブキ</t>
    </rPh>
    <rPh sb="3" eb="6">
      <t>コウゲキリョク</t>
    </rPh>
    <rPh sb="7" eb="8">
      <t>ア</t>
    </rPh>
    <phoneticPr fontId="1"/>
  </si>
  <si>
    <t>強化対象として選択できる武器は1回につき１つだけ</t>
    <rPh sb="0" eb="4">
      <t>キョウカタイショウ</t>
    </rPh>
    <rPh sb="7" eb="9">
      <t>センタク</t>
    </rPh>
    <rPh sb="12" eb="14">
      <t>ブキ</t>
    </rPh>
    <rPh sb="16" eb="17">
      <t>カイ</t>
    </rPh>
    <phoneticPr fontId="1"/>
  </si>
  <si>
    <t>龍のやり（未強化）</t>
    <rPh sb="0" eb="1">
      <t>リュウ</t>
    </rPh>
    <rPh sb="5" eb="8">
      <t>ミキョウカ</t>
    </rPh>
    <phoneticPr fontId="1"/>
  </si>
  <si>
    <t>龍のやり（強化済み）</t>
    <rPh sb="0" eb="1">
      <t>リュウ</t>
    </rPh>
    <rPh sb="5" eb="8">
      <t>キョウカズ</t>
    </rPh>
    <phoneticPr fontId="1"/>
  </si>
  <si>
    <t>これ以上この武器の強化はできません</t>
    <rPh sb="2" eb="4">
      <t>イジョウ</t>
    </rPh>
    <rPh sb="6" eb="8">
      <t>ブキ</t>
    </rPh>
    <rPh sb="9" eb="11">
      <t>キョウカ</t>
    </rPh>
    <phoneticPr fontId="1"/>
  </si>
  <si>
    <t>BMI判定基準は表1のとおり</t>
    <rPh sb="3" eb="7">
      <t>ハンテイキジュン</t>
    </rPh>
    <rPh sb="8" eb="9">
      <t>ヒョウ</t>
    </rPh>
    <phoneticPr fontId="1"/>
  </si>
  <si>
    <t>数値以外の入力は考慮不要</t>
    <rPh sb="0" eb="4">
      <t>スウチイガイ</t>
    </rPh>
    <rPh sb="5" eb="7">
      <t>ニュウリョク</t>
    </rPh>
    <rPh sb="8" eb="12">
      <t>コウリョフヨウ</t>
    </rPh>
    <phoneticPr fontId="1"/>
  </si>
  <si>
    <t>入力は小数点第1位まで有効（20.85＝20.8）</t>
    <rPh sb="0" eb="2">
      <t>ニュウリョク</t>
    </rPh>
    <rPh sb="3" eb="6">
      <t>ショウスウテン</t>
    </rPh>
    <rPh sb="6" eb="7">
      <t>ダイ</t>
    </rPh>
    <rPh sb="8" eb="9">
      <t>イ</t>
    </rPh>
    <rPh sb="11" eb="13">
      <t>ユウコウ</t>
    </rPh>
    <phoneticPr fontId="1"/>
  </si>
  <si>
    <t>０以下・100以上はエラー</t>
    <rPh sb="1" eb="3">
      <t>イカ</t>
    </rPh>
    <rPh sb="7" eb="9">
      <t>イジョウ</t>
    </rPh>
    <phoneticPr fontId="1"/>
  </si>
  <si>
    <t>入力はBMI値</t>
    <rPh sb="0" eb="2">
      <t>ニュウリョク</t>
    </rPh>
    <rPh sb="6" eb="7">
      <t>チ</t>
    </rPh>
    <phoneticPr fontId="1"/>
  </si>
  <si>
    <t>BMI指標</t>
    <rPh sb="3" eb="5">
      <t>シヒョウ</t>
    </rPh>
    <phoneticPr fontId="1"/>
  </si>
  <si>
    <t>栄養状態</t>
    <rPh sb="0" eb="4">
      <t>エイヨウジョウタイ</t>
    </rPh>
    <phoneticPr fontId="1"/>
  </si>
  <si>
    <t>18.5未満</t>
    <rPh sb="4" eb="6">
      <t>ミマン</t>
    </rPh>
    <phoneticPr fontId="1"/>
  </si>
  <si>
    <t>痩せ</t>
    <rPh sb="0" eb="1">
      <t>ヤ</t>
    </rPh>
    <phoneticPr fontId="1"/>
  </si>
  <si>
    <t>18.5以上、24.9以下</t>
    <rPh sb="4" eb="6">
      <t>イジョウ</t>
    </rPh>
    <rPh sb="11" eb="13">
      <t>イカ</t>
    </rPh>
    <phoneticPr fontId="1"/>
  </si>
  <si>
    <t>普通体重</t>
    <rPh sb="0" eb="4">
      <t>フツウタイジュウ</t>
    </rPh>
    <phoneticPr fontId="1"/>
  </si>
  <si>
    <t>25.0以上、29.9以下</t>
    <rPh sb="4" eb="6">
      <t>イジョウ</t>
    </rPh>
    <rPh sb="11" eb="13">
      <t>イカ</t>
    </rPh>
    <phoneticPr fontId="1"/>
  </si>
  <si>
    <t>前肥満</t>
    <rPh sb="0" eb="1">
      <t>マエ</t>
    </rPh>
    <rPh sb="1" eb="3">
      <t>ヒマン</t>
    </rPh>
    <phoneticPr fontId="1"/>
  </si>
  <si>
    <t>30.0以上、34.9以下</t>
    <rPh sb="4" eb="6">
      <t>イジョウ</t>
    </rPh>
    <rPh sb="11" eb="13">
      <t>イカ</t>
    </rPh>
    <phoneticPr fontId="1"/>
  </si>
  <si>
    <t>肥満（１度）</t>
    <rPh sb="0" eb="2">
      <t>ヒマン</t>
    </rPh>
    <rPh sb="4" eb="5">
      <t>ド</t>
    </rPh>
    <phoneticPr fontId="1"/>
  </si>
  <si>
    <t>35.0以上、39.9以下</t>
    <rPh sb="4" eb="6">
      <t>イジョウ</t>
    </rPh>
    <rPh sb="11" eb="13">
      <t>イカ</t>
    </rPh>
    <phoneticPr fontId="1"/>
  </si>
  <si>
    <t>40.0以上</t>
    <rPh sb="4" eb="6">
      <t>イジョウ</t>
    </rPh>
    <phoneticPr fontId="1"/>
  </si>
  <si>
    <t>肥満（２度）</t>
    <rPh sb="0" eb="2">
      <t>ヒマン</t>
    </rPh>
    <rPh sb="4" eb="5">
      <t>ド</t>
    </rPh>
    <phoneticPr fontId="1"/>
  </si>
  <si>
    <t>肥満（３度）</t>
    <rPh sb="0" eb="2">
      <t>ヒマン</t>
    </rPh>
    <rPh sb="4" eb="5">
      <t>ド</t>
    </rPh>
    <phoneticPr fontId="1"/>
  </si>
  <si>
    <t>BMI値(in)</t>
  </si>
  <si>
    <t>BMI値(in)</t>
    <rPh sb="3" eb="4">
      <t>チ</t>
    </rPh>
    <phoneticPr fontId="1"/>
  </si>
  <si>
    <t>栄養状態(out)</t>
  </si>
  <si>
    <t>栄養状態(out)</t>
    <rPh sb="0" eb="4">
      <t>エイヨウジョウタイ</t>
    </rPh>
    <phoneticPr fontId="1"/>
  </si>
  <si>
    <t>前肥満</t>
    <rPh sb="0" eb="3">
      <t>マエヒマン</t>
    </rPh>
    <phoneticPr fontId="1"/>
  </si>
  <si>
    <t>日(in)</t>
    <rPh sb="0" eb="1">
      <t>ヒ</t>
    </rPh>
    <phoneticPr fontId="1"/>
  </si>
  <si>
    <t>割引率(out)</t>
    <rPh sb="0" eb="3">
      <t>ワリビキリツ</t>
    </rPh>
    <phoneticPr fontId="1"/>
  </si>
  <si>
    <t>作業用</t>
    <rPh sb="0" eb="3">
      <t>サギョウヨウ</t>
    </rPh>
    <phoneticPr fontId="1"/>
  </si>
  <si>
    <t>特売日・割引率の条件は1.9と同一</t>
    <rPh sb="0" eb="3">
      <t>トクバイビ</t>
    </rPh>
    <rPh sb="4" eb="7">
      <t>ワリビキリツ</t>
    </rPh>
    <rPh sb="8" eb="10">
      <t>ジョウケン</t>
    </rPh>
    <rPh sb="15" eb="17">
      <t>ドウイツ</t>
    </rPh>
    <phoneticPr fontId="1"/>
  </si>
  <si>
    <t>引数で渡せるのは日付のみなので無効値のチェックは不要</t>
    <rPh sb="0" eb="2">
      <t>ヒキスウ</t>
    </rPh>
    <rPh sb="3" eb="4">
      <t>ワタ</t>
    </rPh>
    <rPh sb="8" eb="10">
      <t>ヒヅケ</t>
    </rPh>
    <rPh sb="15" eb="17">
      <t>ムコウ</t>
    </rPh>
    <rPh sb="17" eb="18">
      <t>チ</t>
    </rPh>
    <rPh sb="24" eb="26">
      <t>フヨウ</t>
    </rPh>
    <phoneticPr fontId="1"/>
  </si>
  <si>
    <t>境界値分析はソースコードの構造上if文での等価判定のみなので不要</t>
    <rPh sb="0" eb="3">
      <t>キョウカイチ</t>
    </rPh>
    <rPh sb="3" eb="5">
      <t>ブンセキ</t>
    </rPh>
    <rPh sb="13" eb="16">
      <t>コウゾウジョウ</t>
    </rPh>
    <rPh sb="18" eb="19">
      <t>ブン</t>
    </rPh>
    <rPh sb="21" eb="25">
      <t>トウカハンテイ</t>
    </rPh>
    <rPh sb="30" eb="32">
      <t>フヨウ</t>
    </rPh>
    <phoneticPr fontId="1"/>
  </si>
  <si>
    <t>同地分割結果＝テストケースとなる</t>
    <rPh sb="0" eb="4">
      <t>ドウチブンカツ</t>
    </rPh>
    <rPh sb="4" eb="6">
      <t>ケッカ</t>
    </rPh>
    <phoneticPr fontId="1"/>
  </si>
  <si>
    <t>特売日は１日～５日または28日～30日</t>
    <rPh sb="0" eb="3">
      <t>トクバイビ</t>
    </rPh>
    <rPh sb="5" eb="6">
      <t>ニチ</t>
    </rPh>
    <rPh sb="8" eb="9">
      <t>ニチ</t>
    </rPh>
    <rPh sb="14" eb="15">
      <t>ニチ</t>
    </rPh>
    <rPh sb="18" eb="19">
      <t>ニチ</t>
    </rPh>
    <phoneticPr fontId="1"/>
  </si>
  <si>
    <t>日付以外の入力は考慮不要</t>
    <rPh sb="0" eb="4">
      <t>ヒヅケイガイ</t>
    </rPh>
    <rPh sb="5" eb="7">
      <t>ニュウリョク</t>
    </rPh>
    <rPh sb="8" eb="12">
      <t>コウリョフヨウ</t>
    </rPh>
    <phoneticPr fontId="1"/>
  </si>
  <si>
    <t>閏年かどうかは関係ない</t>
    <rPh sb="0" eb="2">
      <t>ウルウドシ</t>
    </rPh>
    <rPh sb="7" eb="9">
      <t>カンケイ</t>
    </rPh>
    <phoneticPr fontId="1"/>
  </si>
  <si>
    <r>
      <t>3辺合計c</t>
    </r>
    <r>
      <rPr>
        <sz val="11"/>
        <color theme="1"/>
        <rFont val="游ゴシック"/>
        <family val="3"/>
        <charset val="128"/>
        <scheme val="minor"/>
      </rPr>
      <t>m(in)</t>
    </r>
    <rPh sb="1" eb="2">
      <t>ヘン</t>
    </rPh>
    <rPh sb="2" eb="4">
      <t>ゴウケイ</t>
    </rPh>
    <phoneticPr fontId="1"/>
  </si>
  <si>
    <t>重量kg(in)</t>
    <rPh sb="0" eb="2">
      <t>ジュウリョウ</t>
    </rPh>
    <phoneticPr fontId="1"/>
  </si>
  <si>
    <t>荷物サイズ(out)</t>
    <rPh sb="0" eb="2">
      <t>ニモツ</t>
    </rPh>
    <phoneticPr fontId="1"/>
  </si>
  <si>
    <r>
      <t>3辺合計c</t>
    </r>
    <r>
      <rPr>
        <b/>
        <sz val="11"/>
        <color theme="0"/>
        <rFont val="游ゴシック"/>
        <family val="3"/>
        <charset val="128"/>
        <scheme val="minor"/>
      </rPr>
      <t>m(in)</t>
    </r>
    <rPh sb="1" eb="2">
      <t>ヘン</t>
    </rPh>
    <rPh sb="2" eb="4">
      <t>ゴウケイ</t>
    </rPh>
    <phoneticPr fontId="1"/>
  </si>
  <si>
    <t>「３辺合計」と「重量」と「荷物サイズ」の関係は表１のとおり</t>
    <rPh sb="2" eb="3">
      <t>ヘン</t>
    </rPh>
    <rPh sb="3" eb="5">
      <t>ゴウケイ</t>
    </rPh>
    <rPh sb="8" eb="10">
      <t>ジュウリョウ</t>
    </rPh>
    <rPh sb="13" eb="15">
      <t>ニモツ</t>
    </rPh>
    <rPh sb="20" eb="22">
      <t>カンケイ</t>
    </rPh>
    <rPh sb="23" eb="24">
      <t>ヒョウ</t>
    </rPh>
    <phoneticPr fontId="1"/>
  </si>
  <si>
    <t>「荷物サイズ」は「３辺合計」または「重量」に対する荷物サイズの大きいほうに決まる</t>
    <rPh sb="1" eb="3">
      <t>ニモツ</t>
    </rPh>
    <rPh sb="10" eb="13">
      <t>ヘンゴウケイ</t>
    </rPh>
    <rPh sb="18" eb="20">
      <t>ジュウリョウ</t>
    </rPh>
    <rPh sb="22" eb="23">
      <t>タイ</t>
    </rPh>
    <rPh sb="25" eb="27">
      <t>ニモツ</t>
    </rPh>
    <rPh sb="31" eb="32">
      <t>オオ</t>
    </rPh>
    <rPh sb="37" eb="38">
      <t>キ</t>
    </rPh>
    <phoneticPr fontId="1"/>
  </si>
  <si>
    <t>「3辺合計」が100cmを超える場合、エラーを表示する</t>
    <rPh sb="2" eb="5">
      <t>ヘンゴウケイ</t>
    </rPh>
    <rPh sb="13" eb="14">
      <t>コ</t>
    </rPh>
    <rPh sb="16" eb="18">
      <t>バアイ</t>
    </rPh>
    <rPh sb="23" eb="25">
      <t>ヒョウジ</t>
    </rPh>
    <phoneticPr fontId="1"/>
  </si>
  <si>
    <t>「重量」が10kgを超える場合、エラーを表示する</t>
    <rPh sb="1" eb="3">
      <t>ジュウリョウ</t>
    </rPh>
    <rPh sb="10" eb="11">
      <t>コ</t>
    </rPh>
    <rPh sb="13" eb="15">
      <t>バアイ</t>
    </rPh>
    <rPh sb="20" eb="22">
      <t>ヒョウジ</t>
    </rPh>
    <phoneticPr fontId="1"/>
  </si>
  <si>
    <t>「３辺合計」・「重量」・「荷物サイズ」の関係</t>
    <rPh sb="2" eb="5">
      <t>ヘンゴウケイ</t>
    </rPh>
    <rPh sb="8" eb="10">
      <t>ジュウリョウ</t>
    </rPh>
    <rPh sb="13" eb="15">
      <t>ニモツ</t>
    </rPh>
    <rPh sb="20" eb="22">
      <t>カンケイ</t>
    </rPh>
    <phoneticPr fontId="1"/>
  </si>
  <si>
    <t>荷物サイズ</t>
    <rPh sb="0" eb="2">
      <t>ニモツ</t>
    </rPh>
    <phoneticPr fontId="1"/>
  </si>
  <si>
    <t>３辺合計</t>
    <rPh sb="1" eb="4">
      <t>ヘンゴウケイ</t>
    </rPh>
    <phoneticPr fontId="1"/>
  </si>
  <si>
    <t>重量</t>
    <rPh sb="0" eb="2">
      <t>ジュウリョウ</t>
    </rPh>
    <phoneticPr fontId="1"/>
  </si>
  <si>
    <t>60サイズ</t>
    <phoneticPr fontId="1"/>
  </si>
  <si>
    <t>60cm以下</t>
    <rPh sb="4" eb="6">
      <t>イカ</t>
    </rPh>
    <phoneticPr fontId="1"/>
  </si>
  <si>
    <t>2kg以下</t>
    <rPh sb="3" eb="5">
      <t>イカ</t>
    </rPh>
    <phoneticPr fontId="1"/>
  </si>
  <si>
    <t>80サイズ</t>
    <phoneticPr fontId="1"/>
  </si>
  <si>
    <t>80cm以下</t>
    <rPh sb="4" eb="6">
      <t>イカ</t>
    </rPh>
    <phoneticPr fontId="1"/>
  </si>
  <si>
    <t>5kg以下</t>
    <rPh sb="3" eb="5">
      <t>イカ</t>
    </rPh>
    <phoneticPr fontId="1"/>
  </si>
  <si>
    <t>100サイズ</t>
    <phoneticPr fontId="1"/>
  </si>
  <si>
    <t>100cm以下</t>
    <rPh sb="5" eb="7">
      <t>イカ</t>
    </rPh>
    <phoneticPr fontId="1"/>
  </si>
  <si>
    <t>10kg以下</t>
    <rPh sb="4" eb="6">
      <t>イカ</t>
    </rPh>
    <phoneticPr fontId="1"/>
  </si>
  <si>
    <t>「３辺合計」と「重量」には0の入力が許容されている</t>
    <rPh sb="2" eb="5">
      <t>ヘンゴウケイ</t>
    </rPh>
    <rPh sb="8" eb="10">
      <t>ジュウリョウ</t>
    </rPh>
    <rPh sb="15" eb="17">
      <t>ニュウリョク</t>
    </rPh>
    <rPh sb="18" eb="20">
      <t>キョヨウ</t>
    </rPh>
    <phoneticPr fontId="1"/>
  </si>
  <si>
    <t>英字・記号文字・小数点付き数字・負の数字は入力できない</t>
    <rPh sb="0" eb="2">
      <t>エイジ</t>
    </rPh>
    <rPh sb="3" eb="7">
      <t>キゴウモジ</t>
    </rPh>
    <rPh sb="8" eb="12">
      <t>ショウスウテンツ</t>
    </rPh>
    <rPh sb="13" eb="15">
      <t>スウジ</t>
    </rPh>
    <rPh sb="16" eb="17">
      <t>フ</t>
    </rPh>
    <rPh sb="18" eb="20">
      <t>スウジ</t>
    </rPh>
    <rPh sb="21" eb="23">
      <t>ニュウリョク</t>
    </rPh>
    <phoneticPr fontId="1"/>
  </si>
  <si>
    <t>「３辺合計」は４桁以上の整数は入力できない</t>
    <rPh sb="2" eb="5">
      <t>ヘンゴウケイ</t>
    </rPh>
    <rPh sb="8" eb="11">
      <t>ケタイジョウ</t>
    </rPh>
    <rPh sb="12" eb="14">
      <t>セイスウ</t>
    </rPh>
    <rPh sb="15" eb="17">
      <t>ニュウリョク</t>
    </rPh>
    <phoneticPr fontId="1"/>
  </si>
  <si>
    <t>「重量」は３桁以上の整数は入力できない</t>
    <rPh sb="1" eb="3">
      <t>ジュウリョウ</t>
    </rPh>
    <rPh sb="6" eb="9">
      <t>ケタイジョウ</t>
    </rPh>
    <rPh sb="10" eb="12">
      <t>セイスウ</t>
    </rPh>
    <rPh sb="13" eb="15">
      <t>ニュウリョク</t>
    </rPh>
    <phoneticPr fontId="1"/>
  </si>
  <si>
    <t>作業用３辺合計</t>
    <rPh sb="0" eb="3">
      <t>サギョウヨウ</t>
    </rPh>
    <rPh sb="4" eb="7">
      <t>ヘンゴウケイ</t>
    </rPh>
    <phoneticPr fontId="1"/>
  </si>
  <si>
    <t>作業用重量</t>
    <rPh sb="0" eb="3">
      <t>サギョウヨウ</t>
    </rPh>
    <rPh sb="3" eb="5">
      <t>ジュウリョウ</t>
    </rPh>
    <phoneticPr fontId="1"/>
  </si>
  <si>
    <t>100cmより大きい</t>
    <rPh sb="7" eb="8">
      <t>オオ</t>
    </rPh>
    <phoneticPr fontId="1"/>
  </si>
  <si>
    <t>10kgより大きい</t>
    <rPh sb="6" eb="7">
      <t>オオ</t>
    </rPh>
    <phoneticPr fontId="1"/>
  </si>
  <si>
    <t>整数以外の入力は考慮不要</t>
    <rPh sb="0" eb="2">
      <t>セイスウ</t>
    </rPh>
    <rPh sb="2" eb="4">
      <t>イガイ</t>
    </rPh>
    <rPh sb="5" eb="7">
      <t>ニュウリョク</t>
    </rPh>
    <rPh sb="8" eb="12">
      <t>コウリョフヨウ</t>
    </rPh>
    <phoneticPr fontId="1"/>
  </si>
  <si>
    <t>英字・記号文字・小数点付き数字の入力は考慮不要</t>
    <rPh sb="0" eb="2">
      <t>エイジ</t>
    </rPh>
    <rPh sb="3" eb="7">
      <t>キゴウモジ</t>
    </rPh>
    <rPh sb="8" eb="12">
      <t>ショウスウテンツ</t>
    </rPh>
    <rPh sb="13" eb="15">
      <t>スウジ</t>
    </rPh>
    <rPh sb="16" eb="18">
      <t>ニュウリョク</t>
    </rPh>
    <rPh sb="19" eb="23">
      <t>コウリョフヨウ</t>
    </rPh>
    <phoneticPr fontId="1"/>
  </si>
  <si>
    <t>2桁以下、4桁以上の整数は入力するとエラーが発生する</t>
    <rPh sb="1" eb="2">
      <t>ケタ</t>
    </rPh>
    <rPh sb="2" eb="4">
      <t>イカ</t>
    </rPh>
    <rPh sb="6" eb="9">
      <t>ケタイジョウ</t>
    </rPh>
    <rPh sb="10" eb="12">
      <t>セイスウ</t>
    </rPh>
    <rPh sb="13" eb="15">
      <t>ニュウリョク</t>
    </rPh>
    <rPh sb="22" eb="24">
      <t>ハッセイ</t>
    </rPh>
    <phoneticPr fontId="1"/>
  </si>
  <si>
    <t>入力した部署コードに対応する部署名が存在しない場合、「該当する部署がありません」のメッセージを表示する</t>
    <rPh sb="0" eb="2">
      <t>ニュウリョク</t>
    </rPh>
    <rPh sb="4" eb="6">
      <t>ブショ</t>
    </rPh>
    <rPh sb="10" eb="12">
      <t>タイオウ</t>
    </rPh>
    <rPh sb="14" eb="16">
      <t>ブショ</t>
    </rPh>
    <rPh sb="16" eb="17">
      <t>メイ</t>
    </rPh>
    <rPh sb="18" eb="20">
      <t>ソンザイ</t>
    </rPh>
    <rPh sb="23" eb="25">
      <t>バアイ</t>
    </rPh>
    <rPh sb="27" eb="29">
      <t>ガイトウ</t>
    </rPh>
    <rPh sb="31" eb="33">
      <t>ブショ</t>
    </rPh>
    <rPh sb="47" eb="49">
      <t>ヒョウジ</t>
    </rPh>
    <phoneticPr fontId="1"/>
  </si>
  <si>
    <t>・部署コードに関する補足事項</t>
    <rPh sb="1" eb="3">
      <t>ブショ</t>
    </rPh>
    <rPh sb="7" eb="8">
      <t>カン</t>
    </rPh>
    <rPh sb="10" eb="12">
      <t>ホソク</t>
    </rPh>
    <rPh sb="12" eb="14">
      <t>ジコウ</t>
    </rPh>
    <phoneticPr fontId="1"/>
  </si>
  <si>
    <t>部署コードは整数３桁で、必ずしも番号は連続していない</t>
    <rPh sb="0" eb="2">
      <t>ブショ</t>
    </rPh>
    <rPh sb="6" eb="8">
      <t>セイスウ</t>
    </rPh>
    <rPh sb="9" eb="10">
      <t>ケタ</t>
    </rPh>
    <rPh sb="12" eb="13">
      <t>カナラ</t>
    </rPh>
    <rPh sb="16" eb="18">
      <t>バンゴウ</t>
    </rPh>
    <rPh sb="19" eb="21">
      <t>レンゾク</t>
    </rPh>
    <phoneticPr fontId="1"/>
  </si>
  <si>
    <t>部署コードは昇順でテーブルに格納されている</t>
    <rPh sb="0" eb="2">
      <t>ブショ</t>
    </rPh>
    <rPh sb="6" eb="8">
      <t>ショウジュン</t>
    </rPh>
    <rPh sb="14" eb="16">
      <t>カクノウ</t>
    </rPh>
    <phoneticPr fontId="1"/>
  </si>
  <si>
    <t>部署コードで最小の番号は「100」</t>
    <rPh sb="0" eb="2">
      <t>ブショ</t>
    </rPh>
    <rPh sb="6" eb="8">
      <t>サイショウ</t>
    </rPh>
    <rPh sb="9" eb="11">
      <t>バンゴウ</t>
    </rPh>
    <phoneticPr fontId="1"/>
  </si>
  <si>
    <t>部署コードで最大の番号は「960」</t>
    <rPh sb="0" eb="2">
      <t>ブショ</t>
    </rPh>
    <rPh sb="6" eb="8">
      <t>サイダイ</t>
    </rPh>
    <rPh sb="9" eb="11">
      <t>バンゴウ</t>
    </rPh>
    <phoneticPr fontId="1"/>
  </si>
  <si>
    <t>部署コードの総数：72件</t>
    <rPh sb="0" eb="2">
      <t>ブショ</t>
    </rPh>
    <rPh sb="6" eb="8">
      <t>ソウスウ</t>
    </rPh>
    <rPh sb="11" eb="12">
      <t>ケン</t>
    </rPh>
    <phoneticPr fontId="1"/>
  </si>
  <si>
    <t>部署コードの内容は正しい</t>
    <rPh sb="0" eb="2">
      <t>ブショ</t>
    </rPh>
    <rPh sb="6" eb="8">
      <t>ナイヨウ</t>
    </rPh>
    <rPh sb="9" eb="10">
      <t>タダ</t>
    </rPh>
    <phoneticPr fontId="1"/>
  </si>
  <si>
    <t>入力桁数に着目</t>
    <rPh sb="0" eb="4">
      <t>ニュウリョクケタスウ</t>
    </rPh>
    <rPh sb="5" eb="7">
      <t>チャクモク</t>
    </rPh>
    <phoneticPr fontId="1"/>
  </si>
  <si>
    <t>部署コード(in)</t>
    <phoneticPr fontId="1"/>
  </si>
  <si>
    <t>部署名(out)</t>
    <phoneticPr fontId="1"/>
  </si>
  <si>
    <t>本店経理部</t>
    <rPh sb="0" eb="5">
      <t>ホンテンケイリブ</t>
    </rPh>
    <phoneticPr fontId="1"/>
  </si>
  <si>
    <t>本店総務部</t>
    <rPh sb="0" eb="5">
      <t>ホンテンソウムブ</t>
    </rPh>
    <phoneticPr fontId="1"/>
  </si>
  <si>
    <t>沖縄支店</t>
    <rPh sb="0" eb="4">
      <t>オキナワシテン</t>
    </rPh>
    <phoneticPr fontId="1"/>
  </si>
  <si>
    <t>該当する部署名がありません</t>
    <rPh sb="0" eb="2">
      <t>ガイトウ</t>
    </rPh>
    <rPh sb="4" eb="7">
      <t>ブショメイ</t>
    </rPh>
    <phoneticPr fontId="1"/>
  </si>
  <si>
    <t>該当有無に着目</t>
    <rPh sb="0" eb="2">
      <t>ガイトウ</t>
    </rPh>
    <rPh sb="2" eb="4">
      <t>ウム</t>
    </rPh>
    <rPh sb="5" eb="7">
      <t>チャクモク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</si>
</sst>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9">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u/>
      <sz val="11"/>
      <color theme="1"/>
      <name val="游ゴシック"/>
      <family val="2"/>
      <charset val="128"/>
      <scheme val="minor"/>
    </font>
    <font>
      <sz val="11"/>
      <color theme="1"/>
      <name val="游ゴシック"/>
      <family val="3"/>
      <charset val="128"/>
      <scheme val="minor"/>
    </font>
    <font>
      <u/>
      <sz val="11"/>
      <color theme="1"/>
      <name val="游ゴシック"/>
      <family val="3"/>
      <charset val="128"/>
      <scheme val="minor"/>
    </font>
    <font>
      <b/>
      <sz val="11"/>
      <color theme="0"/>
      <name val="游ゴシック"/>
      <family val="3"/>
      <charset val="128"/>
      <scheme val="minor"/>
    </font>
    <font>
      <strike/>
      <sz val="11"/>
      <color theme="1"/>
      <name val="游ゴシック"/>
      <family val="2"/>
      <charset val="128"/>
      <scheme val="minor"/>
    </font>
    <font>
      <sz val="9"/>
      <color indexed="81"/>
      <name val="MS P ゴシック"/>
      <family val="3"/>
      <charset val="128"/>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rgb="FFFFFF00"/>
        <bgColor indexed="64"/>
      </patternFill>
    </fill>
  </fills>
  <borders count="12">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s>
  <cellStyleXfs count="1">
    <xf numFmtId="0" fontId="0" fillId="0" borderId="0">
      <alignment vertical="center"/>
    </xf>
  </cellStyleXfs>
  <cellXfs count="54">
    <xf numFmtId="0" fontId="0" fillId="0" borderId="0" xfId="0">
      <alignment vertical="center"/>
    </xf>
    <xf numFmtId="0" fontId="0" fillId="0" borderId="0" xfId="0" applyAlignment="1">
      <alignment horizontal="center" vertical="center"/>
    </xf>
    <xf numFmtId="176" fontId="0" fillId="0" borderId="0" xfId="0" applyNumberFormat="1">
      <alignment vertical="center"/>
    </xf>
    <xf numFmtId="0" fontId="0" fillId="3" borderId="2" xfId="0" applyFont="1" applyFill="1" applyBorder="1">
      <alignment vertical="center"/>
    </xf>
    <xf numFmtId="0" fontId="0" fillId="3" borderId="3" xfId="0" applyFont="1" applyFill="1" applyBorder="1">
      <alignment vertical="center"/>
    </xf>
    <xf numFmtId="0" fontId="0" fillId="3" borderId="1" xfId="0" applyFont="1" applyFill="1" applyBorder="1">
      <alignment vertical="center"/>
    </xf>
    <xf numFmtId="176" fontId="0" fillId="3" borderId="2" xfId="0" applyNumberFormat="1"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0" fillId="0" borderId="1" xfId="0" applyFont="1" applyFill="1" applyBorder="1">
      <alignment vertical="center"/>
    </xf>
    <xf numFmtId="3" fontId="0" fillId="0" borderId="0" xfId="0" applyNumberFormat="1">
      <alignment vertical="center"/>
    </xf>
    <xf numFmtId="0" fontId="0" fillId="0" borderId="0" xfId="0" applyAlignment="1">
      <alignment horizontal="right" vertical="center"/>
    </xf>
    <xf numFmtId="3" fontId="0" fillId="0" borderId="0" xfId="0" applyNumberFormat="1" applyAlignment="1">
      <alignment horizontal="right" vertical="center"/>
    </xf>
    <xf numFmtId="49" fontId="0" fillId="3" borderId="2" xfId="0" applyNumberFormat="1" applyFont="1" applyFill="1" applyBorder="1" applyAlignment="1">
      <alignment horizontal="right" vertical="center"/>
    </xf>
    <xf numFmtId="49" fontId="0" fillId="0" borderId="0" xfId="0" applyNumberFormat="1" applyAlignment="1">
      <alignment horizontal="right" vertical="center"/>
    </xf>
    <xf numFmtId="0" fontId="0" fillId="0" borderId="0" xfId="0" quotePrefix="1">
      <alignment vertical="center"/>
    </xf>
    <xf numFmtId="0" fontId="2" fillId="2" borderId="8" xfId="0" applyFont="1" applyFill="1" applyBorder="1">
      <alignment vertical="center"/>
    </xf>
    <xf numFmtId="0" fontId="2" fillId="2" borderId="7" xfId="0" applyFont="1" applyFill="1" applyBorder="1">
      <alignment vertical="center"/>
    </xf>
    <xf numFmtId="0" fontId="2" fillId="2" borderId="9" xfId="0" applyFont="1" applyFill="1" applyBorder="1">
      <alignment vertical="center"/>
    </xf>
    <xf numFmtId="0" fontId="0" fillId="0" borderId="0" xfId="0" applyFont="1" applyFill="1" applyBorder="1">
      <alignment vertical="center"/>
    </xf>
    <xf numFmtId="1" fontId="0" fillId="0" borderId="0" xfId="0" applyNumberFormat="1">
      <alignment vertical="center"/>
    </xf>
    <xf numFmtId="0" fontId="0" fillId="3" borderId="8" xfId="0" applyFont="1" applyFill="1" applyBorder="1">
      <alignment vertical="center"/>
    </xf>
    <xf numFmtId="0" fontId="0" fillId="3" borderId="7" xfId="0" applyFont="1" applyFill="1" applyBorder="1">
      <alignment vertical="center"/>
    </xf>
    <xf numFmtId="0" fontId="0" fillId="3" borderId="9" xfId="0" applyFont="1" applyFill="1" applyBorder="1">
      <alignment vertical="center"/>
    </xf>
    <xf numFmtId="0" fontId="0" fillId="0" borderId="8" xfId="0" applyFont="1" applyBorder="1">
      <alignment vertical="center"/>
    </xf>
    <xf numFmtId="0" fontId="0" fillId="0" borderId="7" xfId="0" applyFont="1" applyBorder="1">
      <alignment vertical="center"/>
    </xf>
    <xf numFmtId="0" fontId="0" fillId="0" borderId="9" xfId="0" applyFont="1" applyBorder="1">
      <alignment vertical="center"/>
    </xf>
    <xf numFmtId="0" fontId="3" fillId="0" borderId="0" xfId="0" applyFont="1">
      <alignment vertical="center"/>
    </xf>
    <xf numFmtId="0" fontId="4" fillId="0" borderId="0" xfId="0" applyFont="1">
      <alignment vertical="center"/>
    </xf>
    <xf numFmtId="0" fontId="0" fillId="0" borderId="0" xfId="0" applyFont="1">
      <alignment vertical="center"/>
    </xf>
    <xf numFmtId="176" fontId="0" fillId="0" borderId="0" xfId="0" applyNumberFormat="1" applyFont="1" applyFill="1" applyBorder="1">
      <alignment vertical="center"/>
    </xf>
    <xf numFmtId="0" fontId="0" fillId="0" borderId="0" xfId="0" applyFont="1" applyFill="1" applyBorder="1" applyAlignment="1">
      <alignment horizontal="right" vertical="center"/>
    </xf>
    <xf numFmtId="0" fontId="0" fillId="0" borderId="0" xfId="0" applyFill="1" applyBorder="1">
      <alignment vertical="center"/>
    </xf>
    <xf numFmtId="0" fontId="2" fillId="2" borderId="10" xfId="0" applyFont="1" applyFill="1" applyBorder="1">
      <alignment vertical="center"/>
    </xf>
    <xf numFmtId="0" fontId="2" fillId="2" borderId="0" xfId="0" applyFont="1" applyFill="1" applyBorder="1">
      <alignment vertical="center"/>
    </xf>
    <xf numFmtId="0" fontId="2" fillId="2" borderId="11" xfId="0" applyFont="1" applyFill="1" applyBorder="1">
      <alignment vertical="center"/>
    </xf>
    <xf numFmtId="176" fontId="0" fillId="0" borderId="0" xfId="0" applyNumberForma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2" borderId="1" xfId="0" applyFont="1" applyFill="1" applyBorder="1">
      <alignment vertical="center"/>
    </xf>
    <xf numFmtId="0" fontId="0" fillId="0" borderId="0" xfId="0" applyAlignment="1">
      <alignment horizontal="left" vertical="center"/>
    </xf>
    <xf numFmtId="0" fontId="5" fillId="0" borderId="0" xfId="0" applyFont="1">
      <alignment vertical="center"/>
    </xf>
    <xf numFmtId="176" fontId="0" fillId="0" borderId="7" xfId="0" applyNumberFormat="1" applyFont="1" applyBorder="1">
      <alignment vertical="center"/>
    </xf>
    <xf numFmtId="0" fontId="0" fillId="0" borderId="7" xfId="0" applyFont="1" applyBorder="1" applyAlignment="1">
      <alignment horizontal="right" vertical="center"/>
    </xf>
    <xf numFmtId="0" fontId="0" fillId="0" borderId="0" xfId="0" applyBorder="1">
      <alignment vertical="center"/>
    </xf>
    <xf numFmtId="0" fontId="6" fillId="4" borderId="0" xfId="0" applyFont="1" applyFill="1">
      <alignment vertical="center"/>
    </xf>
    <xf numFmtId="0" fontId="0" fillId="0" borderId="0" xfId="0" applyNumberFormat="1">
      <alignment vertical="center"/>
    </xf>
    <xf numFmtId="0" fontId="0" fillId="5" borderId="0" xfId="0" applyFill="1">
      <alignment vertical="center"/>
    </xf>
    <xf numFmtId="0" fontId="0" fillId="0" borderId="0" xfId="0" applyFill="1">
      <alignment vertical="center"/>
    </xf>
    <xf numFmtId="0" fontId="7" fillId="0" borderId="0" xfId="0" applyFont="1">
      <alignment vertical="center"/>
    </xf>
    <xf numFmtId="1" fontId="7" fillId="0" borderId="0" xfId="0" applyNumberFormat="1" applyFont="1">
      <alignment vertical="center"/>
    </xf>
    <xf numFmtId="0" fontId="7" fillId="0" borderId="0" xfId="0" applyFont="1" applyAlignment="1">
      <alignment horizontal="right" vertical="center"/>
    </xf>
    <xf numFmtId="0" fontId="7" fillId="0" borderId="0" xfId="0" applyFont="1" applyFill="1" applyBorder="1">
      <alignment vertical="center"/>
    </xf>
  </cellXfs>
  <cellStyles count="1">
    <cellStyle name="標準" xfId="0" builtinId="0"/>
  </cellStyles>
  <dxfs count="96">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alignment horizontal="right" vertical="center" textRotation="0" wrapText="0" indent="0" justifyLastLine="0" shrinkToFit="0" readingOrder="0"/>
    </dxf>
    <dxf>
      <numFmt numFmtId="1" formatCode="0"/>
    </dxf>
    <dxf>
      <numFmt numFmtId="0" formatCode="General"/>
    </dxf>
    <dxf>
      <numFmt numFmtId="0" formatCode="General"/>
    </dxf>
    <dxf>
      <numFmt numFmtId="1" formatCode="0"/>
    </dxf>
    <dxf>
      <alignment horizontal="right" vertical="center" textRotation="0" wrapText="0" indent="0" justifyLastLine="0" shrinkToFit="0" readingOrder="0"/>
    </dxf>
    <dxf>
      <numFmt numFmtId="1" formatCode="0"/>
    </dxf>
    <dxf>
      <alignment horizontal="right" vertical="center" textRotation="0" wrapText="0" indent="0" justifyLastLine="0" shrinkToFit="0" readingOrder="0"/>
    </dxf>
    <dxf>
      <numFmt numFmtId="0" formatCode="General"/>
    </dxf>
    <dxf>
      <alignment horizontal="right" vertical="center" textRotation="0" wrapText="0" indent="0" justifyLastLine="0" shrinkToFit="0" readingOrder="0"/>
    </dxf>
    <dxf>
      <numFmt numFmtId="176" formatCode="0.0"/>
    </dxf>
    <dxf>
      <numFmt numFmtId="0" formatCode="General"/>
    </dxf>
    <dxf>
      <alignment horizontal="right" vertical="center" textRotation="0" wrapText="0" indent="0" justifyLastLine="0" shrinkToFit="0" readingOrder="0"/>
    </dxf>
    <dxf>
      <numFmt numFmtId="176" formatCode="0.0"/>
    </dxf>
    <dxf>
      <numFmt numFmtId="0" formatCode="General"/>
    </dxf>
    <dxf>
      <alignment horizontal="right" vertical="center" textRotation="0" wrapText="0" indent="0" justifyLastLine="0" shrinkToFit="0" readingOrder="0"/>
    </dxf>
    <dxf>
      <numFmt numFmtId="1" formatCode="0"/>
    </dxf>
    <dxf>
      <numFmt numFmtId="0" formatCode="General"/>
    </dxf>
    <dxf>
      <alignment horizontal="right" vertical="center" textRotation="0" wrapText="0" indent="0" justifyLastLine="0" shrinkToFit="0" readingOrder="0"/>
    </dxf>
    <dxf>
      <numFmt numFmtId="1" formatCode="0"/>
    </dxf>
    <dxf>
      <numFmt numFmtId="0" formatCode="General"/>
    </dxf>
    <dxf>
      <alignment horizontal="right" vertical="center" textRotation="0" wrapText="0" indent="0" justifyLastLine="0" shrinkToFit="0" readingOrder="0"/>
    </dxf>
    <dxf>
      <numFmt numFmtId="176" formatCode="0.0"/>
    </dxf>
    <dxf>
      <numFmt numFmtId="0" formatCode="General"/>
    </dxf>
    <dxf>
      <alignment horizontal="right" vertical="center" textRotation="0" wrapText="0" indent="0" justifyLastLine="0" shrinkToFit="0" readingOrder="0"/>
    </dxf>
    <dxf>
      <numFmt numFmtId="1" formatCode="0"/>
    </dxf>
    <dxf>
      <numFmt numFmtId="0" formatCode="General"/>
    </dxf>
    <dxf>
      <alignment horizontal="right" vertical="center" textRotation="0" wrapText="0" indent="0" justifyLastLine="0" shrinkToFit="0" readingOrder="0"/>
    </dxf>
    <dxf>
      <numFmt numFmtId="1" formatCode="0"/>
    </dxf>
    <dxf>
      <numFmt numFmtId="0" formatCode="General"/>
    </dxf>
    <dxf>
      <alignment horizontal="right" vertical="center" textRotation="0" wrapText="0" indent="0" justifyLastLine="0" shrinkToFit="0" readingOrder="0"/>
    </dxf>
    <dxf>
      <numFmt numFmtId="1" formatCode="0"/>
    </dxf>
    <dxf>
      <numFmt numFmtId="0" formatCode="General"/>
    </dxf>
    <dxf>
      <alignment horizontal="right" vertical="center" textRotation="0" wrapText="0" indent="0" justifyLastLine="0" shrinkToFit="0" readingOrder="0"/>
    </dxf>
    <dxf>
      <numFmt numFmtId="1" formatCode="0"/>
    </dxf>
    <dxf>
      <numFmt numFmtId="0" formatCode="General"/>
    </dxf>
    <dxf>
      <alignment horizontal="right" vertical="center" textRotation="0" wrapText="0" indent="0" justifyLastLine="0" shrinkToFit="0" readingOrder="0"/>
    </dxf>
    <dxf>
      <numFmt numFmtId="1" formatCode="0"/>
    </dxf>
    <dxf>
      <numFmt numFmtId="0" formatCode="General"/>
    </dxf>
    <dxf>
      <alignment horizontal="right" vertical="center" textRotation="0" wrapText="0" indent="0" justifyLastLine="0" shrinkToFit="0" readingOrder="0"/>
    </dxf>
    <dxf>
      <numFmt numFmtId="176" formatCode="0.0"/>
    </dxf>
    <dxf>
      <numFmt numFmtId="0" formatCode="General"/>
    </dxf>
    <dxf>
      <font>
        <b val="0"/>
        <i val="0"/>
        <strike val="0"/>
        <condense val="0"/>
        <extend val="0"/>
        <outline val="0"/>
        <shadow val="0"/>
        <u val="none"/>
        <vertAlign val="baseline"/>
        <sz val="11"/>
        <color theme="1"/>
        <name val="游ゴシック"/>
        <family val="3"/>
        <charset val="128"/>
        <scheme val="minor"/>
      </font>
    </dxf>
    <dxf>
      <alignment horizontal="right" vertical="center" textRotation="0" wrapText="0" indent="0" justifyLastLine="0" shrinkToFit="0" readingOrder="0"/>
    </dxf>
    <dxf>
      <numFmt numFmtId="176" formatCode="0.0"/>
    </dxf>
    <dxf>
      <font>
        <b val="0"/>
        <i val="0"/>
        <strike val="0"/>
        <condense val="0"/>
        <extend val="0"/>
        <outline val="0"/>
        <shadow val="0"/>
        <u val="none"/>
        <vertAlign val="baseline"/>
        <sz val="11"/>
        <color theme="1"/>
        <name val="游ゴシック"/>
        <family val="3"/>
        <charset val="128"/>
        <scheme val="minor"/>
      </font>
    </dxf>
    <dxf>
      <alignment horizontal="right" vertical="center" textRotation="0" wrapText="0" indent="0" justifyLastLine="0" shrinkToFit="0" readingOrder="0"/>
    </dxf>
    <dxf>
      <numFmt numFmtId="176" formatCode="0.0"/>
    </dxf>
    <dxf>
      <fill>
        <patternFill patternType="none">
          <fgColor indexed="64"/>
          <bgColor indexed="65"/>
        </patternFill>
      </fill>
    </dxf>
    <dxf>
      <fill>
        <patternFill patternType="none">
          <fgColor indexed="64"/>
          <bgColor indexed="65"/>
        </patternFill>
      </fill>
    </dxf>
    <dxf>
      <numFmt numFmtId="176" formatCode="0.0"/>
      <fill>
        <patternFill patternType="none">
          <fgColor indexed="64"/>
          <bgColor indexed="65"/>
        </patternFill>
      </fill>
    </dxf>
    <dxf>
      <font>
        <b val="0"/>
        <i val="0"/>
        <strike val="0"/>
        <condense val="0"/>
        <extend val="0"/>
        <outline val="0"/>
        <shadow val="0"/>
        <u val="none"/>
        <vertAlign val="baseline"/>
        <sz val="11"/>
        <color theme="1"/>
        <name val="游ゴシック"/>
        <family val="2"/>
        <charset val="128"/>
        <scheme val="minor"/>
      </font>
      <fill>
        <patternFill patternType="none">
          <fgColor indexed="64"/>
          <bgColor indexed="65"/>
        </patternFill>
      </fill>
    </dxf>
    <dxf>
      <border outline="0">
        <top style="thin">
          <color theme="4" tint="0.39997558519241921"/>
        </top>
      </border>
    </dxf>
    <dxf>
      <fill>
        <patternFill patternType="none">
          <fgColor indexed="64"/>
          <bgColor indexed="65"/>
        </patternFill>
      </fill>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font>
        <b val="0"/>
        <i val="0"/>
        <strike val="0"/>
        <condense val="0"/>
        <extend val="0"/>
        <outline val="0"/>
        <shadow val="0"/>
        <u val="none"/>
        <vertAlign val="baseline"/>
        <sz val="11"/>
        <color theme="1"/>
        <name val="游ゴシック"/>
        <family val="3"/>
        <charset val="128"/>
        <scheme val="minor"/>
      </font>
    </dxf>
    <dxf>
      <alignment horizontal="right" vertical="center" textRotation="0" wrapText="0" indent="0" justifyLastLine="0" shrinkToFit="0" readingOrder="0"/>
    </dxf>
    <dxf>
      <numFmt numFmtId="1" formatCode="0"/>
    </dxf>
    <dxf>
      <alignment horizontal="right" vertical="center" textRotation="0" wrapText="0" indent="0" justifyLastLine="0" shrinkToFit="0" readingOrder="0"/>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alignment horizontal="right" vertical="center" textRotation="0" wrapText="0" indent="0" justifyLastLine="0" shrinkToFit="0" readingOrder="0"/>
    </dxf>
    <dxf>
      <numFmt numFmtId="176" formatCode="0.0"/>
    </dxf>
    <dxf>
      <alignment horizontal="right" vertical="center" textRotation="0" wrapText="0" indent="0" justifyLastLine="0" shrinkToFit="0" readingOrder="0"/>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alignment horizontal="right" vertical="center" textRotation="0" wrapText="0" indent="0" justifyLastLine="0" shrinkToFit="0" readingOrder="0"/>
    </dxf>
    <dxf>
      <numFmt numFmtId="30" formatCode="@"/>
      <alignment horizontal="right" vertical="center"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alignment horizontal="right" vertical="center" textRotation="0" wrapText="0" indent="0" justifyLastLine="0" shrinkToFit="0" readingOrder="0"/>
    </dxf>
    <dxf>
      <alignment horizontal="right" vertical="center" textRotation="0" wrapText="0" indent="0" justifyLastLine="0" shrinkToFit="0" readingOrder="0"/>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numFmt numFmtId="176" formatCode="0.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7620</xdr:colOff>
      <xdr:row>3</xdr:row>
      <xdr:rowOff>175260</xdr:rowOff>
    </xdr:from>
    <xdr:to>
      <xdr:col>24</xdr:col>
      <xdr:colOff>441960</xdr:colOff>
      <xdr:row>7</xdr:row>
      <xdr:rowOff>106680</xdr:rowOff>
    </xdr:to>
    <xdr:sp macro="" textlink="">
      <xdr:nvSpPr>
        <xdr:cNvPr id="2" name="吹き出し: 円形 1">
          <a:extLst>
            <a:ext uri="{FF2B5EF4-FFF2-40B4-BE49-F238E27FC236}">
              <a16:creationId xmlns:a16="http://schemas.microsoft.com/office/drawing/2014/main" id="{C4C94381-1F08-4C28-BCD3-DCB61B5B398B}"/>
            </a:ext>
          </a:extLst>
        </xdr:cNvPr>
        <xdr:cNvSpPr/>
      </xdr:nvSpPr>
      <xdr:spPr>
        <a:xfrm>
          <a:off x="4998720" y="861060"/>
          <a:ext cx="3116580" cy="845820"/>
        </a:xfrm>
        <a:prstGeom prst="wedgeEllipseCallout">
          <a:avLst>
            <a:gd name="adj1" fmla="val -71084"/>
            <a:gd name="adj2" fmla="val -3161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入力の上限が仕様にないので確認しなければならない</a:t>
          </a:r>
        </a:p>
      </xdr:txBody>
    </xdr:sp>
    <xdr:clientData/>
  </xdr:twoCellAnchor>
  <xdr:twoCellAnchor>
    <xdr:from>
      <xdr:col>6</xdr:col>
      <xdr:colOff>419100</xdr:colOff>
      <xdr:row>11</xdr:row>
      <xdr:rowOff>68580</xdr:rowOff>
    </xdr:from>
    <xdr:to>
      <xdr:col>23</xdr:col>
      <xdr:colOff>533400</xdr:colOff>
      <xdr:row>13</xdr:row>
      <xdr:rowOff>160020</xdr:rowOff>
    </xdr:to>
    <xdr:sp macro="" textlink="">
      <xdr:nvSpPr>
        <xdr:cNvPr id="3" name="思考の吹き出し: 雲形 2">
          <a:extLst>
            <a:ext uri="{FF2B5EF4-FFF2-40B4-BE49-F238E27FC236}">
              <a16:creationId xmlns:a16="http://schemas.microsoft.com/office/drawing/2014/main" id="{E889C758-3A9A-4456-94A1-9A8220DA2F0C}"/>
            </a:ext>
          </a:extLst>
        </xdr:cNvPr>
        <xdr:cNvSpPr/>
      </xdr:nvSpPr>
      <xdr:spPr>
        <a:xfrm>
          <a:off x="5410200" y="2583180"/>
          <a:ext cx="2125980" cy="548640"/>
        </a:xfrm>
        <a:prstGeom prst="cloud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120</a:t>
          </a:r>
          <a:r>
            <a:rPr kumimoji="1" lang="ja-JP" altLang="en-US" sz="1100"/>
            <a:t>を上限値とする</a:t>
          </a:r>
        </a:p>
      </xdr:txBody>
    </xdr:sp>
    <xdr:clientData/>
  </xdr:twoCellAnchor>
  <xdr:twoCellAnchor>
    <xdr:from>
      <xdr:col>7</xdr:col>
      <xdr:colOff>525780</xdr:colOff>
      <xdr:row>8</xdr:row>
      <xdr:rowOff>45720</xdr:rowOff>
    </xdr:from>
    <xdr:to>
      <xdr:col>22</xdr:col>
      <xdr:colOff>556260</xdr:colOff>
      <xdr:row>10</xdr:row>
      <xdr:rowOff>190500</xdr:rowOff>
    </xdr:to>
    <xdr:sp macro="" textlink="">
      <xdr:nvSpPr>
        <xdr:cNvPr id="4" name="矢印: 下 3">
          <a:extLst>
            <a:ext uri="{FF2B5EF4-FFF2-40B4-BE49-F238E27FC236}">
              <a16:creationId xmlns:a16="http://schemas.microsoft.com/office/drawing/2014/main" id="{0C626DA0-CD73-4F9E-8480-28537F7FF263}"/>
            </a:ext>
          </a:extLst>
        </xdr:cNvPr>
        <xdr:cNvSpPr/>
      </xdr:nvSpPr>
      <xdr:spPr>
        <a:xfrm>
          <a:off x="6187440" y="1874520"/>
          <a:ext cx="701040" cy="60198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平田 真也" id="{FFF8273E-A4B7-43E5-A29E-68B51675B7FF}" userId="9b8b2f54c7041b8e"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2C5BB4-42D4-46DE-8468-1B6CAA581650}" name="テーブル1" displayName="テーブル1" ref="B5:D8" totalsRowShown="0">
  <autoFilter ref="B5:D8" xr:uid="{692C5BB4-42D4-46DE-8468-1B6CAA581650}"/>
  <tableColumns count="3">
    <tableColumn id="1" xr3:uid="{0249F846-B969-468F-B137-AC1582C0B877}" name="No" dataDxfId="95"/>
    <tableColumn id="2" xr3:uid="{0966236F-AF93-46C6-AE62-CCC63168274B}" name="室温"/>
    <tableColumn id="3" xr3:uid="{6DA34724-F7D7-4B04-ACC5-FA746DE7C99D}" name="表示メッセージ"/>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54942B-E331-4218-AAFF-CB644B2F1A13}" name="テーブル2" displayName="テーブル2" ref="B16:F19" totalsRowShown="0">
  <autoFilter ref="B16:F19" xr:uid="{8F54942B-E331-4218-AAFF-CB644B2F1A13}"/>
  <tableColumns count="5">
    <tableColumn id="1" xr3:uid="{E80F3CF0-9D9B-45B1-882E-E5CA727730C3}" name="No">
      <calculatedColumnFormula>ROW()-ROW($B$16)</calculatedColumnFormula>
    </tableColumn>
    <tableColumn id="2" xr3:uid="{FC48409F-FC1E-437F-8671-F9D6023FDA6F}" name="室温(in)" dataDxfId="94"/>
    <tableColumn id="3" xr3:uid="{61B94E7B-78BB-460C-9E4D-7F43A755C807}" name="表示メッセージ(out)"/>
    <tableColumn id="4" xr3:uid="{F277BBAC-25C4-461D-A3D3-A11A228D66AF}" name="結果"/>
    <tableColumn id="5" xr3:uid="{354C74BC-55C0-4CC7-BFD2-C6871D5EB306}" name="判定"/>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640108-429D-42FF-B276-96A085B62C20}" name="テーブル4" displayName="テーブル4" ref="B22:F26" totalsRowShown="0" headerRowDxfId="93" headerRowBorderDxfId="92" tableBorderDxfId="91">
  <autoFilter ref="B22:F26" xr:uid="{55640108-429D-42FF-B276-96A085B62C20}"/>
  <tableColumns count="5">
    <tableColumn id="1" xr3:uid="{7A29B348-9969-4DAF-996C-F0E2E82435FB}" name="No"/>
    <tableColumn id="2" xr3:uid="{4F4CE11C-1FD7-4737-9846-C40CD4E9BD31}" name="室温(in)" dataDxfId="90"/>
    <tableColumn id="3" xr3:uid="{177918AB-234F-4208-8AAF-D453B945F459}" name="表示メッセージ(out)"/>
    <tableColumn id="4" xr3:uid="{3A11535C-2C5A-4E6C-808E-F31C2C7A4F47}" name="結果"/>
    <tableColumn id="5" xr3:uid="{E4685DD6-2223-478B-A6F7-8D2019CAC51C}" name="判定"/>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11910BC-184E-4332-B793-A1E385D20DB6}" name="テーブル11" displayName="テーブル11" ref="B30:F37" totalsRowShown="0" headerRowDxfId="89" headerRowBorderDxfId="88" tableBorderDxfId="87">
  <autoFilter ref="B30:F37" xr:uid="{C11910BC-184E-4332-B793-A1E385D20DB6}"/>
  <tableColumns count="5">
    <tableColumn id="1" xr3:uid="{6219FAF4-DA54-4BE7-97B9-07D36F876D0E}" name="No">
      <calculatedColumnFormula>ROW()-ROW($B$30)</calculatedColumnFormula>
    </tableColumn>
    <tableColumn id="2" xr3:uid="{EC98522C-3D8E-4DD6-B87D-409F88E221B9}" name="室温(in)" dataDxfId="86"/>
    <tableColumn id="3" xr3:uid="{D9D17648-3E52-4DBD-BB1E-67C5668B8499}" name="表示メッセージ(out)"/>
    <tableColumn id="4" xr3:uid="{B2E41ED7-0E9D-4D8A-A56B-56F10FD44B1F}" name="結果"/>
    <tableColumn id="5" xr3:uid="{09DFD186-C2B6-401A-9DE1-EE48A0F1CC16}" name="判定"/>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C8EF0B-3BF9-49E9-A812-9B3DEC1DAECD}" name="テーブル3" displayName="テーブル3" ref="B11:F14" totalsRowShown="0">
  <autoFilter ref="B11:F14" xr:uid="{FFC8EF0B-3BF9-49E9-A812-9B3DEC1DAECD}"/>
  <tableColumns count="5">
    <tableColumn id="1" xr3:uid="{E1DBBE8F-D62D-4B2C-9F50-02BB67EB559F}" name="No">
      <calculatedColumnFormula>ROW()-ROW($B$11)</calculatedColumnFormula>
    </tableColumn>
    <tableColumn id="2" xr3:uid="{509FF755-38B7-4704-8133-8203910F9DC6}" name="重さ(in)"/>
    <tableColumn id="3" xr3:uid="{5B1C2B34-28F3-49AE-BD5E-80047728D72E}" name="表示(expect)" dataDxfId="85"/>
    <tableColumn id="4" xr3:uid="{81D872D7-0C78-48BE-8E0D-F49E5ADEA4C4}" name="結果(actual)"/>
    <tableColumn id="5" xr3:uid="{D7E810B1-C407-4ADD-AE73-D746F35BAF37}" name="判定"/>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BCC3C9-0205-41E8-9B96-ADDC3255B934}" name="テーブル5" displayName="テーブル5" ref="B17:F21" totalsRowShown="0">
  <autoFilter ref="B17:F21" xr:uid="{7CBCC3C9-0205-41E8-9B96-ADDC3255B934}"/>
  <tableColumns count="5">
    <tableColumn id="1" xr3:uid="{B0CCFD63-F151-4AE5-9856-A549B2201106}" name="No">
      <calculatedColumnFormula>ROW()-ROW($B$17)</calculatedColumnFormula>
    </tableColumn>
    <tableColumn id="2" xr3:uid="{96075308-0A9A-4771-9918-E4375128EC9C}" name="重さ(in)"/>
    <tableColumn id="3" xr3:uid="{84D878E5-2FDF-4D87-8A9E-5BA6789A6EF1}" name="表示(expect)" dataDxfId="84"/>
    <tableColumn id="4" xr3:uid="{71723126-7D38-4715-8425-73F196F29CE3}" name="結果(actual)"/>
    <tableColumn id="5" xr3:uid="{FE403B6F-9D92-46B1-AC0A-084378B3C35E}" name="判定"/>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4A984B-0EAC-4F01-9A65-701EB429C976}" name="テーブル6" displayName="テーブル6" ref="B24:F31" totalsRowShown="0" headerRowDxfId="83" headerRowBorderDxfId="82" tableBorderDxfId="81">
  <autoFilter ref="B24:F31" xr:uid="{244A984B-0EAC-4F01-9A65-701EB429C976}"/>
  <tableColumns count="5">
    <tableColumn id="1" xr3:uid="{0BA013CA-4130-4F4E-A721-13292B5A4570}" name="No">
      <calculatedColumnFormula>ROW()-ROW($B$24)</calculatedColumnFormula>
    </tableColumn>
    <tableColumn id="2" xr3:uid="{F79312B0-D1C4-4792-BB9D-228ACEDBF5C7}" name="重さ(in)"/>
    <tableColumn id="3" xr3:uid="{CCCDEFC8-1A47-4AD8-AF39-6B8C21456BDE}" name="表示(expect)" dataDxfId="80"/>
    <tableColumn id="4" xr3:uid="{2934A5AF-26C9-4011-B6C3-A0F20ADE55B8}" name="結果(actual)"/>
    <tableColumn id="5" xr3:uid="{826AF35A-3D39-41A3-8B7C-56914B52731B}" name="判定"/>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F94367-D7AD-49AE-B7E2-4524E3095220}" name="テーブル7" displayName="テーブル7" ref="B19:F25" totalsRowShown="0">
  <autoFilter ref="B19:F25" xr:uid="{1BF94367-D7AD-49AE-B7E2-4524E3095220}"/>
  <tableColumns count="5">
    <tableColumn id="1" xr3:uid="{8F31326F-67DC-4E83-BAB9-95D3F9865252}" name="No">
      <calculatedColumnFormula>ROW()-ROW($B$19)</calculatedColumnFormula>
    </tableColumn>
    <tableColumn id="2" xr3:uid="{DAE6151D-0488-4B6F-9285-847C93630FE6}" name="畳数(in)"/>
    <tableColumn id="3" xr3:uid="{2B200F8E-BE43-4A45-9E3B-033DE340ED32}" name="表示メッセージ(out)"/>
    <tableColumn id="4" xr3:uid="{5261B419-8447-4879-814C-EABA04624E1F}" name="結果"/>
    <tableColumn id="5" xr3:uid="{9FE6947D-6B53-4C81-81C8-52A244C17DC2}" name="判定"/>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8D7B7A-9784-49E6-8F5D-711CB1E0A50F}" name="テーブル8" displayName="テーブル8" ref="B12:F16" totalsRowShown="0">
  <autoFilter ref="B12:F16" xr:uid="{3A8D7B7A-9784-49E6-8F5D-711CB1E0A50F}"/>
  <tableColumns count="5">
    <tableColumn id="1" xr3:uid="{31F74724-F413-4EFF-BBCE-986388D888F4}" name="No">
      <calculatedColumnFormula>ROW()-ROW($B$12)</calculatedColumnFormula>
    </tableColumn>
    <tableColumn id="2" xr3:uid="{71CFCE00-D5F7-4BC4-BEF8-BF79942B29D6}" name="畳数(in)"/>
    <tableColumn id="3" xr3:uid="{C96620E3-D3DF-4C5A-BA11-E4FA5869CEE2}" name="表示メッセージ(out)" dataDxfId="79"/>
    <tableColumn id="4" xr3:uid="{19A8E784-4DCC-42E2-AA06-D92334451B79}" name="結果"/>
    <tableColumn id="5" xr3:uid="{E283681A-8B7C-4EAC-BA5F-E90D7A3D592E}" name="判定"/>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6C91BC6-2B83-4ECA-91A6-95E91BD2014C}" name="テーブル12" displayName="テーブル12" ref="B29:F39" totalsRowShown="0" headerRowDxfId="78" headerRowBorderDxfId="77" tableBorderDxfId="76">
  <autoFilter ref="B29:F39" xr:uid="{F6C91BC6-2B83-4ECA-91A6-95E91BD2014C}"/>
  <tableColumns count="5">
    <tableColumn id="1" xr3:uid="{BA80F107-5FC6-4D89-B7D4-46C51104FB68}" name="No">
      <calculatedColumnFormula>ROW()-ROW($B$29)</calculatedColumnFormula>
    </tableColumn>
    <tableColumn id="2" xr3:uid="{5FA8836B-D20B-46EA-8192-8C10835ACE10}" name="畳数(in)"/>
    <tableColumn id="3" xr3:uid="{D7D07AA3-913C-41C0-BE1B-CF8842D4EC37}" name="表示メッセージ(out)"/>
    <tableColumn id="4" xr3:uid="{0B3F83A8-A889-4095-AF12-3E496E841F0A}" name="結果"/>
    <tableColumn id="5" xr3:uid="{C54EBBA6-3F73-4005-9A83-5529D9749FBF}" name="判定"/>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2B7CBFA-6561-40AE-B9FE-8464A2DD9618}" name="テーブル9" displayName="テーブル9" ref="B29:F35" totalsRowShown="0">
  <autoFilter ref="B29:F35" xr:uid="{92B7CBFA-6561-40AE-B9FE-8464A2DD9618}"/>
  <tableColumns count="5">
    <tableColumn id="1" xr3:uid="{BE6F6845-98B0-4AE4-8028-FB8074B6769F}" name="No">
      <calculatedColumnFormula>ROW()-ROW($B$29)</calculatedColumnFormula>
    </tableColumn>
    <tableColumn id="2" xr3:uid="{1012E770-11EC-45DE-864E-266988B95A51}" name="長さm(in)" dataDxfId="75"/>
    <tableColumn id="3" xr3:uid="{56B968F6-0760-4384-80BB-E9C62B0CC5BE}" name="単価(out)" dataDxfId="74"/>
    <tableColumn id="4" xr3:uid="{116F8EA2-6E93-4D9F-ADAA-32FE1BA8F37C}" name="結果"/>
    <tableColumn id="5" xr3:uid="{D6781A88-2C17-4833-A000-7A5A46904C7D}" name="判定"/>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514335-D03B-4CE6-AB55-5FEE8932DF6B}" name="テーブル10" displayName="テーブル10" ref="B22:F26" totalsRowShown="0">
  <autoFilter ref="B22:F26" xr:uid="{B3514335-D03B-4CE6-AB55-5FEE8932DF6B}"/>
  <tableColumns count="5">
    <tableColumn id="1" xr3:uid="{6186A583-74C8-4904-804E-BD2468504FD0}" name="No">
      <calculatedColumnFormula>ROW()-ROW($B$22)</calculatedColumnFormula>
    </tableColumn>
    <tableColumn id="2" xr3:uid="{25A2A408-1A88-4A6A-ABD7-F597E9BA35B6}" name="長さm(in)" dataDxfId="73"/>
    <tableColumn id="3" xr3:uid="{D607633A-C765-436E-B4EA-FE5DC2239D7F}" name="単価(out)" dataDxfId="72"/>
    <tableColumn id="4" xr3:uid="{B2A18C3B-E87D-4E2C-838B-D6C9186023C4}" name="結果"/>
    <tableColumn id="5" xr3:uid="{3D19FAA4-918F-450B-941E-CA789149A463}" name="判定"/>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0F7F59A-DD8E-4915-8E55-7FEE328E4AA0}" name="テーブル13" displayName="テーブル13" ref="B39:F48" totalsRowShown="0" headerRowDxfId="71" headerRowBorderDxfId="70" tableBorderDxfId="69">
  <autoFilter ref="B39:F48" xr:uid="{C0F7F59A-DD8E-4915-8E55-7FEE328E4AA0}"/>
  <tableColumns count="5">
    <tableColumn id="1" xr3:uid="{C4675328-CBE7-48D0-85AA-0A55526EF0AA}" name="No">
      <calculatedColumnFormula>ROW()-ROW($B$39)</calculatedColumnFormula>
    </tableColumn>
    <tableColumn id="2" xr3:uid="{9BF2E60B-C263-4ADC-B0F0-09112C3C7AB8}" name="長さm(in)" dataDxfId="68"/>
    <tableColumn id="3" xr3:uid="{CF18C732-FA92-48D4-BE63-583B946E6ABB}" name="単価(out)" dataDxfId="67"/>
    <tableColumn id="4" xr3:uid="{169777BE-BAC1-4410-ADBE-A08DB56EC5FC}" name="結果"/>
    <tableColumn id="5" xr3:uid="{BCAB804B-98E3-4348-9063-9A9505AC4534}" name="判定"/>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CD281AF-395C-4897-AC33-C474029C060A}" name="テーブル15" displayName="テーブル15" ref="B9:F15" totalsRowShown="0">
  <autoFilter ref="B9:F15" xr:uid="{3CD281AF-395C-4897-AC33-C474029C060A}"/>
  <tableColumns count="5">
    <tableColumn id="1" xr3:uid="{BFDC78DA-3EF6-4750-A7E0-2B0AABC4CFDD}" name="No">
      <calculatedColumnFormula>ROW()-ROW($B$9)</calculatedColumnFormula>
    </tableColumn>
    <tableColumn id="2" xr3:uid="{41930760-8FC2-4516-89B7-4D73272E0537}" name="年齢(in)" dataDxfId="66"/>
    <tableColumn id="3" xr3:uid="{D04B5B2F-B99D-4F15-BED1-D5EB24BB649D}" name="入園料金(out)" dataDxfId="65"/>
    <tableColumn id="4" xr3:uid="{81244594-4A37-403B-8628-FD22ADBD5174}" name="結果"/>
    <tableColumn id="5" xr3:uid="{995D4DCE-2F3E-440C-94F2-4F0613DB5210}" name="判定"/>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0AE3A02-E893-4DC5-8463-F5B8AD9DB41E}" name="テーブル17" displayName="テーブル17" ref="B18:F28" totalsRowShown="0">
  <autoFilter ref="B18:F28" xr:uid="{20AE3A02-E893-4DC5-8463-F5B8AD9DB41E}"/>
  <tableColumns count="5">
    <tableColumn id="1" xr3:uid="{BCBDAF1B-BCAC-4972-95BD-4F14A5F0FF9B}" name="No">
      <calculatedColumnFormula>ROW()-ROW($B$18)</calculatedColumnFormula>
    </tableColumn>
    <tableColumn id="2" xr3:uid="{EFCEBDBE-FB9F-4675-B1BD-72D43E5EE5EB}" name="年齢(in)"/>
    <tableColumn id="3" xr3:uid="{55F695FD-E5D7-4036-85BF-66168773723B}" name="入園料金(out)"/>
    <tableColumn id="4" xr3:uid="{0F7DC8D9-A8E1-49CC-B982-2D7376C8754A}" name="結果"/>
    <tableColumn id="5" xr3:uid="{371CEEB8-7B44-41E4-8F6D-277A48F9E892}" name="判定"/>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2C6A776-FDFD-4A2D-92C6-8314AD94EA85}" name="テーブル21" displayName="テーブル21" ref="B16:E21" totalsRowShown="0">
  <autoFilter ref="B16:E21" xr:uid="{D2C6A776-FDFD-4A2D-92C6-8314AD94EA85}"/>
  <tableColumns count="4">
    <tableColumn id="1" xr3:uid="{956AF395-45DC-40AD-B4B7-0F7B19040E84}" name="アイテム" dataDxfId="64"/>
    <tableColumn id="2" xr3:uid="{D3F9664B-51A0-417A-B26E-6C60C80C3202}" name="攻撃力"/>
    <tableColumn id="3" xr3:uid="{A7C46260-D239-4D29-8978-A34E4DA44070}" name="タイプ"/>
    <tableColumn id="4" xr3:uid="{0D1E9AB4-D1BE-4CA0-A332-03F49C266C01}" name="強化"/>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E41A335-4191-4EBF-BA33-E80C27B2708B}" name="テーブル22" displayName="テーブル22" ref="B24:F26" totalsRowShown="0" headerRowDxfId="63" dataDxfId="62" tableBorderDxfId="61">
  <autoFilter ref="B24:F26" xr:uid="{2E41A335-4191-4EBF-BA33-E80C27B2708B}"/>
  <tableColumns count="5">
    <tableColumn id="1" xr3:uid="{7088C251-BB4C-49FC-9D6D-373115EB4CE3}" name="No" dataDxfId="60">
      <calculatedColumnFormula>ROW()-ROW($B$24)</calculatedColumnFormula>
    </tableColumn>
    <tableColumn id="2" xr3:uid="{FF33A385-1C9A-4C72-B617-4DFE5DA6D987}" name="装備する武器(in)" dataDxfId="59">
      <calculatedColumnFormula>B17</calculatedColumnFormula>
    </tableColumn>
    <tableColumn id="3" xr3:uid="{96861E92-0225-4479-A692-5D33F84EB792}" name="表示メッセージ(out)"/>
    <tableColumn id="4" xr3:uid="{873A2E15-D7DB-421D-9887-5512A6C35436}" name="結果" dataDxfId="58"/>
    <tableColumn id="5" xr3:uid="{1DB66291-8B06-495E-87E5-8B3BD2E6A1C2}" name="判定" dataDxfId="5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4BF0604-3001-441A-97F6-E1F0884B8D27}" name="テーブル151715" displayName="テーブル151715" ref="B21:F24" totalsRowShown="0">
  <autoFilter ref="B21:F24" xr:uid="{3CD281AF-395C-4897-AC33-C474029C060A}"/>
  <tableColumns count="5">
    <tableColumn id="1" xr3:uid="{DC9EE3DF-4847-4649-A7EE-1A4431FAB1D1}" name="No">
      <calculatedColumnFormula>ROW()-ROW($B$21)</calculatedColumnFormula>
    </tableColumn>
    <tableColumn id="2" xr3:uid="{4265BB58-BEBA-4D5A-8B3D-CE3187FFB7DB}" name="武器(in)" dataDxfId="56"/>
    <tableColumn id="3" xr3:uid="{4CE6A195-265A-46BC-9C41-0A1DE8E2274B}" name="表示メッセージ(out)" dataDxfId="55"/>
    <tableColumn id="4" xr3:uid="{D255E15A-6819-4F40-93B5-974389E52EBD}" name="結果"/>
    <tableColumn id="5" xr3:uid="{5084DA63-EB37-402C-805D-363A5D93F97D}" name="判定"/>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1A077F1-71E8-40C2-AD38-AD060434B09B}" name="テーブル2120" displayName="テーブル2120" ref="B13:E18" totalsRowShown="0">
  <autoFilter ref="B13:E18" xr:uid="{61A077F1-71E8-40C2-AD38-AD060434B09B}"/>
  <tableColumns count="4">
    <tableColumn id="1" xr3:uid="{6B4F6ADF-1B1D-4B89-9945-20A438440773}" name="アイテム" dataDxfId="54"/>
    <tableColumn id="2" xr3:uid="{31CE3399-4AF4-48D9-923E-CA2D7E3D70D8}" name="攻撃力"/>
    <tableColumn id="3" xr3:uid="{E9DF4822-BC30-4BC0-BED5-CC54930E8BA8}" name="タイプ"/>
    <tableColumn id="4" xr3:uid="{94493923-6A2A-4DB0-9BC4-41F76361DEBE}" name="強化"/>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4F9A8E5-263F-4F09-9078-358BA363219F}" name="テーブル151721" displayName="テーブル151721" ref="B22:F30" totalsRowShown="0">
  <autoFilter ref="B22:F30" xr:uid="{3CD281AF-395C-4897-AC33-C474029C060A}"/>
  <tableColumns count="5">
    <tableColumn id="1" xr3:uid="{395E5B1F-A5B7-4AD6-A65B-A477AD459BB4}" name="No">
      <calculatedColumnFormula>ROW()-ROW($B$22)</calculatedColumnFormula>
    </tableColumn>
    <tableColumn id="2" xr3:uid="{105EB7F9-C940-43D1-ADD8-32ECF3C773A3}" name="BMI値(in)" dataDxfId="53"/>
    <tableColumn id="3" xr3:uid="{11CBAD7C-4702-490B-80EC-CA3462575581}" name="栄養状態(out)" dataDxfId="52"/>
    <tableColumn id="4" xr3:uid="{1D1E3A7E-48B0-4C5F-A545-D5D687E461EA}" name="結果"/>
    <tableColumn id="5" xr3:uid="{EF4F5822-B55E-4B6B-ABD7-50EE301E4436}" name="判定"/>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589238A-CE8A-4407-956B-502619DB8375}" name="テーブル23" displayName="テーブル23" ref="B13:D19" totalsRowShown="0">
  <autoFilter ref="B13:D19" xr:uid="{4589238A-CE8A-4407-956B-502619DB8375}"/>
  <tableColumns count="3">
    <tableColumn id="1" xr3:uid="{AF6DDE1E-CF43-49D4-97B6-49E34850C1EA}" name="No" dataDxfId="51">
      <calculatedColumnFormula>ROW()-ROW($B$13)</calculatedColumnFormula>
    </tableColumn>
    <tableColumn id="2" xr3:uid="{7F999DC9-E061-425F-8136-7F66B608A65A}" name="BMI指標"/>
    <tableColumn id="3" xr3:uid="{5FD8A4E8-EE53-407D-8BAD-09EB09FFE642}" name="栄養状態"/>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D349301-55EA-47C5-85F6-128676CED22A}" name="テーブル24" displayName="テーブル24" ref="B33:F47" totalsRowShown="0">
  <autoFilter ref="B33:F47" xr:uid="{1D349301-55EA-47C5-85F6-128676CED22A}"/>
  <tableColumns count="5">
    <tableColumn id="1" xr3:uid="{AA77D6D0-5222-48F7-A196-82993F9B6B18}" name="No">
      <calculatedColumnFormula>ROW()-ROW($B$33)</calculatedColumnFormula>
    </tableColumn>
    <tableColumn id="2" xr3:uid="{4E586B48-5EF5-420F-B862-6463A9BC37B8}" name="BMI値(in)"/>
    <tableColumn id="3" xr3:uid="{C5ACC54D-3A9C-4BA2-90D6-0970C1CCEAE1}" name="栄養状態(out)"/>
    <tableColumn id="4" xr3:uid="{4563D69C-0F21-437B-9AEB-EBECE79A1F42}" name="結果"/>
    <tableColumn id="5" xr3:uid="{5A951A56-2FCE-42B9-BB3F-D5DFB33E1D65}" name="判定"/>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753E6DD-A7AE-464B-828A-3DEE909E5EB5}" name="テーブル151734" displayName="テーブル151734" ref="B10:D16" totalsRowShown="0">
  <autoFilter ref="B10:D16" xr:uid="{3CD281AF-395C-4897-AC33-C474029C060A}"/>
  <tableColumns count="3">
    <tableColumn id="1" xr3:uid="{3D0FD56D-BE2C-477B-9AD4-7721D55B2EE4}" name="No" dataDxfId="50">
      <calculatedColumnFormula>ROW()-ROW($B$10)</calculatedColumnFormula>
    </tableColumn>
    <tableColumn id="2" xr3:uid="{56AF9972-1FBF-4C58-BF8B-4429B37D123F}" name="日(in)" dataDxfId="49"/>
    <tableColumn id="3" xr3:uid="{43F92752-9147-49A3-A9BE-D6854A86703C}" name="割引率(out)" dataDxfId="48"/>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4E5B0A5-1D8C-4993-9CE8-32C777B4D941}" name="テーブル15173135" displayName="テーブル15173135" ref="B19:D28" totalsRowShown="0">
  <autoFilter ref="B19:D28" xr:uid="{F0028DAF-053B-4D66-96C5-A0D373B7DF09}"/>
  <tableColumns count="3">
    <tableColumn id="1" xr3:uid="{3BDB2E8A-FED8-46D7-B040-32DDE67A42B8}" name="No" dataDxfId="47">
      <calculatedColumnFormula>ROW()-ROW($B$19)</calculatedColumnFormula>
    </tableColumn>
    <tableColumn id="2" xr3:uid="{7513FB2A-4C50-48D3-86AC-07B87684EB2C}" name="日(in)" dataDxfId="46"/>
    <tableColumn id="3" xr3:uid="{E69BBA3E-0714-4FD3-95AB-B5E1FB3C3C65}" name="割引率(out)" dataDxfId="45"/>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7C3BD8A-E8C4-42DD-AE1C-8D363DBAF148}" name="テーブル151726" displayName="テーブル151726" ref="B9:D13" totalsRowShown="0">
  <autoFilter ref="B9:D13" xr:uid="{3CD281AF-395C-4897-AC33-C474029C060A}"/>
  <tableColumns count="3">
    <tableColumn id="1" xr3:uid="{DE7D01AE-859F-40C5-9C4C-3CD82CFF81FA}" name="No" dataDxfId="44">
      <calculatedColumnFormula>ROW()-ROW($B$9)</calculatedColumnFormula>
    </tableColumn>
    <tableColumn id="2" xr3:uid="{72AC79C5-CE0C-4C6D-8855-10FB39E1E1F0}" name="日(in)" dataDxfId="43"/>
    <tableColumn id="3" xr3:uid="{E69D98DA-0DF2-4653-A459-A6D82522F1A2}" name="割引率(out)" dataDxfId="42"/>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B6431FB-8505-4F07-BAC7-567132857FA6}" name="テーブル15173128" displayName="テーブル15173128" ref="B16:D22" totalsRowShown="0">
  <autoFilter ref="B16:D22" xr:uid="{F0028DAF-053B-4D66-96C5-A0D373B7DF09}"/>
  <tableColumns count="3">
    <tableColumn id="1" xr3:uid="{ED788229-7FAC-45A2-9F40-E27B5157E911}" name="No" dataDxfId="41">
      <calculatedColumnFormula>ROW()-ROW($B$16)</calculatedColumnFormula>
    </tableColumn>
    <tableColumn id="2" xr3:uid="{7A4B1BE0-5895-4148-912D-B9C33BD953A8}" name="日(in)" dataDxfId="40"/>
    <tableColumn id="3" xr3:uid="{8A65EE14-85E3-427C-B4CF-5C423E6C4EC4}" name="割引率(out)" dataDxfId="39"/>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9C88D44C-3DCC-4ED9-85BB-CE88D5FEA1B6}" name="テーブル151729" displayName="テーブル151729" ref="B13:F22" totalsRowShown="0">
  <autoFilter ref="B13:F22" xr:uid="{3CD281AF-395C-4897-AC33-C474029C060A}"/>
  <tableColumns count="5">
    <tableColumn id="1" xr3:uid="{A67DBA48-C8F2-47EC-A68F-23BDFFCB77A4}" name="No" dataDxfId="38">
      <calculatedColumnFormula>ROW()-ROW($B$13)</calculatedColumnFormula>
    </tableColumn>
    <tableColumn id="2" xr3:uid="{EA4E8641-8A21-46CA-B441-3DE45D5A1BFB}" name="日(in)" dataDxfId="37"/>
    <tableColumn id="3" xr3:uid="{B4BA61E0-BB52-4E96-9091-4D39CC5A0BB8}" name="割引率(out)" dataDxfId="36"/>
    <tableColumn id="4" xr3:uid="{D6B85252-97D8-4562-81F0-94B98C519BEB}" name="結果"/>
    <tableColumn id="5" xr3:uid="{4685A39F-DF83-48A5-A3D1-0AF4AB796C53}" name="判定"/>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3DE7147-B9F8-4450-9994-170AF047C7E4}" name="テーブル151732" displayName="テーブル151732" ref="B23:D27" totalsRowShown="0">
  <autoFilter ref="B23:D27" xr:uid="{3CD281AF-395C-4897-AC33-C474029C060A}"/>
  <tableColumns count="3">
    <tableColumn id="1" xr3:uid="{4ABA8482-3634-40C8-8AA9-489E4D43A15B}" name="No" dataDxfId="35">
      <calculatedColumnFormula>ROW()-ROW($B$23)</calculatedColumnFormula>
    </tableColumn>
    <tableColumn id="2" xr3:uid="{2C7BB576-D08E-4C59-83BC-BBBFF09101D6}" name="3辺合計cm(in)" dataDxfId="34"/>
    <tableColumn id="3" xr3:uid="{AB1E01F0-F903-426D-8976-023206E24F82}" name="荷物サイズ(out)" dataDxfId="33"/>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3274359D-BCD6-49B2-A316-DFBDF538CA33}" name="テーブル15173133" displayName="テーブル15173133" ref="B30:D37" totalsRowShown="0">
  <autoFilter ref="B30:D37" xr:uid="{F0028DAF-053B-4D66-96C5-A0D373B7DF09}"/>
  <tableColumns count="3">
    <tableColumn id="1" xr3:uid="{C2CF0EA4-4BFC-4360-B4E8-8EF9ADB59C2F}" name="No" dataDxfId="32">
      <calculatedColumnFormula>ROW()-ROW($A$30)</calculatedColumnFormula>
    </tableColumn>
    <tableColumn id="2" xr3:uid="{6A1F1BF5-F15B-4542-89AF-323012BEB48F}" name="3辺合計cm(in)" dataDxfId="31"/>
    <tableColumn id="3" xr3:uid="{D84A2566-6A5E-4849-A05C-CC976D6245E3}" name="荷物サイズ(out)" dataDxfId="30"/>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886BB0A-EDEE-4DF1-BD4E-E4F27EA14D5E}" name="テーブル18" displayName="テーブル18" ref="B16:D20" totalsRowShown="0">
  <autoFilter ref="B16:D20" xr:uid="{0886BB0A-EDEE-4DF1-BD4E-E4F27EA14D5E}"/>
  <tableColumns count="3">
    <tableColumn id="1" xr3:uid="{989B0775-2A19-40D9-AB0D-DF5DE2B36249}" name="荷物サイズ"/>
    <tableColumn id="2" xr3:uid="{1066EB57-2CB1-4435-94B4-17ECCEBA51C4}" name="３辺合計"/>
    <tableColumn id="3" xr3:uid="{6F84D3CB-B30F-45CC-B4C6-4F626C4F709E}" name="重量"/>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183F7C2-6A35-4915-BEC8-D5814901A15F}" name="テーブル15173227" displayName="テーブル15173227" ref="F23:H27" totalsRowShown="0">
  <autoFilter ref="F23:H27" xr:uid="{7183F7C2-6A35-4915-BEC8-D5814901A15F}"/>
  <tableColumns count="3">
    <tableColumn id="1" xr3:uid="{CB699034-DBB1-4F53-8ED9-0ABC61D0BF64}" name="No" dataDxfId="29">
      <calculatedColumnFormula>ROW()-ROW($B$23)</calculatedColumnFormula>
    </tableColumn>
    <tableColumn id="4" xr3:uid="{5ADB4C8E-809D-456A-95F6-609A18948BA1}" name="重量kg(in)" dataDxfId="28"/>
    <tableColumn id="3" xr3:uid="{2BE489E8-0BF7-4AEE-9377-05525A369BA7}" name="荷物サイズ(out)" dataDxfId="27"/>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B652E3A-65B9-47AC-9577-665DDB636661}" name="テーブル1517313330" displayName="テーブル1517313330" ref="F30:H37" totalsRowShown="0">
  <autoFilter ref="F30:H37" xr:uid="{4B652E3A-65B9-47AC-9577-665DDB636661}"/>
  <tableColumns count="3">
    <tableColumn id="1" xr3:uid="{9F162519-E25F-47A3-9A6F-15574F964F9B}" name="No" dataDxfId="26">
      <calculatedColumnFormula>ROW()-ROW($A$30)</calculatedColumnFormula>
    </tableColumn>
    <tableColumn id="4" xr3:uid="{B079A9E0-297F-4629-9990-73C320BD8DB8}" name="重量kg(in)" dataDxfId="25"/>
    <tableColumn id="3" xr3:uid="{B3CA2884-308B-4364-ABFF-2ED826BF83C9}" name="荷物サイズ(out)" dataDxfId="24"/>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39C79123-D7B8-48E8-95DE-09B83C0EC1F6}" name="テーブル151736" displayName="テーブル151736" ref="B20:D23" totalsRowShown="0">
  <autoFilter ref="B20:D23" xr:uid="{3CD281AF-395C-4897-AC33-C474029C060A}"/>
  <tableColumns count="3">
    <tableColumn id="1" xr3:uid="{7C14FE03-AD4F-4E34-B22A-A8693B8C73CD}" name="No" dataDxfId="17">
      <calculatedColumnFormula>ROW()-ROW($B$20)</calculatedColumnFormula>
    </tableColumn>
    <tableColumn id="2" xr3:uid="{8BF231B5-F481-4ADD-817D-95CB5BE2F9D6}" name="部署コード(in)" dataDxfId="15"/>
    <tableColumn id="3" xr3:uid="{7B6DD7BC-5AC1-4F8B-BCD4-6BA1AC78513C}" name="部署名(out)" dataDxfId="16"/>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A65E400-E1FD-4BF3-A860-1B0E1A5E59DD}" name="テーブル15173137" displayName="テーブル15173137" ref="B27:D32" totalsRowShown="0">
  <autoFilter ref="B27:D32" xr:uid="{F0028DAF-053B-4D66-96C5-A0D373B7DF09}"/>
  <tableColumns count="3">
    <tableColumn id="1" xr3:uid="{0D7DC3D9-C9D5-4471-B8D5-A903432C7422}" name="No" dataDxfId="12">
      <calculatedColumnFormula>ROW()-ROW($B$27)</calculatedColumnFormula>
    </tableColumn>
    <tableColumn id="2" xr3:uid="{4DA95AAF-219D-41D3-B604-28201B990C08}" name="部署コード(in)" dataDxfId="13"/>
    <tableColumn id="3" xr3:uid="{D945F7BF-6880-42EB-881C-2AD90AC86A07}" name="部署名(out)" dataDxfId="14"/>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D561CBD5-0EBD-4ECB-A6A5-2B593690FDBD}" name="テーブル15173638" displayName="テーブル15173638" ref="L20:N24" totalsRowShown="0">
  <autoFilter ref="L20:N24" xr:uid="{D561CBD5-0EBD-4ECB-A6A5-2B593690FDBD}"/>
  <tableColumns count="3">
    <tableColumn id="1" xr3:uid="{B39B056C-088C-4E04-A59C-7ED616A4141C}" name="No" dataDxfId="11">
      <calculatedColumnFormula>ROW()-ROW($B$20)</calculatedColumnFormula>
    </tableColumn>
    <tableColumn id="2" xr3:uid="{42146D67-7C51-40F0-AB28-33354A211870}" name="部署コード(in)" dataDxfId="10"/>
    <tableColumn id="3" xr3:uid="{2FA4FF9E-904E-4EFB-A9C1-C6D3A5CD3D8B}" name="部署名(out)" dataDxfId="9"/>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D6545A0-5B91-493C-AD42-03075ECBC899}" name="テーブル1517" displayName="テーブル1517" ref="B14:D16" totalsRowShown="0">
  <autoFilter ref="B14:D16" xr:uid="{3CD281AF-395C-4897-AC33-C474029C060A}"/>
  <tableColumns count="3">
    <tableColumn id="1" xr3:uid="{B12DC9B1-93D3-470C-8546-1BC4C16723DC}" name="No" dataDxfId="23">
      <calculatedColumnFormula>ROW()-ROW($B$14)</calculatedColumnFormula>
    </tableColumn>
    <tableColumn id="2" xr3:uid="{6C51A0FB-7A67-4E54-BE55-8438F0EAE427}" name="長さm(in)" dataDxfId="22"/>
    <tableColumn id="3" xr3:uid="{5E9D94F6-B9F1-4153-B156-8CB8B7465FD1}" name="単価(out)" dataDxfId="21"/>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F0028DAF-053B-4D66-96C5-A0D373B7DF09}" name="テーブル151731" displayName="テーブル151731" ref="B21:D23" totalsRowShown="0">
  <autoFilter ref="B21:D23" xr:uid="{F0028DAF-053B-4D66-96C5-A0D373B7DF09}"/>
  <tableColumns count="3">
    <tableColumn id="1" xr3:uid="{E4E84DB8-0867-43E8-AF1C-931E92A30C8F}" name="No" dataDxfId="20">
      <calculatedColumnFormula>ROW()-ROW($B$14)</calculatedColumnFormula>
    </tableColumn>
    <tableColumn id="2" xr3:uid="{0A074C4E-74AA-4374-960B-FE7A35403642}" name="長さm(in)" dataDxfId="19"/>
    <tableColumn id="3" xr3:uid="{8ECE7D09-59E5-408B-B22C-648D369B615F}" name="単価(out)" dataDxfId="18"/>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0" dT="2022-02-25T14:08:57.89" personId="{FFF8273E-A4B7-43E5-A29E-68B51675B7FF}" id="{73E9A5BC-B76B-4DC1-8F23-4FE4B56C27BD}">
    <text>下に行挿入して作る
作成したらI列以降のスピル範囲を調整する</text>
  </threadedComment>
  <threadedComment ref="I32" dT="2022-02-25T14:10:01.23" personId="{FFF8273E-A4B7-43E5-A29E-68B51675B7FF}" id="{AC2855C6-4B30-42A7-B0E8-2F08C6F53137}">
    <text>同値分割のC列（入力列）から右側をSPILLで取得</text>
  </threadedComment>
  <threadedComment ref="N32" dT="2022-02-25T14:10:46.62" personId="{FFF8273E-A4B7-43E5-A29E-68B51675B7FF}" id="{88D7799A-0D02-435E-A6AD-28F57F865144}">
    <text>同値分割と境界値分析の結果をつなげて１つの範囲にする</text>
  </threadedComment>
  <threadedComment ref="S32" dT="2022-02-25T14:11:35.49" personId="{FFF8273E-A4B7-43E5-A29E-68B51675B7FF}" id="{7C9E25A7-4F29-49F3-9DB6-2E9CDE9B2F15}">
    <text>１つの範囲につなげたテストケースを入力の順にソートする</text>
  </threadedComment>
  <threadedComment ref="F40" dT="2022-02-25T14:08:57.89" personId="{FFF8273E-A4B7-43E5-A29E-68B51675B7FF}" id="{DF72613A-C0B0-4B35-B794-C87532943AE6}">
    <text>下に行挿入して作る
作成したらI列以降のスピル範囲を調整する</text>
  </threadedComment>
  <threadedComment ref="I40" dT="2022-02-25T14:09:47.92" personId="{FFF8273E-A4B7-43E5-A29E-68B51675B7FF}" id="{AC461716-5032-4387-ACA1-212608EA8E3A}">
    <text>境界値分析のC列（入力列）から右側をSPILLで取得</text>
  </threadedComment>
  <threadedComment ref="B51" dT="2022-02-25T14:14:52.79" personId="{FFF8273E-A4B7-43E5-A29E-68B51675B7FF}" id="{4AE046B0-7201-41E1-9350-4136D9A95841}">
    <text>100行目までは背景色の条件付き書式を付けてるので足りない場合は拡張する</text>
  </threadedComment>
</ThreadedComments>
</file>

<file path=xl/threadedComments/threadedComment2.xml><?xml version="1.0" encoding="utf-8"?>
<ThreadedComments xmlns="http://schemas.microsoft.com/office/spreadsheetml/2018/threadedcomments" xmlns:x="http://schemas.openxmlformats.org/spreadsheetml/2006/main">
  <threadedComment ref="C32" dT="2022-02-25T14:14:52.79" personId="{FFF8273E-A4B7-43E5-A29E-68B51675B7FF}" id="{A9C0D972-1121-40EE-8A46-1537999C8C80}">
    <text>100行目までは背景色の条件付き書式を付けてるので足りない場合は拡張する</text>
  </threadedComment>
</ThreadedComments>
</file>

<file path=xl/threadedComments/threadedComment3.xml><?xml version="1.0" encoding="utf-8"?>
<ThreadedComments xmlns="http://schemas.microsoft.com/office/spreadsheetml/2018/threadedcomments" xmlns:x="http://schemas.openxmlformats.org/spreadsheetml/2006/main">
  <threadedComment ref="C26" dT="2022-02-25T14:14:52.79" personId="{FFF8273E-A4B7-43E5-A29E-68B51675B7FF}" id="{0A33482B-909B-49A7-8C1B-EEC22CF43FBB}">
    <text>100行目までは背景色の条件付き書式を付けてるので足りない場合は拡張する</text>
  </threadedComment>
</ThreadedComments>
</file>

<file path=xl/threadedComments/threadedComment4.xml><?xml version="1.0" encoding="utf-8"?>
<ThreadedComments xmlns="http://schemas.microsoft.com/office/spreadsheetml/2018/threadedcomments" xmlns:x="http://schemas.openxmlformats.org/spreadsheetml/2006/main">
  <threadedComment ref="C42" dT="2022-02-25T14:14:52.79" personId="{FFF8273E-A4B7-43E5-A29E-68B51675B7FF}" id="{8A40F7FB-1A70-4127-97BE-4707112D82A1}">
    <text>100行目までは背景色の条件付き書式を付けてるので足りない場合は拡張する</text>
  </threadedComment>
</ThreadedComments>
</file>

<file path=xl/threadedComments/threadedComment5.xml><?xml version="1.0" encoding="utf-8"?>
<ThreadedComments xmlns="http://schemas.microsoft.com/office/spreadsheetml/2018/threadedcomments" xmlns:x="http://schemas.openxmlformats.org/spreadsheetml/2006/main">
  <threadedComment ref="C28" dT="2022-03-19T08:39:11.10" personId="{FFF8273E-A4B7-43E5-A29E-68B51675B7FF}" id="{D6C5B702-6F22-4CAC-847A-A7F1DB906E8A}">
    <text>要らんらしい</text>
  </threadedComment>
  <threadedComment ref="C36" dT="2022-02-25T14:14:52.79" personId="{FFF8273E-A4B7-43E5-A29E-68B51675B7FF}" id="{7C1DB226-B2CE-4FC0-8093-ABDE30867407}">
    <text>100行目までは背景色の条件付き書式を付けてるので足りない場合は拡張する</text>
  </threadedComment>
</ThreadedComments>
</file>

<file path=xl/threadedComments/threadedComment6.xml><?xml version="1.0" encoding="utf-8"?>
<ThreadedComments xmlns="http://schemas.microsoft.com/office/spreadsheetml/2018/threadedcomments" xmlns:x="http://schemas.openxmlformats.org/spreadsheetml/2006/main">
  <threadedComment ref="C28" dT="2022-02-25T14:14:52.79" personId="{FFF8273E-A4B7-43E5-A29E-68B51675B7FF}" id="{916FBF0B-05A3-4D9C-BADF-A7E86A78C2D1}">
    <text>100行目までは背景色の条件付き書式を付けてるので足りない場合は拡張する</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2.bin"/><Relationship Id="rId4" Type="http://schemas.openxmlformats.org/officeDocument/2006/relationships/table" Target="../tables/table7.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6" Type="http://schemas.openxmlformats.org/officeDocument/2006/relationships/comments" Target="../comments1.xml"/><Relationship Id="rId5" Type="http://schemas.openxmlformats.org/officeDocument/2006/relationships/table" Target="../tables/table22.xml"/><Relationship Id="rId4" Type="http://schemas.openxmlformats.org/officeDocument/2006/relationships/table" Target="../tables/table21.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vmlDrawing" Target="../drawings/vmlDrawing2.vml"/><Relationship Id="rId1" Type="http://schemas.openxmlformats.org/officeDocument/2006/relationships/printerSettings" Target="../printerSettings/printerSettings7.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vmlDrawing" Target="../drawings/vmlDrawing3.vml"/><Relationship Id="rId1" Type="http://schemas.openxmlformats.org/officeDocument/2006/relationships/printerSettings" Target="../printerSettings/printerSettings8.bin"/><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table" Target="../tables/table2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table" Target="../tables/table28.xml"/><Relationship Id="rId7" Type="http://schemas.openxmlformats.org/officeDocument/2006/relationships/table" Target="../tables/table32.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6" Type="http://schemas.openxmlformats.org/officeDocument/2006/relationships/table" Target="../tables/table31.xml"/><Relationship Id="rId5" Type="http://schemas.openxmlformats.org/officeDocument/2006/relationships/table" Target="../tables/table30.xml"/><Relationship Id="rId4" Type="http://schemas.openxmlformats.org/officeDocument/2006/relationships/table" Target="../tables/table29.xml"/><Relationship Id="rId9" Type="http://schemas.microsoft.com/office/2017/10/relationships/threadedComment" Target="../threadedComments/threadedComment4.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33.xml"/><Relationship Id="rId7" Type="http://schemas.microsoft.com/office/2017/10/relationships/threadedComment" Target="../threadedComments/threadedComment5.xml"/><Relationship Id="rId2" Type="http://schemas.openxmlformats.org/officeDocument/2006/relationships/vmlDrawing" Target="../drawings/vmlDrawing5.vml"/><Relationship Id="rId1" Type="http://schemas.openxmlformats.org/officeDocument/2006/relationships/printerSettings" Target="../printerSettings/printerSettings11.bin"/><Relationship Id="rId6" Type="http://schemas.openxmlformats.org/officeDocument/2006/relationships/comments" Target="../comments5.xml"/><Relationship Id="rId5" Type="http://schemas.openxmlformats.org/officeDocument/2006/relationships/table" Target="../tables/table35.xml"/><Relationship Id="rId4" Type="http://schemas.openxmlformats.org/officeDocument/2006/relationships/table" Target="../tables/table34.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vmlDrawing" Target="../drawings/vmlDrawing6.vml"/><Relationship Id="rId1" Type="http://schemas.openxmlformats.org/officeDocument/2006/relationships/printerSettings" Target="../printerSettings/printerSettings12.bin"/><Relationship Id="rId6" Type="http://schemas.microsoft.com/office/2017/10/relationships/threadedComment" Target="../threadedComments/threadedComment6.xml"/><Relationship Id="rId5" Type="http://schemas.openxmlformats.org/officeDocument/2006/relationships/comments" Target="../comments6.xml"/><Relationship Id="rId4" Type="http://schemas.openxmlformats.org/officeDocument/2006/relationships/table" Target="../tables/table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B6FFE-A51B-411E-9CB4-E4787FF2761F}">
  <dimension ref="B2:F37"/>
  <sheetViews>
    <sheetView topLeftCell="A18" workbookViewId="0">
      <selection activeCell="B30" sqref="B30:F37"/>
    </sheetView>
  </sheetViews>
  <sheetFormatPr defaultRowHeight="18"/>
  <cols>
    <col min="2" max="2" width="5.8984375" bestFit="1" customWidth="1"/>
    <col min="3" max="3" width="20" bestFit="1" customWidth="1"/>
    <col min="4" max="4" width="19.5" customWidth="1"/>
  </cols>
  <sheetData>
    <row r="2" spans="2:6">
      <c r="B2">
        <v>1.1000000000000001</v>
      </c>
      <c r="C2" t="s">
        <v>0</v>
      </c>
    </row>
    <row r="4" spans="2:6">
      <c r="B4" t="s">
        <v>1</v>
      </c>
      <c r="C4" t="s">
        <v>2</v>
      </c>
    </row>
    <row r="5" spans="2:6">
      <c r="B5" s="1" t="s">
        <v>3</v>
      </c>
      <c r="C5" t="s">
        <v>4</v>
      </c>
      <c r="D5" t="s">
        <v>5</v>
      </c>
    </row>
    <row r="6" spans="2:6">
      <c r="B6" s="1">
        <v>1</v>
      </c>
      <c r="C6" t="s">
        <v>6</v>
      </c>
      <c r="D6" t="s">
        <v>7</v>
      </c>
    </row>
    <row r="7" spans="2:6">
      <c r="B7" s="1">
        <v>2</v>
      </c>
      <c r="C7" t="s">
        <v>8</v>
      </c>
      <c r="D7" t="s">
        <v>9</v>
      </c>
    </row>
    <row r="8" spans="2:6">
      <c r="B8" s="1">
        <v>3</v>
      </c>
      <c r="C8" t="s">
        <v>19</v>
      </c>
      <c r="D8" t="s">
        <v>10</v>
      </c>
    </row>
    <row r="10" spans="2:6">
      <c r="B10" t="s">
        <v>11</v>
      </c>
    </row>
    <row r="11" spans="2:6">
      <c r="B11" t="s">
        <v>12</v>
      </c>
    </row>
    <row r="12" spans="2:6">
      <c r="B12" t="s">
        <v>13</v>
      </c>
    </row>
    <row r="15" spans="2:6">
      <c r="B15" t="s">
        <v>14</v>
      </c>
    </row>
    <row r="16" spans="2:6">
      <c r="B16" t="s">
        <v>3</v>
      </c>
      <c r="C16" t="s">
        <v>15</v>
      </c>
      <c r="D16" t="s">
        <v>16</v>
      </c>
      <c r="E16" t="s">
        <v>17</v>
      </c>
      <c r="F16" t="s">
        <v>18</v>
      </c>
    </row>
    <row r="17" spans="2:6">
      <c r="B17">
        <f>ROW()-ROW($B$16)</f>
        <v>1</v>
      </c>
      <c r="C17" s="2">
        <v>22</v>
      </c>
      <c r="D17" t="s">
        <v>7</v>
      </c>
    </row>
    <row r="18" spans="2:6">
      <c r="B18">
        <f>ROW()-ROW($B$16)</f>
        <v>2</v>
      </c>
      <c r="C18" s="2">
        <v>25</v>
      </c>
      <c r="D18" t="s">
        <v>9</v>
      </c>
    </row>
    <row r="19" spans="2:6">
      <c r="B19">
        <f>ROW()-ROW($B$16)</f>
        <v>3</v>
      </c>
      <c r="C19" s="2">
        <v>26.5</v>
      </c>
      <c r="D19" t="s">
        <v>10</v>
      </c>
    </row>
    <row r="21" spans="2:6">
      <c r="B21" t="s">
        <v>20</v>
      </c>
    </row>
    <row r="22" spans="2:6">
      <c r="B22" s="7" t="s">
        <v>3</v>
      </c>
      <c r="C22" s="8" t="s">
        <v>15</v>
      </c>
      <c r="D22" s="8" t="s">
        <v>16</v>
      </c>
      <c r="E22" s="8" t="s">
        <v>17</v>
      </c>
      <c r="F22" s="9" t="s">
        <v>18</v>
      </c>
    </row>
    <row r="23" spans="2:6">
      <c r="B23" s="5">
        <f>ROW()-ROW($B$22)</f>
        <v>1</v>
      </c>
      <c r="C23" s="6">
        <v>23.9</v>
      </c>
      <c r="D23" s="3" t="s">
        <v>7</v>
      </c>
      <c r="E23" s="3"/>
      <c r="F23" s="4"/>
    </row>
    <row r="24" spans="2:6">
      <c r="B24" s="10">
        <f>ROW()-ROW($B$22)</f>
        <v>2</v>
      </c>
      <c r="C24" s="2">
        <v>24</v>
      </c>
      <c r="D24" t="s">
        <v>9</v>
      </c>
    </row>
    <row r="25" spans="2:6">
      <c r="B25" s="10">
        <f>ROW()-ROW($B$22)</f>
        <v>3</v>
      </c>
      <c r="C25" s="2">
        <v>25.9</v>
      </c>
      <c r="D25" t="s">
        <v>9</v>
      </c>
    </row>
    <row r="26" spans="2:6">
      <c r="B26" s="10">
        <f>ROW()-ROW($B$22)</f>
        <v>4</v>
      </c>
      <c r="C26" s="2">
        <v>26</v>
      </c>
      <c r="D26" t="s">
        <v>10</v>
      </c>
    </row>
    <row r="29" spans="2:6">
      <c r="B29" t="s">
        <v>61</v>
      </c>
    </row>
    <row r="30" spans="2:6">
      <c r="B30" s="7" t="s">
        <v>3</v>
      </c>
      <c r="C30" s="8" t="s">
        <v>15</v>
      </c>
      <c r="D30" s="8" t="s">
        <v>16</v>
      </c>
      <c r="E30" s="8" t="s">
        <v>17</v>
      </c>
      <c r="F30" s="9" t="s">
        <v>18</v>
      </c>
    </row>
    <row r="31" spans="2:6">
      <c r="B31">
        <f t="shared" ref="B31:B37" si="0">ROW()-ROW($B$30)</f>
        <v>1</v>
      </c>
      <c r="C31" s="2">
        <v>22</v>
      </c>
      <c r="D31" t="s">
        <v>7</v>
      </c>
    </row>
    <row r="32" spans="2:6">
      <c r="B32">
        <f t="shared" si="0"/>
        <v>2</v>
      </c>
      <c r="C32" s="2">
        <v>23.9</v>
      </c>
      <c r="D32" t="s">
        <v>7</v>
      </c>
    </row>
    <row r="33" spans="2:4">
      <c r="B33">
        <f t="shared" si="0"/>
        <v>3</v>
      </c>
      <c r="C33" s="2">
        <v>24</v>
      </c>
      <c r="D33" t="s">
        <v>9</v>
      </c>
    </row>
    <row r="34" spans="2:4">
      <c r="B34">
        <f t="shared" si="0"/>
        <v>4</v>
      </c>
      <c r="C34" s="2">
        <v>25</v>
      </c>
      <c r="D34" t="s">
        <v>9</v>
      </c>
    </row>
    <row r="35" spans="2:4">
      <c r="B35">
        <f t="shared" si="0"/>
        <v>5</v>
      </c>
      <c r="C35" s="2">
        <v>25.9</v>
      </c>
      <c r="D35" t="s">
        <v>9</v>
      </c>
    </row>
    <row r="36" spans="2:4">
      <c r="B36">
        <f t="shared" si="0"/>
        <v>6</v>
      </c>
      <c r="C36" s="2">
        <v>26</v>
      </c>
      <c r="D36" t="s">
        <v>10</v>
      </c>
    </row>
    <row r="37" spans="2:4">
      <c r="B37">
        <f t="shared" si="0"/>
        <v>7</v>
      </c>
      <c r="C37" s="2">
        <v>26.5</v>
      </c>
      <c r="D37" t="s">
        <v>10</v>
      </c>
    </row>
  </sheetData>
  <phoneticPr fontId="1"/>
  <pageMargins left="0.7" right="0.7" top="0.75" bottom="0.75" header="0.3" footer="0.3"/>
  <pageSetup paperSize="9" orientation="portrait"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001D0-6C37-4005-91A3-992ECF852597}">
  <dimension ref="B2:F31"/>
  <sheetViews>
    <sheetView topLeftCell="A13" workbookViewId="0">
      <selection activeCell="B23" sqref="B23"/>
    </sheetView>
  </sheetViews>
  <sheetFormatPr defaultRowHeight="18"/>
  <cols>
    <col min="2" max="2" width="5.09765625" customWidth="1"/>
    <col min="3" max="3" width="9.19921875" customWidth="1"/>
    <col min="4" max="4" width="13.59765625" customWidth="1"/>
    <col min="5" max="5" width="12.8984375" customWidth="1"/>
    <col min="6" max="6" width="6.19921875" customWidth="1"/>
  </cols>
  <sheetData>
    <row r="2" spans="2:6">
      <c r="B2">
        <v>1.2</v>
      </c>
      <c r="C2" t="s">
        <v>21</v>
      </c>
    </row>
    <row r="4" spans="2:6">
      <c r="B4" t="s">
        <v>11</v>
      </c>
    </row>
    <row r="5" spans="2:6">
      <c r="B5" t="s">
        <v>22</v>
      </c>
    </row>
    <row r="6" spans="2:6">
      <c r="B6" t="s">
        <v>23</v>
      </c>
    </row>
    <row r="7" spans="2:6">
      <c r="B7" t="s">
        <v>24</v>
      </c>
    </row>
    <row r="8" spans="2:6">
      <c r="B8" t="s">
        <v>25</v>
      </c>
    </row>
    <row r="10" spans="2:6">
      <c r="B10" t="s">
        <v>29</v>
      </c>
    </row>
    <row r="11" spans="2:6">
      <c r="B11" t="s">
        <v>3</v>
      </c>
      <c r="C11" t="s">
        <v>26</v>
      </c>
      <c r="D11" t="s">
        <v>27</v>
      </c>
      <c r="E11" t="s">
        <v>28</v>
      </c>
      <c r="F11" t="s">
        <v>18</v>
      </c>
    </row>
    <row r="12" spans="2:6">
      <c r="B12">
        <f>ROW()-ROW($B$11)</f>
        <v>1</v>
      </c>
      <c r="C12">
        <v>-10</v>
      </c>
      <c r="D12" s="12" t="s">
        <v>32</v>
      </c>
    </row>
    <row r="13" spans="2:6">
      <c r="B13">
        <f>ROW()-ROW($B$11)</f>
        <v>2</v>
      </c>
      <c r="C13" s="11">
        <v>1000</v>
      </c>
      <c r="D13" s="13">
        <v>1000</v>
      </c>
    </row>
    <row r="14" spans="2:6">
      <c r="B14">
        <f>ROW()-ROW($B$11)</f>
        <v>3</v>
      </c>
      <c r="C14" s="11">
        <v>2100</v>
      </c>
      <c r="D14" s="12" t="s">
        <v>32</v>
      </c>
    </row>
    <row r="16" spans="2:6">
      <c r="B16" t="s">
        <v>30</v>
      </c>
    </row>
    <row r="17" spans="2:6">
      <c r="B17" t="s">
        <v>3</v>
      </c>
      <c r="C17" t="s">
        <v>26</v>
      </c>
      <c r="D17" t="s">
        <v>27</v>
      </c>
      <c r="E17" t="s">
        <v>28</v>
      </c>
      <c r="F17" t="s">
        <v>18</v>
      </c>
    </row>
    <row r="18" spans="2:6">
      <c r="B18">
        <f>ROW()-ROW($B$17)</f>
        <v>1</v>
      </c>
      <c r="C18">
        <v>-1</v>
      </c>
      <c r="D18" s="12" t="s">
        <v>32</v>
      </c>
    </row>
    <row r="19" spans="2:6">
      <c r="B19">
        <f>ROW()-ROW($B$17)</f>
        <v>2</v>
      </c>
      <c r="C19">
        <v>0</v>
      </c>
      <c r="D19" s="12">
        <v>0</v>
      </c>
    </row>
    <row r="20" spans="2:6">
      <c r="B20">
        <f>ROW()-ROW($B$17)</f>
        <v>3</v>
      </c>
      <c r="C20" s="11">
        <v>2000</v>
      </c>
      <c r="D20" s="13">
        <v>2000</v>
      </c>
    </row>
    <row r="21" spans="2:6">
      <c r="B21">
        <f>ROW()-ROW($B$17)</f>
        <v>4</v>
      </c>
      <c r="C21" s="11">
        <v>2001</v>
      </c>
      <c r="D21" s="12" t="s">
        <v>32</v>
      </c>
    </row>
    <row r="23" spans="2:6">
      <c r="B23" t="s">
        <v>61</v>
      </c>
    </row>
    <row r="24" spans="2:6">
      <c r="B24" s="7" t="s">
        <v>3</v>
      </c>
      <c r="C24" s="8" t="s">
        <v>26</v>
      </c>
      <c r="D24" s="8" t="s">
        <v>27</v>
      </c>
      <c r="E24" s="8" t="s">
        <v>28</v>
      </c>
      <c r="F24" s="9" t="s">
        <v>18</v>
      </c>
    </row>
    <row r="25" spans="2:6">
      <c r="B25" s="5">
        <f>ROW()-ROW($B$24)</f>
        <v>1</v>
      </c>
      <c r="C25" s="3">
        <v>-10</v>
      </c>
      <c r="D25" s="14" t="s">
        <v>32</v>
      </c>
      <c r="E25" s="3"/>
      <c r="F25" s="4"/>
    </row>
    <row r="26" spans="2:6">
      <c r="B26">
        <f t="shared" ref="B26:B31" si="0">ROW()-ROW($B$24)</f>
        <v>2</v>
      </c>
      <c r="C26">
        <v>-1</v>
      </c>
      <c r="D26" s="15" t="s">
        <v>31</v>
      </c>
    </row>
    <row r="27" spans="2:6">
      <c r="B27">
        <f t="shared" si="0"/>
        <v>3</v>
      </c>
      <c r="C27">
        <v>0</v>
      </c>
      <c r="D27" s="15">
        <v>0</v>
      </c>
    </row>
    <row r="28" spans="2:6">
      <c r="B28">
        <f t="shared" si="0"/>
        <v>4</v>
      </c>
      <c r="C28">
        <v>1000</v>
      </c>
      <c r="D28" s="15">
        <v>1000</v>
      </c>
    </row>
    <row r="29" spans="2:6">
      <c r="B29">
        <f t="shared" si="0"/>
        <v>5</v>
      </c>
      <c r="C29">
        <v>2000</v>
      </c>
      <c r="D29" s="15">
        <v>2000</v>
      </c>
    </row>
    <row r="30" spans="2:6">
      <c r="B30">
        <f t="shared" si="0"/>
        <v>6</v>
      </c>
      <c r="C30">
        <v>2001</v>
      </c>
      <c r="D30" s="15" t="s">
        <v>31</v>
      </c>
    </row>
    <row r="31" spans="2:6">
      <c r="B31">
        <f t="shared" si="0"/>
        <v>7</v>
      </c>
      <c r="C31">
        <v>2100</v>
      </c>
      <c r="D31" s="15" t="s">
        <v>31</v>
      </c>
    </row>
  </sheetData>
  <dataConsolidate topLabels="1" link="1">
    <dataRefs count="2">
      <dataRef ref="B11:F14" sheet="1.2キッチンスケールの動作検証"/>
      <dataRef ref="B17:F21" sheet="1.2キッチンスケールの動作検証"/>
    </dataRefs>
  </dataConsolidate>
  <phoneticPr fontId="1"/>
  <pageMargins left="0.7" right="0.7" top="0.75" bottom="0.75" header="0.3" footer="0.3"/>
  <pageSetup paperSize="9"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09265-2AEB-41AE-B297-9E96E727670C}">
  <dimension ref="B2:F39"/>
  <sheetViews>
    <sheetView topLeftCell="A18" workbookViewId="0">
      <selection activeCell="B28" sqref="B28:F30"/>
    </sheetView>
  </sheetViews>
  <sheetFormatPr defaultRowHeight="18"/>
  <cols>
    <col min="3" max="3" width="9.19921875" customWidth="1"/>
    <col min="4" max="4" width="32.796875" bestFit="1" customWidth="1"/>
  </cols>
  <sheetData>
    <row r="2" spans="2:6">
      <c r="B2">
        <v>1.3</v>
      </c>
      <c r="C2" t="s">
        <v>33</v>
      </c>
    </row>
    <row r="4" spans="2:6">
      <c r="B4" t="s">
        <v>34</v>
      </c>
    </row>
    <row r="5" spans="2:6">
      <c r="B5" t="s">
        <v>35</v>
      </c>
    </row>
    <row r="6" spans="2:6">
      <c r="B6" t="s">
        <v>36</v>
      </c>
    </row>
    <row r="7" spans="2:6">
      <c r="B7" t="s">
        <v>37</v>
      </c>
    </row>
    <row r="8" spans="2:6">
      <c r="B8" s="16" t="s">
        <v>38</v>
      </c>
    </row>
    <row r="9" spans="2:6">
      <c r="B9" s="16" t="s">
        <v>43</v>
      </c>
    </row>
    <row r="11" spans="2:6">
      <c r="B11" t="s">
        <v>29</v>
      </c>
    </row>
    <row r="12" spans="2:6">
      <c r="B12" t="s">
        <v>3</v>
      </c>
      <c r="C12" t="s">
        <v>39</v>
      </c>
      <c r="D12" t="s">
        <v>16</v>
      </c>
      <c r="E12" t="s">
        <v>17</v>
      </c>
      <c r="F12" t="s">
        <v>18</v>
      </c>
    </row>
    <row r="13" spans="2:6">
      <c r="B13">
        <f>ROW()-ROW($B$12)</f>
        <v>1</v>
      </c>
      <c r="C13">
        <v>-130</v>
      </c>
      <c r="D13" s="12" t="s">
        <v>40</v>
      </c>
    </row>
    <row r="14" spans="2:6">
      <c r="B14">
        <f t="shared" ref="B14:B16" si="0">ROW()-ROW($B$12)</f>
        <v>2</v>
      </c>
      <c r="C14">
        <v>-10</v>
      </c>
      <c r="D14" s="12" t="s">
        <v>41</v>
      </c>
    </row>
    <row r="15" spans="2:6">
      <c r="B15">
        <f t="shared" si="0"/>
        <v>3</v>
      </c>
      <c r="C15">
        <v>10</v>
      </c>
      <c r="D15" s="12">
        <v>16.5</v>
      </c>
    </row>
    <row r="16" spans="2:6">
      <c r="B16">
        <f t="shared" si="0"/>
        <v>4</v>
      </c>
      <c r="C16">
        <v>130</v>
      </c>
      <c r="D16" s="12" t="s">
        <v>40</v>
      </c>
    </row>
    <row r="18" spans="2:6">
      <c r="B18" t="s">
        <v>30</v>
      </c>
    </row>
    <row r="19" spans="2:6">
      <c r="B19" t="s">
        <v>3</v>
      </c>
      <c r="C19" t="s">
        <v>39</v>
      </c>
      <c r="D19" t="s">
        <v>16</v>
      </c>
      <c r="E19" t="s">
        <v>17</v>
      </c>
      <c r="F19" t="s">
        <v>18</v>
      </c>
    </row>
    <row r="20" spans="2:6">
      <c r="B20">
        <f>ROW()-ROW($B$19)</f>
        <v>1</v>
      </c>
      <c r="C20">
        <v>-129</v>
      </c>
      <c r="D20" t="s">
        <v>40</v>
      </c>
    </row>
    <row r="21" spans="2:6">
      <c r="B21">
        <f t="shared" ref="B21:B25" si="1">ROW()-ROW($B$19)</f>
        <v>2</v>
      </c>
      <c r="C21">
        <v>-128</v>
      </c>
      <c r="D21" t="s">
        <v>41</v>
      </c>
    </row>
    <row r="22" spans="2:6">
      <c r="B22">
        <f t="shared" si="1"/>
        <v>3</v>
      </c>
      <c r="C22">
        <v>0</v>
      </c>
      <c r="D22" t="s">
        <v>41</v>
      </c>
    </row>
    <row r="23" spans="2:6">
      <c r="B23">
        <f t="shared" si="1"/>
        <v>4</v>
      </c>
      <c r="C23">
        <v>1</v>
      </c>
      <c r="D23">
        <v>1</v>
      </c>
    </row>
    <row r="24" spans="2:6">
      <c r="B24">
        <f t="shared" si="1"/>
        <v>5</v>
      </c>
      <c r="C24">
        <v>127</v>
      </c>
      <c r="D24">
        <f>127*1.65</f>
        <v>209.54999999999998</v>
      </c>
    </row>
    <row r="25" spans="2:6">
      <c r="B25">
        <f t="shared" si="1"/>
        <v>6</v>
      </c>
      <c r="C25">
        <v>128</v>
      </c>
      <c r="D25" t="s">
        <v>40</v>
      </c>
    </row>
    <row r="28" spans="2:6">
      <c r="B28" t="s">
        <v>61</v>
      </c>
    </row>
    <row r="29" spans="2:6">
      <c r="B29" s="7" t="s">
        <v>3</v>
      </c>
      <c r="C29" s="8" t="s">
        <v>39</v>
      </c>
      <c r="D29" s="8" t="s">
        <v>16</v>
      </c>
      <c r="E29" s="8" t="s">
        <v>17</v>
      </c>
      <c r="F29" s="9" t="s">
        <v>18</v>
      </c>
    </row>
    <row r="30" spans="2:6">
      <c r="B30">
        <f t="shared" ref="B30:B39" si="2">ROW()-ROW($B$29)</f>
        <v>1</v>
      </c>
      <c r="C30">
        <v>-130</v>
      </c>
      <c r="D30" t="s">
        <v>59</v>
      </c>
    </row>
    <row r="31" spans="2:6">
      <c r="B31">
        <f t="shared" si="2"/>
        <v>2</v>
      </c>
      <c r="C31">
        <v>-129</v>
      </c>
      <c r="D31" t="s">
        <v>59</v>
      </c>
    </row>
    <row r="32" spans="2:6">
      <c r="B32">
        <f t="shared" si="2"/>
        <v>3</v>
      </c>
      <c r="C32">
        <v>-128</v>
      </c>
      <c r="D32" t="s">
        <v>41</v>
      </c>
    </row>
    <row r="33" spans="2:4">
      <c r="B33">
        <f t="shared" si="2"/>
        <v>4</v>
      </c>
      <c r="C33">
        <v>-10</v>
      </c>
      <c r="D33" t="s">
        <v>41</v>
      </c>
    </row>
    <row r="34" spans="2:4">
      <c r="B34">
        <f t="shared" si="2"/>
        <v>5</v>
      </c>
      <c r="C34">
        <v>0</v>
      </c>
      <c r="D34" t="s">
        <v>41</v>
      </c>
    </row>
    <row r="35" spans="2:4">
      <c r="B35">
        <f t="shared" si="2"/>
        <v>6</v>
      </c>
      <c r="C35">
        <v>1</v>
      </c>
      <c r="D35">
        <v>1</v>
      </c>
    </row>
    <row r="36" spans="2:4">
      <c r="B36">
        <f t="shared" si="2"/>
        <v>7</v>
      </c>
      <c r="C36">
        <v>10</v>
      </c>
      <c r="D36">
        <v>16.5</v>
      </c>
    </row>
    <row r="37" spans="2:4">
      <c r="B37">
        <f t="shared" si="2"/>
        <v>8</v>
      </c>
      <c r="C37">
        <v>127</v>
      </c>
      <c r="D37">
        <v>209.55</v>
      </c>
    </row>
    <row r="38" spans="2:4">
      <c r="B38">
        <f t="shared" si="2"/>
        <v>9</v>
      </c>
      <c r="C38">
        <v>128</v>
      </c>
      <c r="D38" t="s">
        <v>59</v>
      </c>
    </row>
    <row r="39" spans="2:4">
      <c r="B39">
        <f t="shared" si="2"/>
        <v>10</v>
      </c>
      <c r="C39">
        <v>130</v>
      </c>
      <c r="D39" t="s">
        <v>59</v>
      </c>
    </row>
  </sheetData>
  <phoneticPr fontId="1"/>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20C50-1858-496F-A98D-B605D67274A1}">
  <dimension ref="B2:F48"/>
  <sheetViews>
    <sheetView topLeftCell="A26" workbookViewId="0">
      <selection activeCell="J46" sqref="J46"/>
    </sheetView>
  </sheetViews>
  <sheetFormatPr defaultRowHeight="18"/>
  <cols>
    <col min="3" max="3" width="10.796875" customWidth="1"/>
    <col min="4" max="4" width="10.5" customWidth="1"/>
  </cols>
  <sheetData>
    <row r="2" spans="2:3">
      <c r="B2">
        <v>1.4</v>
      </c>
      <c r="C2" t="s">
        <v>42</v>
      </c>
    </row>
    <row r="4" spans="2:3">
      <c r="B4" t="s">
        <v>56</v>
      </c>
    </row>
    <row r="6" spans="2:3">
      <c r="B6" t="s">
        <v>11</v>
      </c>
    </row>
    <row r="7" spans="2:3">
      <c r="B7" t="s">
        <v>44</v>
      </c>
    </row>
    <row r="8" spans="2:3">
      <c r="B8" t="s">
        <v>45</v>
      </c>
    </row>
    <row r="9" spans="2:3">
      <c r="B9" t="s">
        <v>46</v>
      </c>
    </row>
    <row r="10" spans="2:3">
      <c r="B10" t="s">
        <v>47</v>
      </c>
    </row>
    <row r="11" spans="2:3">
      <c r="B11" t="s">
        <v>48</v>
      </c>
    </row>
    <row r="12" spans="2:3">
      <c r="B12" t="s">
        <v>49</v>
      </c>
    </row>
    <row r="13" spans="2:3">
      <c r="B13" t="s">
        <v>50</v>
      </c>
    </row>
    <row r="14" spans="2:3">
      <c r="B14" t="s">
        <v>51</v>
      </c>
    </row>
    <row r="15" spans="2:3">
      <c r="B15" t="s">
        <v>52</v>
      </c>
    </row>
    <row r="16" spans="2:3">
      <c r="B16" t="s">
        <v>53</v>
      </c>
    </row>
    <row r="17" spans="2:6">
      <c r="B17" t="s">
        <v>54</v>
      </c>
    </row>
    <row r="18" spans="2:6">
      <c r="B18" t="s">
        <v>55</v>
      </c>
    </row>
    <row r="21" spans="2:6">
      <c r="B21" t="s">
        <v>14</v>
      </c>
    </row>
    <row r="22" spans="2:6">
      <c r="B22" t="s">
        <v>3</v>
      </c>
      <c r="C22" t="s">
        <v>57</v>
      </c>
      <c r="D22" t="s">
        <v>58</v>
      </c>
      <c r="E22" t="s">
        <v>17</v>
      </c>
      <c r="F22" t="s">
        <v>18</v>
      </c>
    </row>
    <row r="23" spans="2:6">
      <c r="B23">
        <f>ROW()-ROW($B$22)</f>
        <v>1</v>
      </c>
      <c r="C23" s="2">
        <v>0</v>
      </c>
      <c r="D23" s="12" t="s">
        <v>59</v>
      </c>
    </row>
    <row r="24" spans="2:6">
      <c r="B24">
        <f>ROW()-ROW($B$22)</f>
        <v>2</v>
      </c>
      <c r="C24" s="2">
        <v>1</v>
      </c>
      <c r="D24" s="12">
        <v>400</v>
      </c>
    </row>
    <row r="25" spans="2:6">
      <c r="B25">
        <f>ROW()-ROW($B$22)</f>
        <v>3</v>
      </c>
      <c r="C25" s="2">
        <v>5</v>
      </c>
      <c r="D25" s="12">
        <v>350</v>
      </c>
    </row>
    <row r="26" spans="2:6">
      <c r="B26">
        <f>ROW()-ROW($B$22)</f>
        <v>4</v>
      </c>
      <c r="C26" s="2">
        <v>150</v>
      </c>
      <c r="D26" s="12" t="s">
        <v>59</v>
      </c>
    </row>
    <row r="28" spans="2:6">
      <c r="B28" t="s">
        <v>60</v>
      </c>
    </row>
    <row r="29" spans="2:6">
      <c r="B29" t="s">
        <v>3</v>
      </c>
      <c r="C29" t="s">
        <v>57</v>
      </c>
      <c r="D29" t="s">
        <v>58</v>
      </c>
      <c r="E29" t="s">
        <v>17</v>
      </c>
      <c r="F29" t="s">
        <v>18</v>
      </c>
    </row>
    <row r="30" spans="2:6">
      <c r="B30">
        <f t="shared" ref="B30:B35" si="0">ROW()-ROW($B$29)</f>
        <v>1</v>
      </c>
      <c r="C30" s="2">
        <v>0</v>
      </c>
      <c r="D30" s="12" t="s">
        <v>59</v>
      </c>
    </row>
    <row r="31" spans="2:6">
      <c r="B31">
        <f t="shared" si="0"/>
        <v>2</v>
      </c>
      <c r="C31" s="2">
        <v>0.1</v>
      </c>
      <c r="D31" s="12">
        <v>400</v>
      </c>
    </row>
    <row r="32" spans="2:6">
      <c r="B32">
        <f t="shared" si="0"/>
        <v>3</v>
      </c>
      <c r="C32" s="2">
        <v>3</v>
      </c>
      <c r="D32" s="12">
        <v>400</v>
      </c>
    </row>
    <row r="33" spans="2:6">
      <c r="B33">
        <f t="shared" si="0"/>
        <v>4</v>
      </c>
      <c r="C33" s="2">
        <v>3.1</v>
      </c>
      <c r="D33" s="12">
        <v>350</v>
      </c>
    </row>
    <row r="34" spans="2:6">
      <c r="B34">
        <f t="shared" si="0"/>
        <v>5</v>
      </c>
      <c r="C34" s="2">
        <v>100</v>
      </c>
      <c r="D34" s="12">
        <v>350</v>
      </c>
    </row>
    <row r="35" spans="2:6">
      <c r="B35">
        <f t="shared" si="0"/>
        <v>6</v>
      </c>
      <c r="C35" s="2">
        <v>100.1</v>
      </c>
      <c r="D35" s="12" t="s">
        <v>59</v>
      </c>
    </row>
    <row r="38" spans="2:6">
      <c r="B38" t="s">
        <v>61</v>
      </c>
    </row>
    <row r="39" spans="2:6">
      <c r="B39" s="7" t="s">
        <v>3</v>
      </c>
      <c r="C39" s="8" t="s">
        <v>57</v>
      </c>
      <c r="D39" s="8" t="s">
        <v>58</v>
      </c>
      <c r="E39" s="8" t="s">
        <v>17</v>
      </c>
      <c r="F39" s="9" t="s">
        <v>18</v>
      </c>
    </row>
    <row r="40" spans="2:6">
      <c r="B40">
        <f t="shared" ref="B40:B48" si="1">ROW()-ROW($B$39)</f>
        <v>1</v>
      </c>
      <c r="C40" s="2">
        <v>0</v>
      </c>
      <c r="D40" s="12" t="s">
        <v>59</v>
      </c>
    </row>
    <row r="41" spans="2:6">
      <c r="B41">
        <f t="shared" si="1"/>
        <v>2</v>
      </c>
      <c r="C41" s="2">
        <v>0.1</v>
      </c>
      <c r="D41" s="12">
        <v>400</v>
      </c>
    </row>
    <row r="42" spans="2:6">
      <c r="B42">
        <f t="shared" si="1"/>
        <v>3</v>
      </c>
      <c r="C42" s="2">
        <v>1</v>
      </c>
      <c r="D42" s="12">
        <v>400</v>
      </c>
    </row>
    <row r="43" spans="2:6">
      <c r="B43">
        <f t="shared" si="1"/>
        <v>4</v>
      </c>
      <c r="C43" s="2">
        <v>3</v>
      </c>
      <c r="D43" s="12">
        <v>400</v>
      </c>
    </row>
    <row r="44" spans="2:6">
      <c r="B44">
        <f t="shared" si="1"/>
        <v>5</v>
      </c>
      <c r="C44" s="2">
        <v>3.1</v>
      </c>
      <c r="D44" s="12">
        <v>350</v>
      </c>
    </row>
    <row r="45" spans="2:6">
      <c r="B45">
        <f t="shared" si="1"/>
        <v>6</v>
      </c>
      <c r="C45" s="2">
        <v>5</v>
      </c>
      <c r="D45" s="12">
        <v>350</v>
      </c>
    </row>
    <row r="46" spans="2:6">
      <c r="B46">
        <f t="shared" si="1"/>
        <v>7</v>
      </c>
      <c r="C46" s="2">
        <v>100</v>
      </c>
      <c r="D46" s="12">
        <v>350</v>
      </c>
    </row>
    <row r="47" spans="2:6">
      <c r="B47">
        <f t="shared" si="1"/>
        <v>8</v>
      </c>
      <c r="C47" s="2">
        <v>100.1</v>
      </c>
      <c r="D47" s="12" t="s">
        <v>59</v>
      </c>
    </row>
    <row r="48" spans="2:6">
      <c r="B48">
        <f t="shared" si="1"/>
        <v>9</v>
      </c>
      <c r="C48" s="2">
        <v>150</v>
      </c>
      <c r="D48" s="12" t="s">
        <v>59</v>
      </c>
    </row>
  </sheetData>
  <phoneticPr fontId="1"/>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2BD5B-EFC2-4AFE-BFFC-24E9B0CF4275}">
  <dimension ref="B2:V47"/>
  <sheetViews>
    <sheetView topLeftCell="A4" workbookViewId="0">
      <selection activeCell="AA9" sqref="AA9"/>
    </sheetView>
  </sheetViews>
  <sheetFormatPr defaultRowHeight="18"/>
  <cols>
    <col min="3" max="3" width="10.796875" customWidth="1"/>
    <col min="4" max="4" width="19.5" customWidth="1"/>
    <col min="9" max="22" width="0" hidden="1" customWidth="1"/>
  </cols>
  <sheetData>
    <row r="2" spans="2:6">
      <c r="B2">
        <v>1.5</v>
      </c>
      <c r="C2" t="s">
        <v>62</v>
      </c>
    </row>
    <row r="4" spans="2:6">
      <c r="B4" t="s">
        <v>11</v>
      </c>
    </row>
    <row r="5" spans="2:6">
      <c r="B5" t="s">
        <v>70</v>
      </c>
    </row>
    <row r="6" spans="2:6">
      <c r="B6" t="s">
        <v>71</v>
      </c>
    </row>
    <row r="8" spans="2:6">
      <c r="B8" t="s">
        <v>14</v>
      </c>
    </row>
    <row r="9" spans="2:6">
      <c r="B9" t="s">
        <v>3</v>
      </c>
      <c r="C9" t="s">
        <v>67</v>
      </c>
      <c r="D9" t="s">
        <v>69</v>
      </c>
      <c r="E9" t="s">
        <v>17</v>
      </c>
      <c r="F9" t="s">
        <v>18</v>
      </c>
    </row>
    <row r="10" spans="2:6">
      <c r="B10">
        <f t="shared" ref="B10:B15" si="0">ROW()-ROW($B$9)</f>
        <v>1</v>
      </c>
      <c r="C10" s="21">
        <v>-5</v>
      </c>
      <c r="D10" s="12" t="s">
        <v>59</v>
      </c>
    </row>
    <row r="11" spans="2:6">
      <c r="B11">
        <f t="shared" si="0"/>
        <v>2</v>
      </c>
      <c r="C11" s="21">
        <v>3</v>
      </c>
      <c r="D11" s="12" t="s">
        <v>72</v>
      </c>
    </row>
    <row r="12" spans="2:6">
      <c r="B12">
        <f t="shared" si="0"/>
        <v>3</v>
      </c>
      <c r="C12" s="21">
        <v>10</v>
      </c>
      <c r="D12" s="12">
        <v>500</v>
      </c>
    </row>
    <row r="13" spans="2:6">
      <c r="B13">
        <f t="shared" si="0"/>
        <v>4</v>
      </c>
      <c r="C13" s="21">
        <v>15</v>
      </c>
      <c r="D13" s="12">
        <v>1000</v>
      </c>
    </row>
    <row r="14" spans="2:6">
      <c r="B14">
        <f t="shared" si="0"/>
        <v>5</v>
      </c>
      <c r="C14" s="21">
        <v>20</v>
      </c>
      <c r="D14" s="12">
        <v>1500</v>
      </c>
    </row>
    <row r="15" spans="2:6">
      <c r="B15">
        <f t="shared" si="0"/>
        <v>6</v>
      </c>
      <c r="C15" s="21">
        <v>140</v>
      </c>
      <c r="D15" s="12" t="s">
        <v>59</v>
      </c>
    </row>
    <row r="17" spans="2:22">
      <c r="B17" t="s">
        <v>60</v>
      </c>
    </row>
    <row r="18" spans="2:22">
      <c r="B18" t="s">
        <v>63</v>
      </c>
      <c r="C18" t="s">
        <v>66</v>
      </c>
      <c r="D18" t="s">
        <v>68</v>
      </c>
      <c r="E18" t="s">
        <v>64</v>
      </c>
      <c r="F18" t="s">
        <v>65</v>
      </c>
    </row>
    <row r="19" spans="2:22">
      <c r="B19">
        <f t="shared" ref="B19:B28" si="1">ROW()-ROW($B$18)</f>
        <v>1</v>
      </c>
      <c r="C19" s="21">
        <v>-1</v>
      </c>
      <c r="D19" s="12" t="s">
        <v>59</v>
      </c>
    </row>
    <row r="20" spans="2:22">
      <c r="B20">
        <f t="shared" si="1"/>
        <v>2</v>
      </c>
      <c r="C20">
        <v>0</v>
      </c>
      <c r="D20" t="s">
        <v>72</v>
      </c>
    </row>
    <row r="21" spans="2:22">
      <c r="B21">
        <f t="shared" si="1"/>
        <v>3</v>
      </c>
      <c r="C21">
        <v>5</v>
      </c>
      <c r="D21" t="s">
        <v>72</v>
      </c>
    </row>
    <row r="22" spans="2:22">
      <c r="B22">
        <f t="shared" si="1"/>
        <v>4</v>
      </c>
      <c r="C22">
        <v>6</v>
      </c>
      <c r="D22">
        <v>500</v>
      </c>
    </row>
    <row r="23" spans="2:22">
      <c r="B23">
        <f t="shared" si="1"/>
        <v>5</v>
      </c>
      <c r="C23">
        <v>12</v>
      </c>
      <c r="D23">
        <v>500</v>
      </c>
    </row>
    <row r="24" spans="2:22">
      <c r="B24">
        <f t="shared" si="1"/>
        <v>6</v>
      </c>
      <c r="C24">
        <v>13</v>
      </c>
      <c r="D24">
        <v>1000</v>
      </c>
    </row>
    <row r="25" spans="2:22">
      <c r="B25">
        <f t="shared" si="1"/>
        <v>7</v>
      </c>
      <c r="C25">
        <v>17</v>
      </c>
      <c r="D25">
        <v>1000</v>
      </c>
    </row>
    <row r="26" spans="2:22">
      <c r="B26">
        <f t="shared" si="1"/>
        <v>8</v>
      </c>
      <c r="C26">
        <v>18</v>
      </c>
      <c r="D26">
        <v>1500</v>
      </c>
    </row>
    <row r="27" spans="2:22">
      <c r="B27">
        <f t="shared" si="1"/>
        <v>9</v>
      </c>
      <c r="C27">
        <v>120</v>
      </c>
      <c r="D27">
        <v>1500</v>
      </c>
    </row>
    <row r="28" spans="2:22">
      <c r="B28">
        <f t="shared" si="1"/>
        <v>10</v>
      </c>
      <c r="C28">
        <v>121</v>
      </c>
      <c r="D28" t="s">
        <v>59</v>
      </c>
    </row>
    <row r="30" spans="2:22">
      <c r="B30" t="s">
        <v>61</v>
      </c>
    </row>
    <row r="31" spans="2:22">
      <c r="B31" s="17" t="s">
        <v>63</v>
      </c>
      <c r="C31" s="18" t="s">
        <v>66</v>
      </c>
      <c r="D31" s="18" t="s">
        <v>68</v>
      </c>
      <c r="E31" s="18" t="s">
        <v>64</v>
      </c>
      <c r="F31" s="19" t="s">
        <v>65</v>
      </c>
    </row>
    <row r="32" spans="2:22">
      <c r="B32" s="22" cm="1">
        <f t="array" ref="B32:B47">_xlfn.SEQUENCE(ROWS(_xlfn.ANCHORARRAY(N32)),1,1)</f>
        <v>1</v>
      </c>
      <c r="C32" s="23" cm="1">
        <f t="array" ref="C32:F47">_xlfn.SORTBY(_xlfn.ANCHORARRAY($N32),_xlfn.ANCHORARRAY($N32) $N:$N)</f>
        <v>-5</v>
      </c>
      <c r="D32" s="23" t="str">
        <v>-</v>
      </c>
      <c r="E32" s="23">
        <v>0</v>
      </c>
      <c r="F32" s="24">
        <v>0</v>
      </c>
      <c r="I32" s="21" cm="1">
        <f t="array" ref="I32:L37">$C$10:$F15</f>
        <v>-5</v>
      </c>
      <c r="J32" t="str">
        <v>-</v>
      </c>
      <c r="K32">
        <v>0</v>
      </c>
      <c r="L32">
        <v>0</v>
      </c>
      <c r="N32" cm="1">
        <f t="array" ref="N32:Q47">_xlfn.ANCHORARRAY($I32):_xlfn.ANCHORARRAY($I38)</f>
        <v>-5</v>
      </c>
      <c r="O32" t="str">
        <v>-</v>
      </c>
      <c r="P32">
        <v>0</v>
      </c>
      <c r="Q32">
        <v>0</v>
      </c>
      <c r="S32" cm="1">
        <f t="array" ref="S32:V47">_xlfn.SORTBY(_xlfn.ANCHORARRAY($N32),_xlfn.ANCHORARRAY($N32) $N:$N)</f>
        <v>-5</v>
      </c>
      <c r="T32" t="str">
        <v>-</v>
      </c>
      <c r="U32">
        <v>0</v>
      </c>
      <c r="V32">
        <v>0</v>
      </c>
    </row>
    <row r="33" spans="2:22">
      <c r="B33" s="25">
        <v>2</v>
      </c>
      <c r="C33" s="26">
        <v>-1</v>
      </c>
      <c r="D33" s="26" t="str">
        <v>-</v>
      </c>
      <c r="E33" s="26">
        <v>0</v>
      </c>
      <c r="F33" s="27">
        <v>0</v>
      </c>
      <c r="I33">
        <v>3</v>
      </c>
      <c r="J33" t="str">
        <v>無料</v>
      </c>
      <c r="K33">
        <v>0</v>
      </c>
      <c r="L33">
        <v>0</v>
      </c>
      <c r="N33">
        <v>3</v>
      </c>
      <c r="O33" t="str">
        <v>無料</v>
      </c>
      <c r="P33">
        <v>0</v>
      </c>
      <c r="Q33">
        <v>0</v>
      </c>
      <c r="S33">
        <v>-1</v>
      </c>
      <c r="T33" t="str">
        <v>-</v>
      </c>
      <c r="U33">
        <v>0</v>
      </c>
      <c r="V33">
        <v>0</v>
      </c>
    </row>
    <row r="34" spans="2:22">
      <c r="B34" s="22">
        <v>3</v>
      </c>
      <c r="C34" s="23">
        <v>0</v>
      </c>
      <c r="D34" s="23" t="str">
        <v>無料</v>
      </c>
      <c r="E34" s="23">
        <v>0</v>
      </c>
      <c r="F34" s="24">
        <v>0</v>
      </c>
      <c r="I34">
        <v>10</v>
      </c>
      <c r="J34">
        <v>500</v>
      </c>
      <c r="K34">
        <v>0</v>
      </c>
      <c r="L34">
        <v>0</v>
      </c>
      <c r="N34">
        <v>10</v>
      </c>
      <c r="O34">
        <v>500</v>
      </c>
      <c r="P34">
        <v>0</v>
      </c>
      <c r="Q34">
        <v>0</v>
      </c>
      <c r="S34">
        <v>0</v>
      </c>
      <c r="T34" t="str">
        <v>無料</v>
      </c>
      <c r="U34">
        <v>0</v>
      </c>
      <c r="V34">
        <v>0</v>
      </c>
    </row>
    <row r="35" spans="2:22">
      <c r="B35" s="25">
        <v>4</v>
      </c>
      <c r="C35" s="26">
        <v>3</v>
      </c>
      <c r="D35" s="26" t="str">
        <v>無料</v>
      </c>
      <c r="E35" s="26">
        <v>0</v>
      </c>
      <c r="F35" s="27">
        <v>0</v>
      </c>
      <c r="I35">
        <v>15</v>
      </c>
      <c r="J35">
        <v>1000</v>
      </c>
      <c r="K35">
        <v>0</v>
      </c>
      <c r="L35">
        <v>0</v>
      </c>
      <c r="N35">
        <v>15</v>
      </c>
      <c r="O35">
        <v>1000</v>
      </c>
      <c r="P35">
        <v>0</v>
      </c>
      <c r="Q35">
        <v>0</v>
      </c>
      <c r="S35">
        <v>3</v>
      </c>
      <c r="T35" t="str">
        <v>無料</v>
      </c>
      <c r="U35">
        <v>0</v>
      </c>
      <c r="V35">
        <v>0</v>
      </c>
    </row>
    <row r="36" spans="2:22">
      <c r="B36" s="22">
        <v>5</v>
      </c>
      <c r="C36" s="23">
        <v>5</v>
      </c>
      <c r="D36" s="23" t="str">
        <v>無料</v>
      </c>
      <c r="E36" s="23">
        <v>0</v>
      </c>
      <c r="F36" s="24">
        <v>0</v>
      </c>
      <c r="I36">
        <v>20</v>
      </c>
      <c r="J36">
        <v>1500</v>
      </c>
      <c r="K36">
        <v>0</v>
      </c>
      <c r="L36">
        <v>0</v>
      </c>
      <c r="N36">
        <v>20</v>
      </c>
      <c r="O36">
        <v>1500</v>
      </c>
      <c r="P36">
        <v>0</v>
      </c>
      <c r="Q36">
        <v>0</v>
      </c>
      <c r="S36">
        <v>5</v>
      </c>
      <c r="T36" t="str">
        <v>無料</v>
      </c>
      <c r="U36">
        <v>0</v>
      </c>
      <c r="V36">
        <v>0</v>
      </c>
    </row>
    <row r="37" spans="2:22">
      <c r="B37" s="25">
        <v>6</v>
      </c>
      <c r="C37" s="26">
        <v>6</v>
      </c>
      <c r="D37" s="26">
        <v>500</v>
      </c>
      <c r="E37" s="26">
        <v>0</v>
      </c>
      <c r="F37" s="27">
        <v>0</v>
      </c>
      <c r="I37">
        <v>140</v>
      </c>
      <c r="J37" t="str">
        <v>-</v>
      </c>
      <c r="K37">
        <v>0</v>
      </c>
      <c r="L37">
        <v>0</v>
      </c>
      <c r="N37">
        <v>140</v>
      </c>
      <c r="O37" t="str">
        <v>-</v>
      </c>
      <c r="P37">
        <v>0</v>
      </c>
      <c r="Q37">
        <v>0</v>
      </c>
      <c r="S37">
        <v>6</v>
      </c>
      <c r="T37">
        <v>500</v>
      </c>
      <c r="U37">
        <v>0</v>
      </c>
      <c r="V37">
        <v>0</v>
      </c>
    </row>
    <row r="38" spans="2:22">
      <c r="B38" s="22">
        <v>7</v>
      </c>
      <c r="C38" s="23">
        <v>10</v>
      </c>
      <c r="D38" s="23">
        <v>500</v>
      </c>
      <c r="E38" s="23">
        <v>0</v>
      </c>
      <c r="F38" s="24">
        <v>0</v>
      </c>
      <c r="I38" s="2" cm="1">
        <f t="array" ref="I38:L47">$C$19:$F28</f>
        <v>-1</v>
      </c>
      <c r="J38" t="str">
        <v>-</v>
      </c>
      <c r="K38">
        <v>0</v>
      </c>
      <c r="L38">
        <v>0</v>
      </c>
      <c r="N38">
        <v>-1</v>
      </c>
      <c r="O38" t="str">
        <v>-</v>
      </c>
      <c r="P38">
        <v>0</v>
      </c>
      <c r="Q38">
        <v>0</v>
      </c>
      <c r="S38">
        <v>10</v>
      </c>
      <c r="T38">
        <v>500</v>
      </c>
      <c r="U38">
        <v>0</v>
      </c>
      <c r="V38">
        <v>0</v>
      </c>
    </row>
    <row r="39" spans="2:22">
      <c r="B39" s="25">
        <v>8</v>
      </c>
      <c r="C39" s="26">
        <v>12</v>
      </c>
      <c r="D39" s="26">
        <v>500</v>
      </c>
      <c r="E39" s="26">
        <v>0</v>
      </c>
      <c r="F39" s="27">
        <v>0</v>
      </c>
      <c r="I39">
        <v>0</v>
      </c>
      <c r="J39" t="str">
        <v>無料</v>
      </c>
      <c r="K39">
        <v>0</v>
      </c>
      <c r="L39">
        <v>0</v>
      </c>
      <c r="N39">
        <v>0</v>
      </c>
      <c r="O39" t="str">
        <v>無料</v>
      </c>
      <c r="P39">
        <v>0</v>
      </c>
      <c r="Q39">
        <v>0</v>
      </c>
      <c r="S39">
        <v>12</v>
      </c>
      <c r="T39">
        <v>500</v>
      </c>
      <c r="U39">
        <v>0</v>
      </c>
      <c r="V39">
        <v>0</v>
      </c>
    </row>
    <row r="40" spans="2:22">
      <c r="B40" s="22">
        <v>9</v>
      </c>
      <c r="C40" s="23">
        <v>13</v>
      </c>
      <c r="D40" s="23">
        <v>1000</v>
      </c>
      <c r="E40" s="23">
        <v>0</v>
      </c>
      <c r="F40" s="24">
        <v>0</v>
      </c>
      <c r="I40">
        <v>5</v>
      </c>
      <c r="J40" t="str">
        <v>無料</v>
      </c>
      <c r="K40">
        <v>0</v>
      </c>
      <c r="L40">
        <v>0</v>
      </c>
      <c r="N40">
        <v>5</v>
      </c>
      <c r="O40" t="str">
        <v>無料</v>
      </c>
      <c r="P40">
        <v>0</v>
      </c>
      <c r="Q40">
        <v>0</v>
      </c>
      <c r="S40">
        <v>13</v>
      </c>
      <c r="T40">
        <v>1000</v>
      </c>
      <c r="U40">
        <v>0</v>
      </c>
      <c r="V40">
        <v>0</v>
      </c>
    </row>
    <row r="41" spans="2:22">
      <c r="B41" s="25">
        <v>10</v>
      </c>
      <c r="C41" s="26">
        <v>15</v>
      </c>
      <c r="D41" s="26">
        <v>1000</v>
      </c>
      <c r="E41" s="26">
        <v>0</v>
      </c>
      <c r="F41" s="27">
        <v>0</v>
      </c>
      <c r="I41">
        <v>6</v>
      </c>
      <c r="J41">
        <v>500</v>
      </c>
      <c r="K41">
        <v>0</v>
      </c>
      <c r="L41">
        <v>0</v>
      </c>
      <c r="N41">
        <v>6</v>
      </c>
      <c r="O41">
        <v>500</v>
      </c>
      <c r="P41">
        <v>0</v>
      </c>
      <c r="Q41">
        <v>0</v>
      </c>
      <c r="S41">
        <v>15</v>
      </c>
      <c r="T41">
        <v>1000</v>
      </c>
      <c r="U41">
        <v>0</v>
      </c>
      <c r="V41">
        <v>0</v>
      </c>
    </row>
    <row r="42" spans="2:22">
      <c r="B42" s="22">
        <v>11</v>
      </c>
      <c r="C42" s="23">
        <v>17</v>
      </c>
      <c r="D42" s="23">
        <v>1000</v>
      </c>
      <c r="E42" s="23">
        <v>0</v>
      </c>
      <c r="F42" s="24">
        <v>0</v>
      </c>
      <c r="I42">
        <v>12</v>
      </c>
      <c r="J42">
        <v>500</v>
      </c>
      <c r="K42">
        <v>0</v>
      </c>
      <c r="L42">
        <v>0</v>
      </c>
      <c r="N42">
        <v>12</v>
      </c>
      <c r="O42">
        <v>500</v>
      </c>
      <c r="P42">
        <v>0</v>
      </c>
      <c r="Q42">
        <v>0</v>
      </c>
      <c r="S42">
        <v>17</v>
      </c>
      <c r="T42">
        <v>1000</v>
      </c>
      <c r="U42">
        <v>0</v>
      </c>
      <c r="V42">
        <v>0</v>
      </c>
    </row>
    <row r="43" spans="2:22">
      <c r="B43" s="25">
        <v>12</v>
      </c>
      <c r="C43" s="26">
        <v>18</v>
      </c>
      <c r="D43" s="26">
        <v>1500</v>
      </c>
      <c r="E43" s="26">
        <v>0</v>
      </c>
      <c r="F43" s="27">
        <v>0</v>
      </c>
      <c r="I43">
        <v>13</v>
      </c>
      <c r="J43">
        <v>1000</v>
      </c>
      <c r="K43">
        <v>0</v>
      </c>
      <c r="L43">
        <v>0</v>
      </c>
      <c r="N43">
        <v>13</v>
      </c>
      <c r="O43">
        <v>1000</v>
      </c>
      <c r="P43">
        <v>0</v>
      </c>
      <c r="Q43">
        <v>0</v>
      </c>
      <c r="S43">
        <v>18</v>
      </c>
      <c r="T43">
        <v>1500</v>
      </c>
      <c r="U43">
        <v>0</v>
      </c>
      <c r="V43">
        <v>0</v>
      </c>
    </row>
    <row r="44" spans="2:22">
      <c r="B44" s="5">
        <v>13</v>
      </c>
      <c r="C44" s="3">
        <v>20</v>
      </c>
      <c r="D44" s="3">
        <v>1500</v>
      </c>
      <c r="E44" s="3">
        <v>0</v>
      </c>
      <c r="F44" s="4">
        <v>0</v>
      </c>
      <c r="I44">
        <v>17</v>
      </c>
      <c r="J44">
        <v>1000</v>
      </c>
      <c r="K44">
        <v>0</v>
      </c>
      <c r="L44">
        <v>0</v>
      </c>
      <c r="N44">
        <v>17</v>
      </c>
      <c r="O44">
        <v>1000</v>
      </c>
      <c r="P44">
        <v>0</v>
      </c>
      <c r="Q44">
        <v>0</v>
      </c>
      <c r="S44">
        <v>20</v>
      </c>
      <c r="T44">
        <v>1500</v>
      </c>
      <c r="U44">
        <v>0</v>
      </c>
      <c r="V44">
        <v>0</v>
      </c>
    </row>
    <row r="45" spans="2:22">
      <c r="B45" s="25">
        <v>14</v>
      </c>
      <c r="C45" s="26">
        <v>120</v>
      </c>
      <c r="D45" s="26">
        <v>1500</v>
      </c>
      <c r="E45" s="26">
        <v>0</v>
      </c>
      <c r="F45" s="27">
        <v>0</v>
      </c>
      <c r="I45">
        <v>18</v>
      </c>
      <c r="J45">
        <v>1500</v>
      </c>
      <c r="K45">
        <v>0</v>
      </c>
      <c r="L45">
        <v>0</v>
      </c>
      <c r="N45">
        <v>18</v>
      </c>
      <c r="O45">
        <v>1500</v>
      </c>
      <c r="P45">
        <v>0</v>
      </c>
      <c r="Q45">
        <v>0</v>
      </c>
      <c r="S45">
        <v>120</v>
      </c>
      <c r="T45">
        <v>1500</v>
      </c>
      <c r="U45">
        <v>0</v>
      </c>
      <c r="V45">
        <v>0</v>
      </c>
    </row>
    <row r="46" spans="2:22">
      <c r="B46" s="5">
        <v>15</v>
      </c>
      <c r="C46" s="3">
        <v>121</v>
      </c>
      <c r="D46" s="3" t="str">
        <v>-</v>
      </c>
      <c r="E46" s="3">
        <v>0</v>
      </c>
      <c r="F46" s="4">
        <v>0</v>
      </c>
      <c r="I46">
        <v>120</v>
      </c>
      <c r="J46">
        <v>1500</v>
      </c>
      <c r="K46">
        <v>0</v>
      </c>
      <c r="L46">
        <v>0</v>
      </c>
      <c r="N46">
        <v>120</v>
      </c>
      <c r="O46">
        <v>1500</v>
      </c>
      <c r="P46">
        <v>0</v>
      </c>
      <c r="Q46">
        <v>0</v>
      </c>
      <c r="S46">
        <v>121</v>
      </c>
      <c r="T46" t="str">
        <v>-</v>
      </c>
      <c r="U46">
        <v>0</v>
      </c>
      <c r="V46">
        <v>0</v>
      </c>
    </row>
    <row r="47" spans="2:22">
      <c r="B47" s="25">
        <v>16</v>
      </c>
      <c r="C47" s="26">
        <v>140</v>
      </c>
      <c r="D47" s="26" t="str">
        <v>-</v>
      </c>
      <c r="E47" s="26">
        <v>0</v>
      </c>
      <c r="F47" s="27">
        <v>0</v>
      </c>
      <c r="I47">
        <v>121</v>
      </c>
      <c r="J47" t="str">
        <v>-</v>
      </c>
      <c r="K47">
        <v>0</v>
      </c>
      <c r="L47">
        <v>0</v>
      </c>
      <c r="N47">
        <v>121</v>
      </c>
      <c r="O47" t="str">
        <v>-</v>
      </c>
      <c r="P47">
        <v>0</v>
      </c>
      <c r="Q47">
        <v>0</v>
      </c>
      <c r="S47">
        <v>140</v>
      </c>
      <c r="T47" t="str">
        <v>-</v>
      </c>
      <c r="U47">
        <v>0</v>
      </c>
      <c r="V47">
        <v>0</v>
      </c>
    </row>
  </sheetData>
  <phoneticPr fontId="1"/>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1E24B-FFCD-40C4-B059-A3FA8CE802F4}">
  <dimension ref="B2:I47"/>
  <sheetViews>
    <sheetView workbookViewId="0">
      <selection activeCell="B5" sqref="B5"/>
    </sheetView>
  </sheetViews>
  <sheetFormatPr defaultRowHeight="18"/>
  <cols>
    <col min="2" max="2" width="14.3984375" bestFit="1" customWidth="1"/>
    <col min="3" max="3" width="17.5" bestFit="1" customWidth="1"/>
    <col min="4" max="4" width="19.5" customWidth="1"/>
  </cols>
  <sheetData>
    <row r="2" spans="2:5">
      <c r="B2">
        <v>1.6</v>
      </c>
      <c r="C2" t="s">
        <v>73</v>
      </c>
    </row>
    <row r="4" spans="2:5">
      <c r="B4" t="s">
        <v>11</v>
      </c>
    </row>
    <row r="5" spans="2:5">
      <c r="B5" t="s">
        <v>76</v>
      </c>
    </row>
    <row r="6" spans="2:5">
      <c r="B6" t="s">
        <v>77</v>
      </c>
    </row>
    <row r="7" spans="2:5">
      <c r="B7" t="s">
        <v>78</v>
      </c>
    </row>
    <row r="8" spans="2:5">
      <c r="B8" t="s">
        <v>79</v>
      </c>
    </row>
    <row r="9" spans="2:5">
      <c r="B9" t="s">
        <v>80</v>
      </c>
    </row>
    <row r="10" spans="2:5">
      <c r="B10" t="s">
        <v>81</v>
      </c>
    </row>
    <row r="11" spans="2:5">
      <c r="B11" t="s">
        <v>82</v>
      </c>
    </row>
    <row r="12" spans="2:5">
      <c r="B12" t="s">
        <v>83</v>
      </c>
    </row>
    <row r="13" spans="2:5">
      <c r="B13" s="28" t="s">
        <v>84</v>
      </c>
    </row>
    <row r="14" spans="2:5">
      <c r="B14" s="28"/>
    </row>
    <row r="15" spans="2:5">
      <c r="B15" s="28" t="s">
        <v>86</v>
      </c>
    </row>
    <row r="16" spans="2:5">
      <c r="B16" s="29" t="s">
        <v>87</v>
      </c>
      <c r="C16" t="s">
        <v>88</v>
      </c>
      <c r="D16" t="s">
        <v>89</v>
      </c>
      <c r="E16" t="s">
        <v>90</v>
      </c>
    </row>
    <row r="17" spans="2:6">
      <c r="B17" s="30" t="s">
        <v>91</v>
      </c>
      <c r="C17">
        <v>5</v>
      </c>
      <c r="D17" t="s">
        <v>92</v>
      </c>
      <c r="E17" t="s">
        <v>93</v>
      </c>
    </row>
    <row r="18" spans="2:6">
      <c r="B18" s="30" t="s">
        <v>94</v>
      </c>
      <c r="C18">
        <v>20</v>
      </c>
      <c r="D18" t="s">
        <v>92</v>
      </c>
      <c r="E18" t="s">
        <v>93</v>
      </c>
    </row>
    <row r="19" spans="2:6">
      <c r="B19" s="29" t="s">
        <v>95</v>
      </c>
      <c r="C19">
        <v>25</v>
      </c>
      <c r="D19" t="s">
        <v>96</v>
      </c>
      <c r="E19" t="s">
        <v>93</v>
      </c>
    </row>
    <row r="20" spans="2:6">
      <c r="B20" s="29" t="s">
        <v>97</v>
      </c>
      <c r="C20">
        <v>50</v>
      </c>
      <c r="D20" t="s">
        <v>96</v>
      </c>
      <c r="E20" t="s">
        <v>98</v>
      </c>
    </row>
    <row r="21" spans="2:6">
      <c r="B21" s="29" t="s">
        <v>99</v>
      </c>
      <c r="C21">
        <v>90</v>
      </c>
      <c r="D21" t="s">
        <v>92</v>
      </c>
      <c r="E21" t="s">
        <v>98</v>
      </c>
    </row>
    <row r="23" spans="2:6">
      <c r="B23" t="s">
        <v>14</v>
      </c>
    </row>
    <row r="24" spans="2:6">
      <c r="B24" s="34" t="s">
        <v>3</v>
      </c>
      <c r="C24" s="35" t="s">
        <v>85</v>
      </c>
      <c r="D24" s="35" t="s">
        <v>16</v>
      </c>
      <c r="E24" s="35" t="s">
        <v>17</v>
      </c>
      <c r="F24" s="36" t="s">
        <v>18</v>
      </c>
    </row>
    <row r="25" spans="2:6">
      <c r="B25" s="20">
        <f>ROW()-ROW($B$24)</f>
        <v>1</v>
      </c>
      <c r="C25" s="31" t="str">
        <f t="shared" ref="C25" si="0">B17</f>
        <v>けやきのぼう</v>
      </c>
      <c r="D25" s="32" t="s">
        <v>59</v>
      </c>
      <c r="E25" s="20"/>
      <c r="F25" s="20"/>
    </row>
    <row r="26" spans="2:6">
      <c r="B26" s="20">
        <f t="shared" ref="B26" si="1">ROW()-ROW($B$24)</f>
        <v>2</v>
      </c>
      <c r="C26" s="37" t="str">
        <f>B19</f>
        <v>きこりの大斧</v>
      </c>
      <c r="D26" s="33" t="s">
        <v>100</v>
      </c>
      <c r="E26" s="33"/>
      <c r="F26" s="33"/>
    </row>
    <row r="29" spans="2:6">
      <c r="C29" s="2"/>
      <c r="D29" s="12"/>
    </row>
    <row r="35" spans="2:9">
      <c r="B35" s="20"/>
      <c r="C35" s="20"/>
      <c r="D35" s="20"/>
      <c r="E35" s="20"/>
      <c r="F35" s="20"/>
      <c r="I35" s="21"/>
    </row>
    <row r="36" spans="2:9">
      <c r="B36" s="20"/>
      <c r="C36" s="20"/>
      <c r="D36" s="20"/>
      <c r="E36" s="20"/>
      <c r="F36" s="20"/>
    </row>
    <row r="37" spans="2:9">
      <c r="B37" s="20"/>
      <c r="C37" s="20"/>
      <c r="D37" s="20"/>
      <c r="E37" s="20"/>
      <c r="F37" s="20"/>
    </row>
    <row r="38" spans="2:9">
      <c r="B38" s="20"/>
      <c r="C38" s="20"/>
      <c r="D38" s="20"/>
      <c r="E38" s="20"/>
      <c r="F38" s="20"/>
    </row>
    <row r="39" spans="2:9">
      <c r="B39" s="20"/>
      <c r="C39" s="20"/>
      <c r="D39" s="20"/>
      <c r="E39" s="20"/>
      <c r="F39" s="20"/>
      <c r="I39" s="2"/>
    </row>
    <row r="40" spans="2:9">
      <c r="B40" s="20"/>
      <c r="C40" s="20"/>
      <c r="D40" s="20"/>
      <c r="E40" s="20"/>
      <c r="F40" s="20"/>
    </row>
    <row r="41" spans="2:9">
      <c r="B41" s="20"/>
      <c r="C41" s="20"/>
      <c r="D41" s="20"/>
      <c r="E41" s="20"/>
      <c r="F41" s="20"/>
    </row>
    <row r="42" spans="2:9">
      <c r="B42" s="20"/>
      <c r="C42" s="20"/>
      <c r="D42" s="20"/>
      <c r="E42" s="20"/>
      <c r="F42" s="20"/>
    </row>
    <row r="43" spans="2:9">
      <c r="B43" s="20"/>
      <c r="C43" s="20"/>
      <c r="D43" s="20"/>
      <c r="E43" s="20"/>
      <c r="F43" s="20"/>
    </row>
    <row r="44" spans="2:9">
      <c r="B44" s="20"/>
      <c r="C44" s="20"/>
      <c r="D44" s="20"/>
      <c r="E44" s="20"/>
      <c r="F44" s="20"/>
    </row>
    <row r="45" spans="2:9">
      <c r="B45" s="20"/>
      <c r="C45" s="20"/>
      <c r="D45" s="20"/>
      <c r="E45" s="20"/>
      <c r="F45" s="20"/>
    </row>
    <row r="46" spans="2:9">
      <c r="B46" s="20"/>
      <c r="C46" s="20"/>
      <c r="D46" s="20"/>
      <c r="E46" s="20"/>
      <c r="F46" s="20"/>
    </row>
    <row r="47" spans="2:9">
      <c r="B47" s="20"/>
      <c r="C47" s="20"/>
      <c r="D47" s="20"/>
      <c r="E47" s="20"/>
      <c r="F47" s="20"/>
    </row>
  </sheetData>
  <phoneticPr fontId="1"/>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945C0-CB87-4E9C-BD99-026B1B1BBB46}">
  <dimension ref="B2:F33"/>
  <sheetViews>
    <sheetView workbookViewId="0">
      <selection activeCell="D12" sqref="D12"/>
    </sheetView>
  </sheetViews>
  <sheetFormatPr defaultRowHeight="18"/>
  <cols>
    <col min="2" max="2" width="14.796875" customWidth="1"/>
    <col min="3" max="3" width="20.19921875" bestFit="1" customWidth="1"/>
    <col min="4" max="4" width="33.796875" bestFit="1" customWidth="1"/>
  </cols>
  <sheetData>
    <row r="2" spans="2:5">
      <c r="B2">
        <v>1.7</v>
      </c>
      <c r="C2" t="s">
        <v>101</v>
      </c>
    </row>
    <row r="4" spans="2:5">
      <c r="B4" t="s">
        <v>11</v>
      </c>
    </row>
    <row r="5" spans="2:5">
      <c r="B5" t="s">
        <v>76</v>
      </c>
    </row>
    <row r="6" spans="2:5">
      <c r="B6" t="s">
        <v>102</v>
      </c>
    </row>
    <row r="7" spans="2:5">
      <c r="B7" t="s">
        <v>103</v>
      </c>
    </row>
    <row r="8" spans="2:5">
      <c r="B8" t="s">
        <v>104</v>
      </c>
    </row>
    <row r="9" spans="2:5">
      <c r="B9" t="s">
        <v>105</v>
      </c>
    </row>
    <row r="10" spans="2:5">
      <c r="B10" t="s">
        <v>109</v>
      </c>
    </row>
    <row r="12" spans="2:5">
      <c r="B12" s="28" t="s">
        <v>86</v>
      </c>
    </row>
    <row r="13" spans="2:5">
      <c r="B13" s="29" t="s">
        <v>87</v>
      </c>
      <c r="C13" t="s">
        <v>88</v>
      </c>
      <c r="D13" t="s">
        <v>89</v>
      </c>
      <c r="E13" t="s">
        <v>90</v>
      </c>
    </row>
    <row r="14" spans="2:5">
      <c r="B14" s="30" t="s">
        <v>91</v>
      </c>
      <c r="C14">
        <v>5</v>
      </c>
      <c r="D14" t="s">
        <v>92</v>
      </c>
      <c r="E14" t="s">
        <v>93</v>
      </c>
    </row>
    <row r="15" spans="2:5">
      <c r="B15" s="30" t="s">
        <v>94</v>
      </c>
      <c r="C15">
        <v>20</v>
      </c>
      <c r="D15" t="s">
        <v>92</v>
      </c>
      <c r="E15" t="s">
        <v>93</v>
      </c>
    </row>
    <row r="16" spans="2:5">
      <c r="B16" s="29" t="s">
        <v>95</v>
      </c>
      <c r="C16">
        <v>25</v>
      </c>
      <c r="D16" t="s">
        <v>96</v>
      </c>
      <c r="E16" t="s">
        <v>93</v>
      </c>
    </row>
    <row r="17" spans="2:6">
      <c r="B17" s="29" t="s">
        <v>97</v>
      </c>
      <c r="C17">
        <v>50</v>
      </c>
      <c r="D17" t="s">
        <v>96</v>
      </c>
      <c r="E17" t="s">
        <v>98</v>
      </c>
    </row>
    <row r="18" spans="2:6">
      <c r="B18" s="29" t="s">
        <v>99</v>
      </c>
      <c r="C18">
        <v>90</v>
      </c>
      <c r="D18" t="s">
        <v>92</v>
      </c>
      <c r="E18" t="s">
        <v>98</v>
      </c>
    </row>
    <row r="19" spans="2:6">
      <c r="B19" s="29"/>
    </row>
    <row r="20" spans="2:6">
      <c r="B20" t="s">
        <v>14</v>
      </c>
    </row>
    <row r="21" spans="2:6">
      <c r="B21" t="s">
        <v>3</v>
      </c>
      <c r="C21" t="s">
        <v>106</v>
      </c>
      <c r="D21" t="s">
        <v>16</v>
      </c>
      <c r="E21" t="s">
        <v>17</v>
      </c>
      <c r="F21" t="s">
        <v>18</v>
      </c>
    </row>
    <row r="22" spans="2:6">
      <c r="B22">
        <f>ROW()-ROW($B$21)</f>
        <v>1</v>
      </c>
      <c r="C22" s="2" t="s">
        <v>91</v>
      </c>
      <c r="D22" s="41" t="s">
        <v>107</v>
      </c>
    </row>
    <row r="23" spans="2:6">
      <c r="B23">
        <f>ROW()-ROW($B$21)</f>
        <v>2</v>
      </c>
      <c r="C23" s="2" t="s">
        <v>110</v>
      </c>
      <c r="D23" s="41" t="s">
        <v>108</v>
      </c>
    </row>
    <row r="24" spans="2:6">
      <c r="B24">
        <f>ROW()-ROW($B$21)</f>
        <v>3</v>
      </c>
      <c r="C24" s="2" t="s">
        <v>111</v>
      </c>
      <c r="D24" s="12" t="s">
        <v>112</v>
      </c>
    </row>
    <row r="27" spans="2:6">
      <c r="B27" s="20"/>
      <c r="C27" s="20"/>
      <c r="D27" s="20"/>
      <c r="E27" s="20"/>
      <c r="F27" s="20"/>
    </row>
    <row r="28" spans="2:6">
      <c r="B28" s="20"/>
      <c r="C28" s="20"/>
      <c r="D28" s="20"/>
      <c r="E28" s="20"/>
      <c r="F28" s="20"/>
    </row>
    <row r="29" spans="2:6">
      <c r="B29" s="20"/>
      <c r="C29" s="20"/>
      <c r="D29" s="20"/>
      <c r="E29" s="20"/>
      <c r="F29" s="20"/>
    </row>
    <row r="30" spans="2:6">
      <c r="B30" s="20"/>
      <c r="C30" s="20"/>
      <c r="D30" s="20"/>
      <c r="E30" s="20"/>
      <c r="F30" s="20"/>
    </row>
    <row r="31" spans="2:6">
      <c r="B31" s="20"/>
      <c r="C31" s="20"/>
      <c r="D31" s="20"/>
      <c r="E31" s="20"/>
      <c r="F31" s="20"/>
    </row>
    <row r="32" spans="2:6">
      <c r="B32" s="20"/>
      <c r="C32" s="20"/>
      <c r="D32" s="20"/>
      <c r="E32" s="20"/>
      <c r="F32" s="20"/>
    </row>
    <row r="33" spans="2:6">
      <c r="B33" s="20"/>
      <c r="C33" s="20"/>
      <c r="D33" s="20"/>
      <c r="E33" s="20"/>
      <c r="F33" s="20"/>
    </row>
  </sheetData>
  <phoneticPr fontId="1"/>
  <conditionalFormatting sqref="B27:F93">
    <cfRule type="expression" dxfId="8" priority="1">
      <formula>AND(MOD(ROW(),2)=0,ISBLANK($B27)=FALSE)</formula>
    </cfRule>
  </conditionalFormatting>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7875D-6D18-4021-8C23-96B122A48FF1}">
  <dimension ref="B2:V72"/>
  <sheetViews>
    <sheetView workbookViewId="0">
      <selection activeCell="H6" sqref="H6"/>
    </sheetView>
  </sheetViews>
  <sheetFormatPr defaultRowHeight="18"/>
  <cols>
    <col min="3" max="3" width="18.09765625" bestFit="1" customWidth="1"/>
    <col min="4" max="4" width="19.5" customWidth="1"/>
  </cols>
  <sheetData>
    <row r="2" spans="2:4">
      <c r="B2" t="str" cm="1">
        <f t="array" aca="1" ref="B2" ca="1">LEFT(_xlfn.LET(_xlpm.fname,CELL("filename",A1),RIGHT(_xlpm.fname,LEN(_xlpm.fname)-FIND("]",_xlpm.fname))),3)</f>
        <v>1.8</v>
      </c>
      <c r="C2" t="str" cm="1">
        <f t="array" aca="1" ref="C2" ca="1">_xlfn.LET(_xlpm.fname,CELL("filename",A1),RIGHT(_xlpm.fname,LEN(_xlpm.fname)-FIND("]",_xlpm.fname)-3))</f>
        <v>BMI値で栄養状態を判定</v>
      </c>
    </row>
    <row r="4" spans="2:4">
      <c r="B4" t="s">
        <v>11</v>
      </c>
    </row>
    <row r="5" spans="2:4">
      <c r="B5" t="s">
        <v>117</v>
      </c>
    </row>
    <row r="6" spans="2:4">
      <c r="B6" t="s">
        <v>113</v>
      </c>
    </row>
    <row r="7" spans="2:4">
      <c r="B7" t="s">
        <v>114</v>
      </c>
    </row>
    <row r="8" spans="2:4">
      <c r="B8" t="s">
        <v>49</v>
      </c>
    </row>
    <row r="9" spans="2:4">
      <c r="B9" t="s">
        <v>115</v>
      </c>
    </row>
    <row r="10" spans="2:4">
      <c r="B10" t="s">
        <v>116</v>
      </c>
    </row>
    <row r="12" spans="2:4">
      <c r="B12" s="42" t="s">
        <v>86</v>
      </c>
    </row>
    <row r="13" spans="2:4">
      <c r="B13" s="29" t="s">
        <v>3</v>
      </c>
      <c r="C13" t="s">
        <v>118</v>
      </c>
      <c r="D13" t="s">
        <v>119</v>
      </c>
    </row>
    <row r="14" spans="2:4">
      <c r="B14" s="29">
        <f t="shared" ref="B14:B19" si="0">ROW()-ROW($B$13)</f>
        <v>1</v>
      </c>
      <c r="C14" t="s">
        <v>120</v>
      </c>
      <c r="D14" t="s">
        <v>121</v>
      </c>
    </row>
    <row r="15" spans="2:4">
      <c r="B15" s="29">
        <f t="shared" si="0"/>
        <v>2</v>
      </c>
      <c r="C15" t="s">
        <v>122</v>
      </c>
      <c r="D15" t="s">
        <v>123</v>
      </c>
    </row>
    <row r="16" spans="2:4">
      <c r="B16" s="29">
        <f t="shared" si="0"/>
        <v>3</v>
      </c>
      <c r="C16" t="s">
        <v>124</v>
      </c>
      <c r="D16" t="s">
        <v>125</v>
      </c>
    </row>
    <row r="17" spans="2:22">
      <c r="B17" s="29">
        <f t="shared" si="0"/>
        <v>4</v>
      </c>
      <c r="C17" t="s">
        <v>126</v>
      </c>
      <c r="D17" t="s">
        <v>127</v>
      </c>
    </row>
    <row r="18" spans="2:22">
      <c r="B18" s="29">
        <f t="shared" si="0"/>
        <v>5</v>
      </c>
      <c r="C18" t="s">
        <v>128</v>
      </c>
      <c r="D18" t="s">
        <v>130</v>
      </c>
    </row>
    <row r="19" spans="2:22">
      <c r="B19" s="29">
        <f t="shared" si="0"/>
        <v>6</v>
      </c>
      <c r="C19" t="s">
        <v>129</v>
      </c>
      <c r="D19" t="s">
        <v>131</v>
      </c>
    </row>
    <row r="20" spans="2:22">
      <c r="B20" s="29"/>
    </row>
    <row r="21" spans="2:22">
      <c r="B21" t="s">
        <v>14</v>
      </c>
    </row>
    <row r="22" spans="2:22">
      <c r="B22" t="s">
        <v>3</v>
      </c>
      <c r="C22" t="s">
        <v>133</v>
      </c>
      <c r="D22" t="s">
        <v>135</v>
      </c>
      <c r="E22" t="s">
        <v>17</v>
      </c>
      <c r="F22" t="s">
        <v>18</v>
      </c>
    </row>
    <row r="23" spans="2:22">
      <c r="B23">
        <f t="shared" ref="B23:B30" si="1">ROW()-ROW($B$22)</f>
        <v>1</v>
      </c>
      <c r="C23" s="2">
        <v>-10</v>
      </c>
      <c r="D23" s="12" t="s">
        <v>59</v>
      </c>
    </row>
    <row r="24" spans="2:22">
      <c r="B24">
        <f t="shared" si="1"/>
        <v>2</v>
      </c>
      <c r="C24" s="2">
        <v>18</v>
      </c>
      <c r="D24" s="12" t="s">
        <v>121</v>
      </c>
    </row>
    <row r="25" spans="2:22">
      <c r="B25">
        <f t="shared" si="1"/>
        <v>3</v>
      </c>
      <c r="C25" s="2">
        <v>20</v>
      </c>
      <c r="D25" s="12" t="s">
        <v>123</v>
      </c>
    </row>
    <row r="26" spans="2:22">
      <c r="B26">
        <f t="shared" si="1"/>
        <v>4</v>
      </c>
      <c r="C26" s="2">
        <v>27</v>
      </c>
      <c r="D26" s="12" t="s">
        <v>125</v>
      </c>
    </row>
    <row r="27" spans="2:22">
      <c r="B27">
        <f t="shared" si="1"/>
        <v>5</v>
      </c>
      <c r="C27" s="2">
        <v>32</v>
      </c>
      <c r="D27" s="12" t="s">
        <v>127</v>
      </c>
    </row>
    <row r="28" spans="2:22">
      <c r="B28">
        <f t="shared" si="1"/>
        <v>6</v>
      </c>
      <c r="C28" s="2">
        <v>37</v>
      </c>
      <c r="D28" s="12" t="s">
        <v>130</v>
      </c>
    </row>
    <row r="29" spans="2:22">
      <c r="B29">
        <f t="shared" si="1"/>
        <v>7</v>
      </c>
      <c r="C29" s="2">
        <v>42</v>
      </c>
      <c r="D29" s="12" t="s">
        <v>131</v>
      </c>
    </row>
    <row r="30" spans="2:22">
      <c r="B30" s="25">
        <f t="shared" si="1"/>
        <v>8</v>
      </c>
      <c r="C30" s="43">
        <v>110</v>
      </c>
      <c r="D30" s="44" t="s">
        <v>59</v>
      </c>
      <c r="E30" s="45"/>
      <c r="F30" s="45"/>
    </row>
    <row r="32" spans="2:22">
      <c r="B32" t="s">
        <v>60</v>
      </c>
      <c r="I32" s="21" cm="1">
        <f t="array" ref="I32:L39">$C$23:$F30</f>
        <v>-10</v>
      </c>
      <c r="J32" t="str">
        <v>-</v>
      </c>
      <c r="K32">
        <v>0</v>
      </c>
      <c r="L32">
        <v>0</v>
      </c>
      <c r="N32" cm="1">
        <f t="array" ref="N32:Q53">_xlfn.ANCHORARRAY($I32):_xlfn.ANCHORARRAY($I40)</f>
        <v>-10</v>
      </c>
      <c r="O32" t="str">
        <v>-</v>
      </c>
      <c r="P32">
        <v>0</v>
      </c>
      <c r="Q32">
        <v>0</v>
      </c>
      <c r="S32" cm="1">
        <f t="array" ref="S32:V53">_xlfn.SORTBY(_xlfn.ANCHORARRAY($N32),_xlfn.ANCHORARRAY($N32) $N:$N)</f>
        <v>-10</v>
      </c>
      <c r="T32" t="str">
        <v>-</v>
      </c>
      <c r="U32">
        <v>0</v>
      </c>
      <c r="V32">
        <v>0</v>
      </c>
    </row>
    <row r="33" spans="2:22">
      <c r="B33" t="s">
        <v>63</v>
      </c>
      <c r="C33" t="s">
        <v>132</v>
      </c>
      <c r="D33" t="s">
        <v>134</v>
      </c>
      <c r="E33" t="s">
        <v>64</v>
      </c>
      <c r="F33" t="s">
        <v>65</v>
      </c>
      <c r="I33">
        <v>18</v>
      </c>
      <c r="J33" t="str">
        <v>痩せ</v>
      </c>
      <c r="K33">
        <v>0</v>
      </c>
      <c r="L33">
        <v>0</v>
      </c>
      <c r="N33">
        <v>18</v>
      </c>
      <c r="O33" t="str">
        <v>痩せ</v>
      </c>
      <c r="P33">
        <v>0</v>
      </c>
      <c r="Q33">
        <v>0</v>
      </c>
      <c r="S33">
        <v>0</v>
      </c>
      <c r="T33" t="str">
        <v>-</v>
      </c>
      <c r="U33">
        <v>0</v>
      </c>
      <c r="V33">
        <v>0</v>
      </c>
    </row>
    <row r="34" spans="2:22">
      <c r="B34">
        <f t="shared" ref="B34:B47" si="2">ROW()-ROW($B$33)</f>
        <v>1</v>
      </c>
      <c r="C34" s="2">
        <v>0</v>
      </c>
      <c r="D34" s="12" t="s">
        <v>59</v>
      </c>
      <c r="I34">
        <v>20</v>
      </c>
      <c r="J34" t="str">
        <v>普通体重</v>
      </c>
      <c r="K34">
        <v>0</v>
      </c>
      <c r="L34">
        <v>0</v>
      </c>
      <c r="N34">
        <v>20</v>
      </c>
      <c r="O34" t="str">
        <v>普通体重</v>
      </c>
      <c r="P34">
        <v>0</v>
      </c>
      <c r="Q34">
        <v>0</v>
      </c>
      <c r="S34">
        <v>0.1</v>
      </c>
      <c r="T34" t="str">
        <v>痩せ</v>
      </c>
      <c r="U34">
        <v>0</v>
      </c>
      <c r="V34">
        <v>0</v>
      </c>
    </row>
    <row r="35" spans="2:22">
      <c r="B35">
        <f t="shared" si="2"/>
        <v>2</v>
      </c>
      <c r="C35">
        <v>0.1</v>
      </c>
      <c r="D35" t="s">
        <v>121</v>
      </c>
      <c r="I35">
        <v>27</v>
      </c>
      <c r="J35" t="str">
        <v>前肥満</v>
      </c>
      <c r="K35">
        <v>0</v>
      </c>
      <c r="L35">
        <v>0</v>
      </c>
      <c r="N35">
        <v>27</v>
      </c>
      <c r="O35" t="str">
        <v>前肥満</v>
      </c>
      <c r="P35">
        <v>0</v>
      </c>
      <c r="Q35">
        <v>0</v>
      </c>
      <c r="S35">
        <v>18</v>
      </c>
      <c r="T35" t="str">
        <v>痩せ</v>
      </c>
      <c r="U35">
        <v>0</v>
      </c>
      <c r="V35">
        <v>0</v>
      </c>
    </row>
    <row r="36" spans="2:22">
      <c r="B36">
        <f t="shared" si="2"/>
        <v>3</v>
      </c>
      <c r="C36">
        <v>18.399999999999999</v>
      </c>
      <c r="D36" t="s">
        <v>121</v>
      </c>
      <c r="I36">
        <v>32</v>
      </c>
      <c r="J36" t="str">
        <v>肥満（１度）</v>
      </c>
      <c r="K36">
        <v>0</v>
      </c>
      <c r="L36">
        <v>0</v>
      </c>
      <c r="N36">
        <v>32</v>
      </c>
      <c r="O36" t="str">
        <v>肥満（１度）</v>
      </c>
      <c r="P36">
        <v>0</v>
      </c>
      <c r="Q36">
        <v>0</v>
      </c>
      <c r="S36">
        <v>18.399999999999999</v>
      </c>
      <c r="T36" t="str">
        <v>痩せ</v>
      </c>
      <c r="U36">
        <v>0</v>
      </c>
      <c r="V36">
        <v>0</v>
      </c>
    </row>
    <row r="37" spans="2:22">
      <c r="B37">
        <f t="shared" si="2"/>
        <v>4</v>
      </c>
      <c r="C37">
        <v>18.5</v>
      </c>
      <c r="D37" t="s">
        <v>123</v>
      </c>
      <c r="I37">
        <v>37</v>
      </c>
      <c r="J37" t="str">
        <v>肥満（２度）</v>
      </c>
      <c r="K37">
        <v>0</v>
      </c>
      <c r="L37">
        <v>0</v>
      </c>
      <c r="N37">
        <v>37</v>
      </c>
      <c r="O37" t="str">
        <v>肥満（２度）</v>
      </c>
      <c r="P37">
        <v>0</v>
      </c>
      <c r="Q37">
        <v>0</v>
      </c>
      <c r="S37">
        <v>18.5</v>
      </c>
      <c r="T37" t="str">
        <v>普通体重</v>
      </c>
      <c r="U37">
        <v>0</v>
      </c>
      <c r="V37">
        <v>0</v>
      </c>
    </row>
    <row r="38" spans="2:22">
      <c r="B38">
        <f t="shared" si="2"/>
        <v>5</v>
      </c>
      <c r="C38">
        <v>24.9</v>
      </c>
      <c r="D38" t="s">
        <v>123</v>
      </c>
      <c r="I38">
        <v>42</v>
      </c>
      <c r="J38" t="str">
        <v>肥満（３度）</v>
      </c>
      <c r="K38">
        <v>0</v>
      </c>
      <c r="L38">
        <v>0</v>
      </c>
      <c r="N38">
        <v>42</v>
      </c>
      <c r="O38" t="str">
        <v>肥満（３度）</v>
      </c>
      <c r="P38">
        <v>0</v>
      </c>
      <c r="Q38">
        <v>0</v>
      </c>
      <c r="S38">
        <v>20</v>
      </c>
      <c r="T38" t="str">
        <v>普通体重</v>
      </c>
      <c r="U38">
        <v>0</v>
      </c>
      <c r="V38">
        <v>0</v>
      </c>
    </row>
    <row r="39" spans="2:22">
      <c r="B39">
        <f t="shared" si="2"/>
        <v>6</v>
      </c>
      <c r="C39">
        <v>25</v>
      </c>
      <c r="D39" t="s">
        <v>136</v>
      </c>
      <c r="I39">
        <v>110</v>
      </c>
      <c r="J39" t="str">
        <v>-</v>
      </c>
      <c r="K39">
        <v>0</v>
      </c>
      <c r="L39">
        <v>0</v>
      </c>
      <c r="N39">
        <v>110</v>
      </c>
      <c r="O39" t="str">
        <v>-</v>
      </c>
      <c r="P39">
        <v>0</v>
      </c>
      <c r="Q39">
        <v>0</v>
      </c>
      <c r="S39">
        <v>24.9</v>
      </c>
      <c r="T39" t="str">
        <v>普通体重</v>
      </c>
      <c r="U39">
        <v>0</v>
      </c>
      <c r="V39">
        <v>0</v>
      </c>
    </row>
    <row r="40" spans="2:22">
      <c r="B40">
        <f t="shared" si="2"/>
        <v>7</v>
      </c>
      <c r="C40">
        <v>29.9</v>
      </c>
      <c r="D40" t="s">
        <v>136</v>
      </c>
      <c r="I40" s="2" cm="1">
        <f t="array" ref="I40:L53">$C$34:$F47</f>
        <v>0</v>
      </c>
      <c r="J40" t="str">
        <v>-</v>
      </c>
      <c r="K40">
        <v>0</v>
      </c>
      <c r="L40">
        <v>0</v>
      </c>
      <c r="N40">
        <v>0</v>
      </c>
      <c r="O40" t="str">
        <v>-</v>
      </c>
      <c r="P40">
        <v>0</v>
      </c>
      <c r="Q40">
        <v>0</v>
      </c>
      <c r="S40">
        <v>25</v>
      </c>
      <c r="T40" t="str">
        <v>前肥満</v>
      </c>
      <c r="U40">
        <v>0</v>
      </c>
      <c r="V40">
        <v>0</v>
      </c>
    </row>
    <row r="41" spans="2:22">
      <c r="B41">
        <f t="shared" si="2"/>
        <v>8</v>
      </c>
      <c r="C41">
        <v>30</v>
      </c>
      <c r="D41" t="s">
        <v>127</v>
      </c>
      <c r="I41">
        <v>0.1</v>
      </c>
      <c r="J41" t="str">
        <v>痩せ</v>
      </c>
      <c r="K41">
        <v>0</v>
      </c>
      <c r="L41">
        <v>0</v>
      </c>
      <c r="N41">
        <v>0.1</v>
      </c>
      <c r="O41" t="str">
        <v>痩せ</v>
      </c>
      <c r="P41">
        <v>0</v>
      </c>
      <c r="Q41">
        <v>0</v>
      </c>
      <c r="S41">
        <v>27</v>
      </c>
      <c r="T41" t="str">
        <v>前肥満</v>
      </c>
      <c r="U41">
        <v>0</v>
      </c>
      <c r="V41">
        <v>0</v>
      </c>
    </row>
    <row r="42" spans="2:22">
      <c r="B42">
        <f t="shared" si="2"/>
        <v>9</v>
      </c>
      <c r="C42">
        <v>34.9</v>
      </c>
      <c r="D42" t="s">
        <v>127</v>
      </c>
      <c r="I42">
        <v>18.399999999999999</v>
      </c>
      <c r="J42" t="str">
        <v>痩せ</v>
      </c>
      <c r="K42">
        <v>0</v>
      </c>
      <c r="L42">
        <v>0</v>
      </c>
      <c r="N42">
        <v>18.399999999999999</v>
      </c>
      <c r="O42" t="str">
        <v>痩せ</v>
      </c>
      <c r="P42">
        <v>0</v>
      </c>
      <c r="Q42">
        <v>0</v>
      </c>
      <c r="S42">
        <v>29.9</v>
      </c>
      <c r="T42" t="str">
        <v>前肥満</v>
      </c>
      <c r="U42">
        <v>0</v>
      </c>
      <c r="V42">
        <v>0</v>
      </c>
    </row>
    <row r="43" spans="2:22">
      <c r="B43">
        <f t="shared" si="2"/>
        <v>10</v>
      </c>
      <c r="C43">
        <v>35</v>
      </c>
      <c r="D43" t="s">
        <v>130</v>
      </c>
      <c r="I43">
        <v>18.5</v>
      </c>
      <c r="J43" t="str">
        <v>普通体重</v>
      </c>
      <c r="K43">
        <v>0</v>
      </c>
      <c r="L43">
        <v>0</v>
      </c>
      <c r="N43">
        <v>18.5</v>
      </c>
      <c r="O43" t="str">
        <v>普通体重</v>
      </c>
      <c r="P43">
        <v>0</v>
      </c>
      <c r="Q43">
        <v>0</v>
      </c>
      <c r="S43">
        <v>30</v>
      </c>
      <c r="T43" t="str">
        <v>肥満（１度）</v>
      </c>
      <c r="U43">
        <v>0</v>
      </c>
      <c r="V43">
        <v>0</v>
      </c>
    </row>
    <row r="44" spans="2:22">
      <c r="B44">
        <f t="shared" si="2"/>
        <v>11</v>
      </c>
      <c r="C44">
        <v>39.9</v>
      </c>
      <c r="D44" t="s">
        <v>130</v>
      </c>
      <c r="I44">
        <v>24.9</v>
      </c>
      <c r="J44" t="str">
        <v>普通体重</v>
      </c>
      <c r="K44">
        <v>0</v>
      </c>
      <c r="L44">
        <v>0</v>
      </c>
      <c r="N44">
        <v>24.9</v>
      </c>
      <c r="O44" t="str">
        <v>普通体重</v>
      </c>
      <c r="P44">
        <v>0</v>
      </c>
      <c r="Q44">
        <v>0</v>
      </c>
      <c r="S44">
        <v>32</v>
      </c>
      <c r="T44" t="str">
        <v>肥満（１度）</v>
      </c>
      <c r="U44">
        <v>0</v>
      </c>
      <c r="V44">
        <v>0</v>
      </c>
    </row>
    <row r="45" spans="2:22">
      <c r="B45">
        <f t="shared" si="2"/>
        <v>12</v>
      </c>
      <c r="C45">
        <v>40</v>
      </c>
      <c r="D45" t="s">
        <v>131</v>
      </c>
      <c r="I45">
        <v>25</v>
      </c>
      <c r="J45" t="str">
        <v>前肥満</v>
      </c>
      <c r="K45">
        <v>0</v>
      </c>
      <c r="L45">
        <v>0</v>
      </c>
      <c r="N45">
        <v>25</v>
      </c>
      <c r="O45" t="str">
        <v>前肥満</v>
      </c>
      <c r="P45">
        <v>0</v>
      </c>
      <c r="Q45">
        <v>0</v>
      </c>
      <c r="S45">
        <v>34.9</v>
      </c>
      <c r="T45" t="str">
        <v>肥満（１度）</v>
      </c>
      <c r="U45">
        <v>0</v>
      </c>
      <c r="V45">
        <v>0</v>
      </c>
    </row>
    <row r="46" spans="2:22">
      <c r="B46">
        <f t="shared" si="2"/>
        <v>13</v>
      </c>
      <c r="C46">
        <v>99.9</v>
      </c>
      <c r="D46" t="s">
        <v>131</v>
      </c>
      <c r="I46">
        <v>29.9</v>
      </c>
      <c r="J46" t="str">
        <v>前肥満</v>
      </c>
      <c r="K46">
        <v>0</v>
      </c>
      <c r="L46">
        <v>0</v>
      </c>
      <c r="N46">
        <v>29.9</v>
      </c>
      <c r="O46" t="str">
        <v>前肥満</v>
      </c>
      <c r="P46">
        <v>0</v>
      </c>
      <c r="Q46">
        <v>0</v>
      </c>
      <c r="S46">
        <v>35</v>
      </c>
      <c r="T46" t="str">
        <v>肥満（２度）</v>
      </c>
      <c r="U46">
        <v>0</v>
      </c>
      <c r="V46">
        <v>0</v>
      </c>
    </row>
    <row r="47" spans="2:22">
      <c r="B47">
        <f t="shared" si="2"/>
        <v>14</v>
      </c>
      <c r="C47">
        <v>100</v>
      </c>
      <c r="D47" t="s">
        <v>59</v>
      </c>
      <c r="I47">
        <v>30</v>
      </c>
      <c r="J47" t="str">
        <v>肥満（１度）</v>
      </c>
      <c r="K47">
        <v>0</v>
      </c>
      <c r="L47">
        <v>0</v>
      </c>
      <c r="N47">
        <v>30</v>
      </c>
      <c r="O47" t="str">
        <v>肥満（１度）</v>
      </c>
      <c r="P47">
        <v>0</v>
      </c>
      <c r="Q47">
        <v>0</v>
      </c>
      <c r="S47">
        <v>37</v>
      </c>
      <c r="T47" t="str">
        <v>肥満（２度）</v>
      </c>
      <c r="U47">
        <v>0</v>
      </c>
      <c r="V47">
        <v>0</v>
      </c>
    </row>
    <row r="48" spans="2:22">
      <c r="I48">
        <v>34.9</v>
      </c>
      <c r="J48" t="str">
        <v>肥満（１度）</v>
      </c>
      <c r="K48">
        <v>0</v>
      </c>
      <c r="L48">
        <v>0</v>
      </c>
      <c r="N48">
        <v>34.9</v>
      </c>
      <c r="O48" t="str">
        <v>肥満（１度）</v>
      </c>
      <c r="P48">
        <v>0</v>
      </c>
      <c r="Q48">
        <v>0</v>
      </c>
      <c r="S48">
        <v>39.9</v>
      </c>
      <c r="T48" t="str">
        <v>肥満（２度）</v>
      </c>
      <c r="U48">
        <v>0</v>
      </c>
      <c r="V48">
        <v>0</v>
      </c>
    </row>
    <row r="49" spans="2:22">
      <c r="B49" t="s">
        <v>61</v>
      </c>
      <c r="I49">
        <v>35</v>
      </c>
      <c r="J49" t="str">
        <v>肥満（２度）</v>
      </c>
      <c r="K49">
        <v>0</v>
      </c>
      <c r="L49">
        <v>0</v>
      </c>
      <c r="N49">
        <v>35</v>
      </c>
      <c r="O49" t="str">
        <v>肥満（２度）</v>
      </c>
      <c r="P49">
        <v>0</v>
      </c>
      <c r="Q49">
        <v>0</v>
      </c>
      <c r="S49">
        <v>40</v>
      </c>
      <c r="T49" t="str">
        <v>肥満（３度）</v>
      </c>
      <c r="U49">
        <v>0</v>
      </c>
      <c r="V49">
        <v>0</v>
      </c>
    </row>
    <row r="50" spans="2:22">
      <c r="B50" s="40" t="s">
        <v>63</v>
      </c>
      <c r="C50" s="38" t="s">
        <v>132</v>
      </c>
      <c r="D50" s="38" t="s">
        <v>134</v>
      </c>
      <c r="E50" s="38" t="s">
        <v>64</v>
      </c>
      <c r="F50" s="39" t="s">
        <v>65</v>
      </c>
      <c r="I50">
        <v>39.9</v>
      </c>
      <c r="J50" t="str">
        <v>肥満（２度）</v>
      </c>
      <c r="K50">
        <v>0</v>
      </c>
      <c r="L50">
        <v>0</v>
      </c>
      <c r="N50">
        <v>39.9</v>
      </c>
      <c r="O50" t="str">
        <v>肥満（２度）</v>
      </c>
      <c r="P50">
        <v>0</v>
      </c>
      <c r="Q50">
        <v>0</v>
      </c>
      <c r="S50">
        <v>42</v>
      </c>
      <c r="T50" t="str">
        <v>肥満（３度）</v>
      </c>
      <c r="U50">
        <v>0</v>
      </c>
      <c r="V50">
        <v>0</v>
      </c>
    </row>
    <row r="51" spans="2:22">
      <c r="B51" s="20" cm="1">
        <f t="array" ref="B51:B72">_xlfn.SEQUENCE(ROWS(_xlfn.ANCHORARRAY(N32)),1,1)</f>
        <v>1</v>
      </c>
      <c r="C51" s="20" cm="1">
        <f t="array" ref="C51:F72">_xlfn.SORTBY(_xlfn.ANCHORARRAY($N32),_xlfn.ANCHORARRAY($N32) $N:$N)</f>
        <v>-10</v>
      </c>
      <c r="D51" s="20" t="str">
        <v>-</v>
      </c>
      <c r="E51" s="20">
        <v>0</v>
      </c>
      <c r="F51" s="20">
        <v>0</v>
      </c>
      <c r="I51">
        <v>40</v>
      </c>
      <c r="J51" t="str">
        <v>肥満（３度）</v>
      </c>
      <c r="K51">
        <v>0</v>
      </c>
      <c r="L51">
        <v>0</v>
      </c>
      <c r="N51">
        <v>40</v>
      </c>
      <c r="O51" t="str">
        <v>肥満（３度）</v>
      </c>
      <c r="P51">
        <v>0</v>
      </c>
      <c r="Q51">
        <v>0</v>
      </c>
      <c r="S51">
        <v>99.9</v>
      </c>
      <c r="T51" t="str">
        <v>肥満（３度）</v>
      </c>
      <c r="U51">
        <v>0</v>
      </c>
      <c r="V51">
        <v>0</v>
      </c>
    </row>
    <row r="52" spans="2:22">
      <c r="B52" s="20">
        <v>2</v>
      </c>
      <c r="C52" s="20">
        <v>0</v>
      </c>
      <c r="D52" s="20" t="str">
        <v>-</v>
      </c>
      <c r="E52" s="20">
        <v>0</v>
      </c>
      <c r="F52" s="20">
        <v>0</v>
      </c>
      <c r="I52">
        <v>99.9</v>
      </c>
      <c r="J52" t="str">
        <v>肥満（３度）</v>
      </c>
      <c r="K52">
        <v>0</v>
      </c>
      <c r="L52">
        <v>0</v>
      </c>
      <c r="N52">
        <v>99.9</v>
      </c>
      <c r="O52" t="str">
        <v>肥満（３度）</v>
      </c>
      <c r="P52">
        <v>0</v>
      </c>
      <c r="Q52">
        <v>0</v>
      </c>
      <c r="S52">
        <v>100</v>
      </c>
      <c r="T52" t="str">
        <v>-</v>
      </c>
      <c r="U52">
        <v>0</v>
      </c>
      <c r="V52">
        <v>0</v>
      </c>
    </row>
    <row r="53" spans="2:22">
      <c r="B53" s="20">
        <v>3</v>
      </c>
      <c r="C53" s="20">
        <v>0.1</v>
      </c>
      <c r="D53" s="20" t="str">
        <v>痩せ</v>
      </c>
      <c r="E53" s="20">
        <v>0</v>
      </c>
      <c r="F53" s="20">
        <v>0</v>
      </c>
      <c r="I53">
        <v>100</v>
      </c>
      <c r="J53" t="str">
        <v>-</v>
      </c>
      <c r="K53">
        <v>0</v>
      </c>
      <c r="L53">
        <v>0</v>
      </c>
      <c r="N53">
        <v>100</v>
      </c>
      <c r="O53" t="str">
        <v>-</v>
      </c>
      <c r="P53">
        <v>0</v>
      </c>
      <c r="Q53">
        <v>0</v>
      </c>
      <c r="S53">
        <v>110</v>
      </c>
      <c r="T53" t="str">
        <v>-</v>
      </c>
      <c r="U53">
        <v>0</v>
      </c>
      <c r="V53">
        <v>0</v>
      </c>
    </row>
    <row r="54" spans="2:22">
      <c r="B54" s="20">
        <v>4</v>
      </c>
      <c r="C54" s="20">
        <v>18</v>
      </c>
      <c r="D54" s="20" t="str">
        <v>痩せ</v>
      </c>
      <c r="E54" s="20">
        <v>0</v>
      </c>
      <c r="F54" s="20">
        <v>0</v>
      </c>
    </row>
    <row r="55" spans="2:22">
      <c r="B55" s="20">
        <v>5</v>
      </c>
      <c r="C55" s="20">
        <v>18.399999999999999</v>
      </c>
      <c r="D55" s="20" t="str">
        <v>痩せ</v>
      </c>
      <c r="E55" s="20">
        <v>0</v>
      </c>
      <c r="F55" s="20">
        <v>0</v>
      </c>
    </row>
    <row r="56" spans="2:22">
      <c r="B56" s="20">
        <v>6</v>
      </c>
      <c r="C56" s="20">
        <v>18.5</v>
      </c>
      <c r="D56" s="20" t="str">
        <v>普通体重</v>
      </c>
      <c r="E56" s="20">
        <v>0</v>
      </c>
      <c r="F56" s="20">
        <v>0</v>
      </c>
    </row>
    <row r="57" spans="2:22">
      <c r="B57" s="20">
        <v>7</v>
      </c>
      <c r="C57" s="20">
        <v>20</v>
      </c>
      <c r="D57" s="20" t="str">
        <v>普通体重</v>
      </c>
      <c r="E57" s="20">
        <v>0</v>
      </c>
      <c r="F57" s="20">
        <v>0</v>
      </c>
    </row>
    <row r="58" spans="2:22">
      <c r="B58" s="20">
        <v>8</v>
      </c>
      <c r="C58" s="20">
        <v>24.9</v>
      </c>
      <c r="D58" s="20" t="str">
        <v>普通体重</v>
      </c>
      <c r="E58" s="20">
        <v>0</v>
      </c>
      <c r="F58" s="20">
        <v>0</v>
      </c>
    </row>
    <row r="59" spans="2:22">
      <c r="B59" s="20">
        <v>9</v>
      </c>
      <c r="C59" s="20">
        <v>25</v>
      </c>
      <c r="D59" s="20" t="str">
        <v>前肥満</v>
      </c>
      <c r="E59" s="20">
        <v>0</v>
      </c>
      <c r="F59" s="20">
        <v>0</v>
      </c>
    </row>
    <row r="60" spans="2:22">
      <c r="B60" s="20">
        <v>10</v>
      </c>
      <c r="C60" s="20">
        <v>27</v>
      </c>
      <c r="D60" s="20" t="str">
        <v>前肥満</v>
      </c>
      <c r="E60" s="20">
        <v>0</v>
      </c>
      <c r="F60" s="20">
        <v>0</v>
      </c>
    </row>
    <row r="61" spans="2:22">
      <c r="B61" s="20">
        <v>11</v>
      </c>
      <c r="C61" s="20">
        <v>29.9</v>
      </c>
      <c r="D61" s="20" t="str">
        <v>前肥満</v>
      </c>
      <c r="E61" s="20">
        <v>0</v>
      </c>
      <c r="F61" s="20">
        <v>0</v>
      </c>
    </row>
    <row r="62" spans="2:22">
      <c r="B62" s="20">
        <v>12</v>
      </c>
      <c r="C62" s="20">
        <v>30</v>
      </c>
      <c r="D62" s="20" t="str">
        <v>肥満（１度）</v>
      </c>
      <c r="E62" s="20">
        <v>0</v>
      </c>
      <c r="F62" s="20">
        <v>0</v>
      </c>
    </row>
    <row r="63" spans="2:22">
      <c r="B63" s="20">
        <v>13</v>
      </c>
      <c r="C63" s="20">
        <v>32</v>
      </c>
      <c r="D63" s="20" t="str">
        <v>肥満（１度）</v>
      </c>
      <c r="E63" s="20">
        <v>0</v>
      </c>
      <c r="F63" s="20">
        <v>0</v>
      </c>
    </row>
    <row r="64" spans="2:22">
      <c r="B64">
        <v>14</v>
      </c>
      <c r="C64">
        <v>34.9</v>
      </c>
      <c r="D64" t="str">
        <v>肥満（１度）</v>
      </c>
      <c r="E64">
        <v>0</v>
      </c>
      <c r="F64">
        <v>0</v>
      </c>
    </row>
    <row r="65" spans="2:6">
      <c r="B65">
        <v>15</v>
      </c>
      <c r="C65">
        <v>35</v>
      </c>
      <c r="D65" t="str">
        <v>肥満（２度）</v>
      </c>
      <c r="E65">
        <v>0</v>
      </c>
      <c r="F65">
        <v>0</v>
      </c>
    </row>
    <row r="66" spans="2:6">
      <c r="B66">
        <v>16</v>
      </c>
      <c r="C66">
        <v>37</v>
      </c>
      <c r="D66" t="str">
        <v>肥満（２度）</v>
      </c>
      <c r="E66">
        <v>0</v>
      </c>
      <c r="F66">
        <v>0</v>
      </c>
    </row>
    <row r="67" spans="2:6">
      <c r="B67">
        <v>17</v>
      </c>
      <c r="C67">
        <v>39.9</v>
      </c>
      <c r="D67" t="str">
        <v>肥満（２度）</v>
      </c>
      <c r="E67">
        <v>0</v>
      </c>
      <c r="F67">
        <v>0</v>
      </c>
    </row>
    <row r="68" spans="2:6">
      <c r="B68">
        <v>18</v>
      </c>
      <c r="C68">
        <v>40</v>
      </c>
      <c r="D68" t="str">
        <v>肥満（３度）</v>
      </c>
      <c r="E68">
        <v>0</v>
      </c>
      <c r="F68">
        <v>0</v>
      </c>
    </row>
    <row r="69" spans="2:6">
      <c r="B69">
        <v>19</v>
      </c>
      <c r="C69">
        <v>42</v>
      </c>
      <c r="D69" t="str">
        <v>肥満（３度）</v>
      </c>
      <c r="E69">
        <v>0</v>
      </c>
      <c r="F69">
        <v>0</v>
      </c>
    </row>
    <row r="70" spans="2:6">
      <c r="B70">
        <v>20</v>
      </c>
      <c r="C70">
        <v>99.9</v>
      </c>
      <c r="D70" t="str">
        <v>肥満（３度）</v>
      </c>
      <c r="E70">
        <v>0</v>
      </c>
      <c r="F70">
        <v>0</v>
      </c>
    </row>
    <row r="71" spans="2:6">
      <c r="B71">
        <v>21</v>
      </c>
      <c r="C71">
        <v>100</v>
      </c>
      <c r="D71" t="str">
        <v>-</v>
      </c>
      <c r="E71">
        <v>0</v>
      </c>
      <c r="F71">
        <v>0</v>
      </c>
    </row>
    <row r="72" spans="2:6">
      <c r="B72">
        <v>22</v>
      </c>
      <c r="C72">
        <v>110</v>
      </c>
      <c r="D72" t="str">
        <v>-</v>
      </c>
      <c r="E72">
        <v>0</v>
      </c>
      <c r="F72">
        <v>0</v>
      </c>
    </row>
  </sheetData>
  <phoneticPr fontId="1"/>
  <conditionalFormatting sqref="B51:F123">
    <cfRule type="expression" dxfId="7" priority="1">
      <formula>AND(MOD(ROW(),2)=0,ISBLANK($B51)=FALSE)</formula>
    </cfRule>
  </conditionalFormatting>
  <pageMargins left="0.7" right="0.7" top="0.75" bottom="0.75" header="0.3" footer="0.3"/>
  <pageSetup paperSize="9" orientation="portrait" r:id="rId1"/>
  <legacyDrawing r:id="rId2"/>
  <tableParts count="3">
    <tablePart r:id="rId3"/>
    <tablePart r:id="rId4"/>
    <tablePart r:id="rId5"/>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03BCA-E4BD-4E01-BC9B-F5A376AFCF58}">
  <dimension ref="B2:I46"/>
  <sheetViews>
    <sheetView topLeftCell="A10" workbookViewId="0">
      <selection activeCell="C19" sqref="C19:D19"/>
    </sheetView>
  </sheetViews>
  <sheetFormatPr defaultRowHeight="18"/>
  <cols>
    <col min="3" max="3" width="10.796875" customWidth="1"/>
    <col min="4" max="4" width="19.5" customWidth="1"/>
  </cols>
  <sheetData>
    <row r="2" spans="2:8">
      <c r="B2" t="str" cm="1">
        <f t="array" aca="1" ref="B2" ca="1">LEFT(_xlfn.LET(_xlpm.fname,CELL("filename",A1),RIGHT(_xlpm.fname,LEN(_xlpm.fname)-FIND("]",_xlpm.fname))),3)</f>
        <v>1.9</v>
      </c>
      <c r="C2" t="str" cm="1">
        <f t="array" aca="1" ref="C2" ca="1">_xlfn.LET(_xlpm.fname,CELL("filename",A1),RIGHT(_xlpm.fname,LEN(_xlpm.fname)-FIND("]",_xlpm.fname)-3))</f>
        <v>肉屋の特売日</v>
      </c>
    </row>
    <row r="4" spans="2:8">
      <c r="B4" t="s">
        <v>11</v>
      </c>
    </row>
    <row r="5" spans="2:8">
      <c r="B5" t="s">
        <v>144</v>
      </c>
    </row>
    <row r="6" spans="2:8">
      <c r="B6" t="s">
        <v>145</v>
      </c>
    </row>
    <row r="7" spans="2:8">
      <c r="B7" t="s">
        <v>146</v>
      </c>
    </row>
    <row r="9" spans="2:8">
      <c r="B9" t="s">
        <v>14</v>
      </c>
    </row>
    <row r="10" spans="2:8">
      <c r="B10" t="s">
        <v>3</v>
      </c>
      <c r="C10" t="s">
        <v>137</v>
      </c>
      <c r="D10" t="s">
        <v>138</v>
      </c>
    </row>
    <row r="11" spans="2:8">
      <c r="B11" s="47">
        <f>ROW()-ROW($B$10)</f>
        <v>1</v>
      </c>
      <c r="C11" s="21">
        <v>-1</v>
      </c>
      <c r="D11" s="12" t="s">
        <v>59</v>
      </c>
      <c r="H11" s="12"/>
    </row>
    <row r="12" spans="2:8">
      <c r="B12">
        <f t="shared" ref="B12:B13" si="0">ROW()-ROW($B$10)</f>
        <v>2</v>
      </c>
      <c r="C12" s="21">
        <v>3</v>
      </c>
      <c r="D12" s="12">
        <v>20</v>
      </c>
      <c r="G12" s="2"/>
      <c r="H12" s="12"/>
    </row>
    <row r="13" spans="2:8">
      <c r="B13">
        <f t="shared" si="0"/>
        <v>3</v>
      </c>
      <c r="C13" s="21">
        <v>10</v>
      </c>
      <c r="D13" s="12">
        <v>0</v>
      </c>
    </row>
    <row r="14" spans="2:8">
      <c r="B14" s="47">
        <f>ROW()-ROW($B$10)</f>
        <v>4</v>
      </c>
      <c r="C14" s="21">
        <v>29</v>
      </c>
      <c r="D14" s="12">
        <v>20</v>
      </c>
    </row>
    <row r="15" spans="2:8">
      <c r="B15" s="47">
        <f>ROW()-ROW($B$10)</f>
        <v>5</v>
      </c>
      <c r="C15" s="21">
        <v>31</v>
      </c>
      <c r="D15" s="12">
        <v>0</v>
      </c>
    </row>
    <row r="16" spans="2:8">
      <c r="B16" s="47">
        <f>ROW()-ROW($B$10)</f>
        <v>6</v>
      </c>
      <c r="C16" s="21">
        <v>33</v>
      </c>
      <c r="D16" s="12" t="s">
        <v>59</v>
      </c>
    </row>
    <row r="18" spans="2:9">
      <c r="B18" t="s">
        <v>60</v>
      </c>
    </row>
    <row r="19" spans="2:9">
      <c r="B19" t="s">
        <v>3</v>
      </c>
      <c r="C19" t="s">
        <v>137</v>
      </c>
      <c r="D19" t="s">
        <v>138</v>
      </c>
    </row>
    <row r="20" spans="2:9">
      <c r="B20">
        <f t="shared" ref="B20:B21" si="1">ROW()-ROW($B$19)</f>
        <v>1</v>
      </c>
      <c r="C20" s="21">
        <v>0</v>
      </c>
      <c r="D20" s="12" t="s">
        <v>59</v>
      </c>
    </row>
    <row r="21" spans="2:9">
      <c r="B21">
        <f t="shared" si="1"/>
        <v>2</v>
      </c>
      <c r="C21" s="21">
        <v>1</v>
      </c>
      <c r="D21" s="12">
        <v>20</v>
      </c>
    </row>
    <row r="22" spans="2:9">
      <c r="B22" s="47">
        <f t="shared" ref="B22:B28" si="2">ROW()-ROW($B$19)</f>
        <v>3</v>
      </c>
      <c r="C22" s="21">
        <v>5</v>
      </c>
      <c r="D22" s="12">
        <v>20</v>
      </c>
    </row>
    <row r="23" spans="2:9">
      <c r="B23" s="47">
        <f t="shared" si="2"/>
        <v>4</v>
      </c>
      <c r="C23" s="21">
        <v>6</v>
      </c>
      <c r="D23" s="12">
        <v>0</v>
      </c>
    </row>
    <row r="24" spans="2:9">
      <c r="B24" s="47">
        <f t="shared" si="2"/>
        <v>5</v>
      </c>
      <c r="C24" s="21">
        <v>27</v>
      </c>
      <c r="D24" s="12">
        <v>0</v>
      </c>
    </row>
    <row r="25" spans="2:9">
      <c r="B25" s="47">
        <f t="shared" si="2"/>
        <v>6</v>
      </c>
      <c r="C25" s="21">
        <v>28</v>
      </c>
      <c r="D25" s="12">
        <v>20</v>
      </c>
    </row>
    <row r="26" spans="2:9">
      <c r="B26" s="47">
        <f t="shared" si="2"/>
        <v>7</v>
      </c>
      <c r="C26" s="21">
        <v>30</v>
      </c>
      <c r="D26" s="12">
        <v>20</v>
      </c>
    </row>
    <row r="27" spans="2:9">
      <c r="B27" s="47">
        <f t="shared" si="2"/>
        <v>8</v>
      </c>
      <c r="C27" s="21">
        <v>31</v>
      </c>
      <c r="D27" s="12">
        <v>0</v>
      </c>
    </row>
    <row r="28" spans="2:9">
      <c r="B28" s="47">
        <f t="shared" si="2"/>
        <v>9</v>
      </c>
      <c r="C28" s="21">
        <v>32</v>
      </c>
      <c r="D28" s="12" t="s">
        <v>59</v>
      </c>
    </row>
    <row r="29" spans="2:9">
      <c r="C29" s="21"/>
    </row>
    <row r="30" spans="2:9">
      <c r="B30" t="s">
        <v>61</v>
      </c>
    </row>
    <row r="31" spans="2:9">
      <c r="B31" s="46" t="str">
        <f>B$10</f>
        <v>No</v>
      </c>
      <c r="C31" s="46" t="str">
        <f t="shared" ref="C31:D31" si="3">C$10</f>
        <v>日(in)</v>
      </c>
      <c r="D31" s="46" t="str">
        <f t="shared" si="3"/>
        <v>割引率(out)</v>
      </c>
      <c r="E31" s="46" t="s">
        <v>17</v>
      </c>
      <c r="F31" s="46" t="s">
        <v>18</v>
      </c>
      <c r="H31" t="s">
        <v>139</v>
      </c>
    </row>
    <row r="32" spans="2:9">
      <c r="B32" cm="1">
        <f t="array" ref="B32:B46">_xlfn.SEQUENCE(ROWS(_xlfn.ANCHORARRAY(C32)),1)</f>
        <v>1</v>
      </c>
      <c r="C32" s="20" cm="1">
        <f t="array" ref="C32:D46">_xlfn.SORTBY(_xlfn.ANCHORARRAY(H32),_xlfn.ANCHORARRAY(H32) H:H)</f>
        <v>-1</v>
      </c>
      <c r="D32" s="20" t="str">
        <v>-</v>
      </c>
      <c r="H32" s="2" cm="1">
        <f t="array" ref="H32:I46">_xlfn.LET(_xlpm.area,テーブル151734[[日(in)]:[割引率(out)]]:テーブル15173135[[日(in)]:[割引率(out)]],_xlpm.in,_xlpm.area C:C,_xlfn._xlws.FILTER(_xlpm.area,(ISBLANK(_xlpm.in)=FALSE)*(_xlpm.in&lt;&gt;テーブル151734[[#Headers],[日(in)]])))</f>
        <v>-1</v>
      </c>
      <c r="I32" t="str">
        <v>-</v>
      </c>
    </row>
    <row r="33" spans="2:9">
      <c r="B33" s="20">
        <v>2</v>
      </c>
      <c r="C33" s="20">
        <v>0</v>
      </c>
      <c r="D33" s="20" t="str">
        <v>-</v>
      </c>
      <c r="H33">
        <v>3</v>
      </c>
      <c r="I33">
        <v>20</v>
      </c>
    </row>
    <row r="34" spans="2:9">
      <c r="B34" s="20">
        <v>3</v>
      </c>
      <c r="C34" s="20">
        <v>1</v>
      </c>
      <c r="D34" s="20">
        <v>20</v>
      </c>
      <c r="H34">
        <v>10</v>
      </c>
      <c r="I34">
        <v>0</v>
      </c>
    </row>
    <row r="35" spans="2:9">
      <c r="B35" s="20">
        <v>4</v>
      </c>
      <c r="C35" s="20">
        <v>3</v>
      </c>
      <c r="D35" s="20">
        <v>20</v>
      </c>
      <c r="H35">
        <v>29</v>
      </c>
      <c r="I35">
        <v>20</v>
      </c>
    </row>
    <row r="36" spans="2:9">
      <c r="B36" s="20">
        <v>5</v>
      </c>
      <c r="C36" s="20">
        <v>5</v>
      </c>
      <c r="D36" s="20">
        <v>20</v>
      </c>
      <c r="G36" s="2"/>
      <c r="H36">
        <v>31</v>
      </c>
      <c r="I36">
        <v>0</v>
      </c>
    </row>
    <row r="37" spans="2:9">
      <c r="B37" s="20">
        <v>6</v>
      </c>
      <c r="C37" s="20">
        <v>6</v>
      </c>
      <c r="D37" s="20">
        <v>0</v>
      </c>
      <c r="H37">
        <v>33</v>
      </c>
      <c r="I37" t="str">
        <v>-</v>
      </c>
    </row>
    <row r="38" spans="2:9">
      <c r="B38" s="20">
        <v>7</v>
      </c>
      <c r="C38" s="20">
        <v>10</v>
      </c>
      <c r="D38" s="20">
        <v>0</v>
      </c>
      <c r="H38">
        <v>0</v>
      </c>
      <c r="I38" t="str">
        <v>-</v>
      </c>
    </row>
    <row r="39" spans="2:9">
      <c r="B39" s="20">
        <v>8</v>
      </c>
      <c r="C39" s="20">
        <v>27</v>
      </c>
      <c r="D39" s="20">
        <v>0</v>
      </c>
      <c r="H39">
        <v>1</v>
      </c>
      <c r="I39">
        <v>20</v>
      </c>
    </row>
    <row r="40" spans="2:9">
      <c r="B40" s="20">
        <v>9</v>
      </c>
      <c r="C40" s="20">
        <v>28</v>
      </c>
      <c r="D40" s="20">
        <v>20</v>
      </c>
      <c r="H40">
        <v>5</v>
      </c>
      <c r="I40">
        <v>20</v>
      </c>
    </row>
    <row r="41" spans="2:9">
      <c r="B41" s="20">
        <v>10</v>
      </c>
      <c r="C41" s="20">
        <v>29</v>
      </c>
      <c r="D41" s="20">
        <v>20</v>
      </c>
      <c r="H41">
        <v>6</v>
      </c>
      <c r="I41">
        <v>0</v>
      </c>
    </row>
    <row r="42" spans="2:9">
      <c r="B42" s="20">
        <v>11</v>
      </c>
      <c r="C42" s="20">
        <v>30</v>
      </c>
      <c r="D42" s="20">
        <v>20</v>
      </c>
      <c r="H42">
        <v>27</v>
      </c>
      <c r="I42">
        <v>0</v>
      </c>
    </row>
    <row r="43" spans="2:9">
      <c r="B43" s="20">
        <v>12</v>
      </c>
      <c r="C43" s="20">
        <v>31</v>
      </c>
      <c r="D43" s="20">
        <v>0</v>
      </c>
      <c r="H43">
        <v>28</v>
      </c>
      <c r="I43">
        <v>20</v>
      </c>
    </row>
    <row r="44" spans="2:9">
      <c r="B44" s="20">
        <v>13</v>
      </c>
      <c r="C44" s="20">
        <v>31</v>
      </c>
      <c r="D44" s="20">
        <v>0</v>
      </c>
      <c r="H44">
        <v>30</v>
      </c>
      <c r="I44">
        <v>20</v>
      </c>
    </row>
    <row r="45" spans="2:9">
      <c r="B45">
        <v>14</v>
      </c>
      <c r="C45">
        <v>32</v>
      </c>
      <c r="D45" t="str">
        <v>-</v>
      </c>
      <c r="H45">
        <v>31</v>
      </c>
      <c r="I45">
        <v>0</v>
      </c>
    </row>
    <row r="46" spans="2:9">
      <c r="B46">
        <v>15</v>
      </c>
      <c r="C46">
        <v>33</v>
      </c>
      <c r="D46" t="str">
        <v>-</v>
      </c>
      <c r="H46">
        <v>32</v>
      </c>
      <c r="I46" t="str">
        <v>-</v>
      </c>
    </row>
  </sheetData>
  <phoneticPr fontId="1"/>
  <conditionalFormatting sqref="B32:D104">
    <cfRule type="expression" dxfId="6" priority="1">
      <formula>AND(MOD(ROW(),2)=0,ISBLANK($B32)=FALSE)</formula>
    </cfRule>
  </conditionalFormatting>
  <conditionalFormatting sqref="E32:F104">
    <cfRule type="expression" dxfId="5" priority="2">
      <formula>AND(MOD(ROW(),2)=0,ISBLANK($B32)=FALSE)</formula>
    </cfRule>
  </conditionalFormatting>
  <pageMargins left="0.7" right="0.7" top="0.75" bottom="0.75" header="0.3" footer="0.3"/>
  <pageSetup paperSize="9" orientation="portrait" r:id="rId1"/>
  <legacyDrawing r:id="rId2"/>
  <tableParts count="2">
    <tablePart r:id="rId3"/>
    <tablePart r:id="rId4"/>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B9B85-C81E-4AB5-94B6-652FB19FD838}">
  <dimension ref="B2:I38"/>
  <sheetViews>
    <sheetView workbookViewId="0">
      <selection activeCell="B2" sqref="B2"/>
    </sheetView>
  </sheetViews>
  <sheetFormatPr defaultRowHeight="18"/>
  <cols>
    <col min="3" max="3" width="10.796875" customWidth="1"/>
    <col min="4" max="4" width="19.5" customWidth="1"/>
  </cols>
  <sheetData>
    <row r="2" spans="2:8">
      <c r="B2" t="str" cm="1">
        <f t="array" aca="1" ref="B2" ca="1">LEFT(_xlfn.LET(_xlpm.fname,CELL("filename",A1),RIGHT(_xlpm.fname,LEN(_xlpm.fname)-FIND("]",_xlpm.fname))),4)</f>
        <v>1.10</v>
      </c>
      <c r="C2" t="str" cm="1">
        <f t="array" aca="1" ref="C2" ca="1">_xlfn.LET(_xlpm.fname,CELL("filename",A1),RIGHT(_xlpm.fname,LEN(_xlpm.fname)-FIND("]",_xlpm.fname)-4))</f>
        <v>肉屋の特売日~A社のソースコード</v>
      </c>
    </row>
    <row r="4" spans="2:8">
      <c r="B4" t="s">
        <v>11</v>
      </c>
    </row>
    <row r="5" spans="2:8">
      <c r="B5" t="s">
        <v>140</v>
      </c>
    </row>
    <row r="6" spans="2:8">
      <c r="B6" t="s">
        <v>141</v>
      </c>
    </row>
    <row r="8" spans="2:8">
      <c r="B8" t="s">
        <v>14</v>
      </c>
    </row>
    <row r="9" spans="2:8">
      <c r="B9" t="s">
        <v>3</v>
      </c>
      <c r="C9" t="s">
        <v>137</v>
      </c>
      <c r="D9" t="s">
        <v>138</v>
      </c>
    </row>
    <row r="10" spans="2:8">
      <c r="B10">
        <f t="shared" ref="B10:B11" si="0">ROW()-ROW($B$9)</f>
        <v>1</v>
      </c>
      <c r="C10" s="21">
        <v>3</v>
      </c>
      <c r="D10" s="12">
        <v>20</v>
      </c>
      <c r="H10" s="12"/>
    </row>
    <row r="11" spans="2:8">
      <c r="B11">
        <f t="shared" si="0"/>
        <v>2</v>
      </c>
      <c r="C11" s="21">
        <v>10</v>
      </c>
      <c r="D11" s="12">
        <v>0</v>
      </c>
      <c r="G11" s="2"/>
      <c r="H11" s="12"/>
    </row>
    <row r="12" spans="2:8">
      <c r="B12" s="47">
        <f t="shared" ref="B12:B13" si="1">ROW()-ROW($B$9)</f>
        <v>3</v>
      </c>
      <c r="C12" s="21">
        <v>29</v>
      </c>
      <c r="D12" s="12">
        <v>20</v>
      </c>
    </row>
    <row r="13" spans="2:8">
      <c r="B13" s="47">
        <f t="shared" si="1"/>
        <v>4</v>
      </c>
      <c r="C13" s="21">
        <v>31</v>
      </c>
      <c r="D13" s="12">
        <v>0</v>
      </c>
    </row>
    <row r="15" spans="2:8">
      <c r="B15" t="s">
        <v>60</v>
      </c>
    </row>
    <row r="16" spans="2:8">
      <c r="B16" t="s">
        <v>3</v>
      </c>
      <c r="C16" t="s">
        <v>137</v>
      </c>
      <c r="D16" t="s">
        <v>138</v>
      </c>
    </row>
    <row r="17" spans="2:9">
      <c r="B17">
        <f t="shared" ref="B17:B22" si="2">ROW()-ROW($B$16)</f>
        <v>1</v>
      </c>
      <c r="C17" s="21">
        <v>1</v>
      </c>
      <c r="D17" s="12">
        <v>20</v>
      </c>
    </row>
    <row r="18" spans="2:9">
      <c r="B18">
        <f t="shared" si="2"/>
        <v>2</v>
      </c>
      <c r="C18" s="21">
        <v>5</v>
      </c>
      <c r="D18">
        <v>20</v>
      </c>
    </row>
    <row r="19" spans="2:9">
      <c r="B19" s="47">
        <f t="shared" si="2"/>
        <v>3</v>
      </c>
      <c r="C19" s="21">
        <v>6</v>
      </c>
      <c r="D19">
        <v>0</v>
      </c>
    </row>
    <row r="20" spans="2:9">
      <c r="B20" s="47">
        <f t="shared" si="2"/>
        <v>4</v>
      </c>
      <c r="C20" s="21">
        <v>27</v>
      </c>
      <c r="D20">
        <v>0</v>
      </c>
    </row>
    <row r="21" spans="2:9">
      <c r="B21" s="47">
        <f t="shared" si="2"/>
        <v>5</v>
      </c>
      <c r="C21" s="21">
        <v>28</v>
      </c>
      <c r="D21">
        <v>20</v>
      </c>
    </row>
    <row r="22" spans="2:9">
      <c r="B22" s="47">
        <f t="shared" si="2"/>
        <v>6</v>
      </c>
      <c r="C22" s="21">
        <v>30</v>
      </c>
      <c r="D22">
        <v>20</v>
      </c>
    </row>
    <row r="24" spans="2:9">
      <c r="B24" t="s">
        <v>61</v>
      </c>
    </row>
    <row r="25" spans="2:9">
      <c r="B25" s="46" t="str">
        <f>B$9</f>
        <v>No</v>
      </c>
      <c r="C25" s="46" t="str">
        <f t="shared" ref="C25:D25" si="3">C$9</f>
        <v>日(in)</v>
      </c>
      <c r="D25" s="46" t="str">
        <f t="shared" si="3"/>
        <v>割引率(out)</v>
      </c>
      <c r="E25" s="46" t="s">
        <v>17</v>
      </c>
      <c r="F25" s="46" t="s">
        <v>18</v>
      </c>
      <c r="H25" t="s">
        <v>139</v>
      </c>
    </row>
    <row r="26" spans="2:9">
      <c r="B26" cm="1">
        <f t="array" ref="B26:B35">_xlfn.SEQUENCE(ROWS(_xlfn.ANCHORARRAY(C26)),1)</f>
        <v>1</v>
      </c>
      <c r="C26" s="20" cm="1">
        <f t="array" ref="C26:D35">_xlfn.SORTBY(_xlfn.ANCHORARRAY(H26),_xlfn.ANCHORARRAY(H26) H:H)</f>
        <v>1</v>
      </c>
      <c r="D26" s="20">
        <v>20</v>
      </c>
      <c r="H26" s="2" cm="1">
        <f t="array" ref="H26:I35">_xlfn.LET(_xlpm.area,テーブル151726[[日(in)]:[割引率(out)]]:テーブル15173128[[日(in)]:[割引率(out)]],_xlpm.in,_xlpm.area C:C,_xlfn._xlws.FILTER(_xlpm.area,(ISBLANK(_xlpm.in)=FALSE)*(_xlpm.in&lt;&gt;テーブル151726[[#Headers],[日(in)]])))</f>
        <v>3</v>
      </c>
      <c r="I26">
        <v>20</v>
      </c>
    </row>
    <row r="27" spans="2:9">
      <c r="B27" s="20">
        <v>2</v>
      </c>
      <c r="C27" s="20">
        <v>3</v>
      </c>
      <c r="D27" s="20">
        <v>20</v>
      </c>
      <c r="H27">
        <v>10</v>
      </c>
      <c r="I27">
        <v>0</v>
      </c>
    </row>
    <row r="28" spans="2:9">
      <c r="B28" s="20">
        <v>3</v>
      </c>
      <c r="C28" s="20">
        <v>5</v>
      </c>
      <c r="D28" s="20">
        <v>20</v>
      </c>
      <c r="H28">
        <v>29</v>
      </c>
      <c r="I28">
        <v>20</v>
      </c>
    </row>
    <row r="29" spans="2:9">
      <c r="B29" s="20">
        <v>4</v>
      </c>
      <c r="C29" s="20">
        <v>6</v>
      </c>
      <c r="D29" s="20">
        <v>0</v>
      </c>
      <c r="H29">
        <v>31</v>
      </c>
      <c r="I29">
        <v>0</v>
      </c>
    </row>
    <row r="30" spans="2:9">
      <c r="B30" s="20">
        <v>5</v>
      </c>
      <c r="C30" s="20">
        <v>10</v>
      </c>
      <c r="D30" s="20">
        <v>0</v>
      </c>
      <c r="G30" s="2"/>
      <c r="H30">
        <v>1</v>
      </c>
      <c r="I30">
        <v>20</v>
      </c>
    </row>
    <row r="31" spans="2:9">
      <c r="B31" s="20">
        <v>6</v>
      </c>
      <c r="C31" s="20">
        <v>27</v>
      </c>
      <c r="D31" s="20">
        <v>0</v>
      </c>
      <c r="H31">
        <v>5</v>
      </c>
      <c r="I31">
        <v>20</v>
      </c>
    </row>
    <row r="32" spans="2:9">
      <c r="B32" s="20">
        <v>7</v>
      </c>
      <c r="C32" s="20">
        <v>28</v>
      </c>
      <c r="D32" s="20">
        <v>20</v>
      </c>
      <c r="H32">
        <v>6</v>
      </c>
      <c r="I32">
        <v>0</v>
      </c>
    </row>
    <row r="33" spans="2:9">
      <c r="B33" s="20">
        <v>8</v>
      </c>
      <c r="C33" s="20">
        <v>29</v>
      </c>
      <c r="D33" s="20">
        <v>20</v>
      </c>
      <c r="H33">
        <v>27</v>
      </c>
      <c r="I33">
        <v>0</v>
      </c>
    </row>
    <row r="34" spans="2:9">
      <c r="B34" s="20">
        <v>9</v>
      </c>
      <c r="C34" s="20">
        <v>30</v>
      </c>
      <c r="D34" s="20">
        <v>20</v>
      </c>
      <c r="H34">
        <v>28</v>
      </c>
      <c r="I34">
        <v>20</v>
      </c>
    </row>
    <row r="35" spans="2:9">
      <c r="B35" s="20">
        <v>10</v>
      </c>
      <c r="C35" s="20">
        <v>31</v>
      </c>
      <c r="D35" s="20">
        <v>0</v>
      </c>
      <c r="H35">
        <v>30</v>
      </c>
      <c r="I35">
        <v>20</v>
      </c>
    </row>
    <row r="36" spans="2:9">
      <c r="B36" s="20"/>
      <c r="C36" s="20"/>
      <c r="D36" s="20"/>
    </row>
    <row r="37" spans="2:9">
      <c r="B37" s="20"/>
      <c r="C37" s="20"/>
      <c r="D37" s="20"/>
    </row>
    <row r="38" spans="2:9">
      <c r="B38" s="20"/>
      <c r="C38" s="20"/>
      <c r="D38" s="20"/>
    </row>
  </sheetData>
  <phoneticPr fontId="1"/>
  <conditionalFormatting sqref="B26:F98">
    <cfRule type="expression" dxfId="4" priority="1">
      <formula>AND(MOD(ROW(),2)=0,ISBLANK($B26)=FALSE)</formula>
    </cfRule>
  </conditionalFormatting>
  <pageMargins left="0.7" right="0.7" top="0.75" bottom="0.75" header="0.3" footer="0.3"/>
  <pageSetup paperSize="9" orientation="portrait" r:id="rId1"/>
  <legacyDrawing r:id="rId2"/>
  <tableParts count="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7A3A-76E6-4F56-B3C1-520C0968543E}">
  <dimension ref="B2:H37"/>
  <sheetViews>
    <sheetView workbookViewId="0">
      <selection activeCell="F18" sqref="F18"/>
    </sheetView>
  </sheetViews>
  <sheetFormatPr defaultRowHeight="18"/>
  <cols>
    <col min="3" max="3" width="10.796875" customWidth="1"/>
    <col min="4" max="4" width="19.5" customWidth="1"/>
  </cols>
  <sheetData>
    <row r="2" spans="2:8">
      <c r="B2" t="str" cm="1">
        <f t="array" aca="1" ref="B2" ca="1">LEFT(_xlfn.LET(_xlpm.fname,CELL("filename",A1),RIGHT(_xlpm.fname,LEN(_xlpm.fname)-FIND("]",_xlpm.fname))),4)</f>
        <v>1.11</v>
      </c>
      <c r="C2" t="str" cm="1">
        <f t="array" aca="1" ref="C2" ca="1">_xlfn.LET(_xlpm.fname,CELL("filename",A1),RIGHT(_xlpm.fname,LEN(_xlpm.fname)-FIND("]",_xlpm.fname)-4))</f>
        <v>肉屋の特売日~B社のソースコード</v>
      </c>
    </row>
    <row r="4" spans="2:8">
      <c r="B4" t="s">
        <v>11</v>
      </c>
    </row>
    <row r="5" spans="2:8">
      <c r="B5" t="s">
        <v>140</v>
      </c>
    </row>
    <row r="6" spans="2:8">
      <c r="B6" t="s">
        <v>141</v>
      </c>
    </row>
    <row r="9" spans="2:8">
      <c r="B9" t="s">
        <v>142</v>
      </c>
    </row>
    <row r="10" spans="2:8">
      <c r="B10" t="s">
        <v>143</v>
      </c>
    </row>
    <row r="12" spans="2:8">
      <c r="B12" t="s">
        <v>61</v>
      </c>
    </row>
    <row r="13" spans="2:8">
      <c r="B13" t="s">
        <v>3</v>
      </c>
      <c r="C13" t="s">
        <v>137</v>
      </c>
      <c r="D13" t="s">
        <v>138</v>
      </c>
      <c r="E13" s="46" t="s">
        <v>17</v>
      </c>
      <c r="F13" s="46" t="s">
        <v>18</v>
      </c>
    </row>
    <row r="14" spans="2:8">
      <c r="B14">
        <f t="shared" ref="B14:B15" si="0">ROW()-ROW($B$13)</f>
        <v>1</v>
      </c>
      <c r="C14" s="21">
        <v>1</v>
      </c>
      <c r="D14" s="12">
        <v>20</v>
      </c>
      <c r="H14" s="12"/>
    </row>
    <row r="15" spans="2:8">
      <c r="B15">
        <f t="shared" si="0"/>
        <v>2</v>
      </c>
      <c r="C15" s="21">
        <v>2</v>
      </c>
      <c r="D15" s="12">
        <v>20</v>
      </c>
      <c r="G15" s="2"/>
      <c r="H15" s="12"/>
    </row>
    <row r="16" spans="2:8">
      <c r="B16" s="47">
        <f t="shared" ref="B16:B22" si="1">ROW()-ROW($B$13)</f>
        <v>3</v>
      </c>
      <c r="C16" s="21">
        <v>3</v>
      </c>
      <c r="D16" s="12">
        <v>20</v>
      </c>
      <c r="G16" s="2"/>
      <c r="H16" s="12"/>
    </row>
    <row r="17" spans="2:8">
      <c r="B17" s="47">
        <f t="shared" si="1"/>
        <v>4</v>
      </c>
      <c r="C17" s="21">
        <v>4</v>
      </c>
      <c r="D17" s="12">
        <v>20</v>
      </c>
      <c r="G17" s="2"/>
      <c r="H17" s="12"/>
    </row>
    <row r="18" spans="2:8">
      <c r="B18" s="47">
        <f t="shared" si="1"/>
        <v>5</v>
      </c>
      <c r="C18" s="21">
        <v>5</v>
      </c>
      <c r="D18" s="12">
        <v>20</v>
      </c>
      <c r="G18" s="2"/>
      <c r="H18" s="12"/>
    </row>
    <row r="19" spans="2:8">
      <c r="B19" s="47">
        <f t="shared" si="1"/>
        <v>6</v>
      </c>
      <c r="C19" s="21">
        <v>28</v>
      </c>
      <c r="D19" s="12">
        <v>20</v>
      </c>
      <c r="G19" s="2"/>
      <c r="H19" s="12"/>
    </row>
    <row r="20" spans="2:8">
      <c r="B20" s="47">
        <f t="shared" si="1"/>
        <v>7</v>
      </c>
      <c r="C20" s="21">
        <v>29</v>
      </c>
      <c r="D20" s="12">
        <v>20</v>
      </c>
      <c r="G20" s="2"/>
      <c r="H20" s="12"/>
    </row>
    <row r="21" spans="2:8">
      <c r="B21" s="47">
        <f t="shared" si="1"/>
        <v>8</v>
      </c>
      <c r="C21" s="21">
        <v>30</v>
      </c>
      <c r="D21" s="12">
        <v>20</v>
      </c>
      <c r="G21" s="2"/>
      <c r="H21" s="12"/>
    </row>
    <row r="22" spans="2:8">
      <c r="B22" s="47">
        <f t="shared" si="1"/>
        <v>9</v>
      </c>
      <c r="C22" s="21">
        <v>10</v>
      </c>
      <c r="D22" s="12">
        <v>0</v>
      </c>
    </row>
    <row r="27" spans="2:8">
      <c r="B27" s="20"/>
      <c r="C27" s="20"/>
      <c r="D27" s="20"/>
    </row>
    <row r="28" spans="2:8">
      <c r="B28" s="20"/>
      <c r="C28" s="20"/>
      <c r="D28" s="20"/>
    </row>
    <row r="29" spans="2:8">
      <c r="B29" s="20"/>
      <c r="C29" s="20"/>
      <c r="D29" s="20"/>
      <c r="G29" s="2"/>
    </row>
    <row r="30" spans="2:8">
      <c r="B30" s="20"/>
      <c r="C30" s="20"/>
      <c r="D30" s="20"/>
    </row>
    <row r="31" spans="2:8">
      <c r="B31" s="20"/>
      <c r="C31" s="20"/>
      <c r="D31" s="20"/>
    </row>
    <row r="32" spans="2:8">
      <c r="B32" s="20"/>
      <c r="C32" s="20"/>
      <c r="D32" s="20"/>
    </row>
    <row r="33" spans="2:4">
      <c r="B33" s="20"/>
      <c r="C33" s="20"/>
      <c r="D33" s="20"/>
    </row>
    <row r="34" spans="2:4">
      <c r="B34" s="20"/>
      <c r="C34" s="20"/>
      <c r="D34" s="20"/>
    </row>
    <row r="35" spans="2:4">
      <c r="B35" s="20"/>
      <c r="C35" s="20"/>
      <c r="D35" s="20"/>
    </row>
    <row r="36" spans="2:4">
      <c r="B36" s="20"/>
      <c r="C36" s="20"/>
      <c r="D36" s="20"/>
    </row>
    <row r="37" spans="2:4">
      <c r="B37" s="20"/>
      <c r="C37" s="20"/>
      <c r="D37" s="20"/>
    </row>
  </sheetData>
  <phoneticPr fontId="1"/>
  <conditionalFormatting sqref="B27:F97">
    <cfRule type="expression" dxfId="3" priority="1">
      <formula>AND(MOD(ROW(),2)=0,ISBLANK($B27)=FALSE)</formula>
    </cfRule>
  </conditionalFormatting>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9E7-560B-4065-AE6F-BB3B9AB27B50}">
  <dimension ref="B2:U162"/>
  <sheetViews>
    <sheetView topLeftCell="A22" workbookViewId="0">
      <selection activeCell="K36" sqref="K36"/>
    </sheetView>
  </sheetViews>
  <sheetFormatPr defaultRowHeight="18"/>
  <cols>
    <col min="2" max="2" width="11.59765625" customWidth="1"/>
    <col min="3" max="3" width="15.59765625" bestFit="1" customWidth="1"/>
    <col min="4" max="4" width="19.5" customWidth="1"/>
    <col min="5" max="5" width="17" bestFit="1" customWidth="1"/>
  </cols>
  <sheetData>
    <row r="2" spans="2:4">
      <c r="B2" t="str" cm="1">
        <f t="array" aca="1" ref="B2" ca="1">LEFT(_xlfn.LET(_xlpm.fname,CELL("filename",A1),RIGHT(_xlpm.fname,LEN(_xlpm.fname)-FIND("]",_xlpm.fname))),4)</f>
        <v>1.12</v>
      </c>
      <c r="C2" t="str" cm="1">
        <f t="array" aca="1" ref="C2" ca="1">_xlfn.LET(_xlpm.fname,CELL("filename",A1),RIGHT(_xlpm.fname,LEN(_xlpm.fname)-FIND("]",_xlpm.fname)-4))</f>
        <v>配達便の料金体系</v>
      </c>
    </row>
    <row r="4" spans="2:4">
      <c r="B4" t="s">
        <v>11</v>
      </c>
    </row>
    <row r="5" spans="2:4">
      <c r="B5" t="s">
        <v>151</v>
      </c>
    </row>
    <row r="6" spans="2:4">
      <c r="B6" t="s">
        <v>152</v>
      </c>
    </row>
    <row r="7" spans="2:4">
      <c r="B7" t="s">
        <v>153</v>
      </c>
    </row>
    <row r="8" spans="2:4">
      <c r="B8" t="s">
        <v>154</v>
      </c>
    </row>
    <row r="9" spans="2:4">
      <c r="B9" t="s">
        <v>70</v>
      </c>
    </row>
    <row r="10" spans="2:4">
      <c r="B10" t="s">
        <v>168</v>
      </c>
    </row>
    <row r="11" spans="2:4">
      <c r="B11" t="s">
        <v>169</v>
      </c>
    </row>
    <row r="12" spans="2:4">
      <c r="B12" t="s">
        <v>170</v>
      </c>
    </row>
    <row r="13" spans="2:4">
      <c r="B13" t="s">
        <v>171</v>
      </c>
    </row>
    <row r="15" spans="2:4">
      <c r="B15" t="s">
        <v>86</v>
      </c>
      <c r="C15" t="s">
        <v>155</v>
      </c>
    </row>
    <row r="16" spans="2:4">
      <c r="B16" t="s">
        <v>156</v>
      </c>
      <c r="C16" t="s">
        <v>157</v>
      </c>
      <c r="D16" t="s">
        <v>158</v>
      </c>
    </row>
    <row r="17" spans="2:8">
      <c r="B17" t="s">
        <v>159</v>
      </c>
      <c r="C17" t="s">
        <v>160</v>
      </c>
      <c r="D17" t="s">
        <v>161</v>
      </c>
    </row>
    <row r="18" spans="2:8">
      <c r="B18" t="s">
        <v>162</v>
      </c>
      <c r="C18" t="s">
        <v>163</v>
      </c>
      <c r="D18" t="s">
        <v>164</v>
      </c>
    </row>
    <row r="19" spans="2:8">
      <c r="B19" t="s">
        <v>165</v>
      </c>
      <c r="C19" t="s">
        <v>166</v>
      </c>
      <c r="D19" t="s">
        <v>167</v>
      </c>
    </row>
    <row r="20" spans="2:8">
      <c r="B20" t="s">
        <v>40</v>
      </c>
      <c r="C20" t="s">
        <v>174</v>
      </c>
      <c r="D20" t="s">
        <v>175</v>
      </c>
    </row>
    <row r="22" spans="2:8">
      <c r="B22" t="s">
        <v>14</v>
      </c>
    </row>
    <row r="23" spans="2:8">
      <c r="B23" t="s">
        <v>3</v>
      </c>
      <c r="C23" t="s">
        <v>147</v>
      </c>
      <c r="D23" t="s">
        <v>149</v>
      </c>
      <c r="F23" t="s">
        <v>3</v>
      </c>
      <c r="G23" t="s">
        <v>148</v>
      </c>
      <c r="H23" t="s">
        <v>149</v>
      </c>
    </row>
    <row r="24" spans="2:8">
      <c r="B24">
        <f t="shared" ref="B24:B25" si="0">ROW()-ROW($B$23)</f>
        <v>1</v>
      </c>
      <c r="C24" s="21">
        <v>30</v>
      </c>
      <c r="D24" s="12" t="s">
        <v>159</v>
      </c>
      <c r="F24">
        <f t="shared" ref="F24:F27" si="1">ROW()-ROW($B$23)</f>
        <v>1</v>
      </c>
      <c r="G24" s="21">
        <v>1</v>
      </c>
      <c r="H24" s="12" t="s">
        <v>159</v>
      </c>
    </row>
    <row r="25" spans="2:8">
      <c r="B25">
        <f t="shared" si="0"/>
        <v>2</v>
      </c>
      <c r="C25" s="21">
        <v>70</v>
      </c>
      <c r="D25" s="12" t="s">
        <v>162</v>
      </c>
      <c r="F25">
        <f t="shared" si="1"/>
        <v>2</v>
      </c>
      <c r="G25" s="21">
        <v>4</v>
      </c>
      <c r="H25" s="12" t="s">
        <v>162</v>
      </c>
    </row>
    <row r="26" spans="2:8">
      <c r="B26" s="47">
        <f>ROW()-ROW($B$23)</f>
        <v>3</v>
      </c>
      <c r="C26" s="21">
        <v>90</v>
      </c>
      <c r="D26" s="12" t="s">
        <v>165</v>
      </c>
      <c r="F26" s="47">
        <f t="shared" si="1"/>
        <v>3</v>
      </c>
      <c r="G26" s="21">
        <v>8</v>
      </c>
      <c r="H26" s="12" t="s">
        <v>165</v>
      </c>
    </row>
    <row r="27" spans="2:8">
      <c r="B27" s="47">
        <f>ROW()-ROW($B$23)</f>
        <v>4</v>
      </c>
      <c r="C27" s="21">
        <v>150</v>
      </c>
      <c r="D27" s="12" t="s">
        <v>40</v>
      </c>
      <c r="F27" s="47">
        <f t="shared" si="1"/>
        <v>4</v>
      </c>
      <c r="G27" s="21">
        <v>15</v>
      </c>
      <c r="H27" s="12" t="s">
        <v>40</v>
      </c>
    </row>
    <row r="29" spans="2:8">
      <c r="B29" t="s">
        <v>60</v>
      </c>
    </row>
    <row r="30" spans="2:8">
      <c r="B30" t="s">
        <v>3</v>
      </c>
      <c r="C30" t="s">
        <v>147</v>
      </c>
      <c r="D30" t="s">
        <v>149</v>
      </c>
      <c r="F30" t="s">
        <v>3</v>
      </c>
      <c r="G30" t="s">
        <v>148</v>
      </c>
      <c r="H30" t="s">
        <v>149</v>
      </c>
    </row>
    <row r="31" spans="2:8">
      <c r="B31">
        <f t="shared" ref="B31:B37" si="2">ROW()-ROW($A$30)</f>
        <v>1</v>
      </c>
      <c r="C31" s="21">
        <v>0</v>
      </c>
      <c r="D31" s="12" t="s">
        <v>159</v>
      </c>
      <c r="F31">
        <f t="shared" ref="F31:F37" si="3">ROW()-ROW($A$30)</f>
        <v>1</v>
      </c>
      <c r="G31" s="21">
        <v>0</v>
      </c>
      <c r="H31" s="12" t="s">
        <v>159</v>
      </c>
    </row>
    <row r="32" spans="2:8">
      <c r="B32">
        <f t="shared" si="2"/>
        <v>2</v>
      </c>
      <c r="C32" s="21">
        <v>60</v>
      </c>
      <c r="D32" s="12" t="s">
        <v>159</v>
      </c>
      <c r="F32">
        <f t="shared" si="3"/>
        <v>2</v>
      </c>
      <c r="G32" s="21">
        <v>2</v>
      </c>
      <c r="H32" s="12" t="s">
        <v>159</v>
      </c>
    </row>
    <row r="33" spans="2:21">
      <c r="B33" s="47">
        <f t="shared" si="2"/>
        <v>3</v>
      </c>
      <c r="C33" s="21">
        <v>61</v>
      </c>
      <c r="D33" s="12" t="s">
        <v>162</v>
      </c>
      <c r="F33" s="47">
        <f t="shared" si="3"/>
        <v>3</v>
      </c>
      <c r="G33" s="21">
        <v>3</v>
      </c>
      <c r="H33" s="12" t="s">
        <v>162</v>
      </c>
    </row>
    <row r="34" spans="2:21">
      <c r="B34" s="47">
        <f t="shared" si="2"/>
        <v>4</v>
      </c>
      <c r="C34" s="21">
        <v>80</v>
      </c>
      <c r="D34" s="12" t="s">
        <v>162</v>
      </c>
      <c r="F34" s="47">
        <f t="shared" si="3"/>
        <v>4</v>
      </c>
      <c r="G34" s="21">
        <v>5</v>
      </c>
      <c r="H34" s="12" t="s">
        <v>162</v>
      </c>
    </row>
    <row r="35" spans="2:21">
      <c r="B35" s="47">
        <f t="shared" si="2"/>
        <v>5</v>
      </c>
      <c r="C35" s="21">
        <v>81</v>
      </c>
      <c r="D35" s="12" t="s">
        <v>165</v>
      </c>
      <c r="F35" s="47">
        <f t="shared" si="3"/>
        <v>5</v>
      </c>
      <c r="G35" s="21">
        <v>6</v>
      </c>
      <c r="H35" s="12" t="s">
        <v>165</v>
      </c>
    </row>
    <row r="36" spans="2:21">
      <c r="B36" s="47">
        <f t="shared" si="2"/>
        <v>6</v>
      </c>
      <c r="C36" s="21">
        <v>100</v>
      </c>
      <c r="D36" s="12" t="s">
        <v>165</v>
      </c>
      <c r="F36" s="47">
        <f t="shared" si="3"/>
        <v>6</v>
      </c>
      <c r="G36" s="21">
        <v>10</v>
      </c>
      <c r="H36" s="12" t="s">
        <v>165</v>
      </c>
    </row>
    <row r="37" spans="2:21">
      <c r="B37" s="47">
        <f t="shared" si="2"/>
        <v>7</v>
      </c>
      <c r="C37" s="2">
        <v>101</v>
      </c>
      <c r="D37" s="12" t="s">
        <v>40</v>
      </c>
      <c r="F37" s="47">
        <f t="shared" si="3"/>
        <v>7</v>
      </c>
      <c r="G37" s="21">
        <v>11</v>
      </c>
      <c r="H37" s="12" t="s">
        <v>40</v>
      </c>
    </row>
    <row r="38" spans="2:21">
      <c r="C38" s="2"/>
      <c r="D38" s="2"/>
      <c r="E38" s="12"/>
    </row>
    <row r="39" spans="2:21">
      <c r="B39" s="47"/>
      <c r="C39" s="2"/>
      <c r="D39" s="12"/>
    </row>
    <row r="40" spans="2:21">
      <c r="B40" t="s">
        <v>61</v>
      </c>
    </row>
    <row r="41" spans="2:21">
      <c r="B41" s="46" t="str">
        <f>B$23</f>
        <v>No</v>
      </c>
      <c r="C41" s="38" t="s">
        <v>150</v>
      </c>
      <c r="D41" s="38" t="s">
        <v>148</v>
      </c>
      <c r="E41" s="39" t="s">
        <v>149</v>
      </c>
      <c r="F41" s="46" t="s">
        <v>17</v>
      </c>
      <c r="G41" s="46" t="s">
        <v>18</v>
      </c>
      <c r="I41" t="s">
        <v>172</v>
      </c>
      <c r="L41" s="49" t="s">
        <v>139</v>
      </c>
      <c r="M41" s="49"/>
      <c r="P41" t="s">
        <v>173</v>
      </c>
      <c r="S41" t="s">
        <v>139</v>
      </c>
    </row>
    <row r="42" spans="2:21">
      <c r="B42" cm="1">
        <f t="array" ref="B42:B162">_xlfn.SEQUENCE(ROWS(_xlfn.ANCHORARRAY(L42))*ROWS(_xlfn.ANCHORARRAY(S42)),1)</f>
        <v>1</v>
      </c>
      <c r="C42" s="20" cm="1">
        <f t="array" ref="C42:C162">_xlfn.XLOOKUP(_xlfn.FLOOR.MATH((_xlfn.ANCHORARRAY(B42)-1)/ROWS(_xlfn.ANCHORARRAY(L42))),_xlfn.ANCHORARRAY(N42),L42:L52)</f>
        <v>0</v>
      </c>
      <c r="D42" s="20" cm="1">
        <f t="array" ref="D42:D162">_xlfn.XLOOKUP(MOD((_xlfn.ANCHORARRAY(B42)-1),ROWS(_xlfn.ANCHORARRAY(L42))),_xlfn.ANCHORARRAY(U42),S42:S52)</f>
        <v>0</v>
      </c>
      <c r="E42" s="20" t="str" cm="1">
        <f t="array" ref="E42:E162">_xlfn.LET(_xlpm.length,_xlfn.FLOOR.MATH((_xlfn.ANCHORARRAY(B42)-1)/ROWS(_xlfn.ANCHORARRAY(L42))),_xlpm.weight,MOD((_xlfn.ANCHORARRAY(B42)-1),ROWS(_xlfn.ANCHORARRAY(L42))),_xlfn.XLOOKUP(IF(_xlpm.length&gt;_xlpm.weight,_xlpm.length,_xlpm.weight),_xlfn.ANCHORARRAY(N42),M42:M52))</f>
        <v>60サイズ</v>
      </c>
      <c r="I42" s="21" cm="1">
        <f t="array" ref="I42:J52">_xlfn.LET(_xlpm.area,テーブル151732[[3辺合計cm(in)]:[荷物サイズ(out)]]:テーブル15173133[[3辺合計cm(in)]:[荷物サイズ(out)]],_xlpm.in,_xlpm.area C:C,_xlfn._xlws.FILTER(_xlpm.area,(ISBLANK(_xlpm.in)=FALSE)*(_xlpm.in&lt;&gt;テーブル151732[[#Headers],[3辺合計cm(in)]])))</f>
        <v>30</v>
      </c>
      <c r="J42" t="str">
        <v>60サイズ</v>
      </c>
      <c r="L42" s="48" cm="1">
        <f t="array" ref="L42:M52">_xlfn.SORTBY(_xlfn.ANCHORARRAY(I42),_xlfn.ANCHORARRAY(I42) I:I)</f>
        <v>0</v>
      </c>
      <c r="M42" s="48" t="str">
        <v>60サイズ</v>
      </c>
      <c r="N42" cm="1">
        <f t="array" ref="N42:N52">_xlfn.SEQUENCE(ROWS(_xlfn.ANCHORARRAY(L42)),1,0)</f>
        <v>0</v>
      </c>
      <c r="P42" s="21" cm="1">
        <f t="array" ref="P42:Q52">_xlfn.LET(_xlpm.area,テーブル15173227[[重量kg(in)]:[荷物サイズ(out)]]:テーブル1517313330[[重量kg(in)]:[荷物サイズ(out)]],_xlpm.in,_xlpm.area G:G,_xlfn._xlws.FILTER(_xlpm.area,(ISBLANK(_xlpm.in)=FALSE)*(_xlpm.in&lt;&gt;テーブル15173227[[#Headers],[重量kg(in)]])))</f>
        <v>1</v>
      </c>
      <c r="Q42" t="str">
        <v>60サイズ</v>
      </c>
      <c r="S42" s="48" cm="1">
        <f t="array" ref="S42:T52">_xlfn.SORTBY(_xlfn.ANCHORARRAY(P42),_xlfn.ANCHORARRAY(P42) P:P)</f>
        <v>0</v>
      </c>
      <c r="T42" s="48" t="str">
        <v>60サイズ</v>
      </c>
      <c r="U42" cm="1">
        <f t="array" ref="U42:U52">_xlfn.SEQUENCE(ROWS(_xlfn.ANCHORARRAY(S42)),1,0)</f>
        <v>0</v>
      </c>
    </row>
    <row r="43" spans="2:21">
      <c r="B43" s="20">
        <v>2</v>
      </c>
      <c r="C43" s="20">
        <v>0</v>
      </c>
      <c r="D43" s="20">
        <v>1</v>
      </c>
      <c r="E43" s="20" t="str">
        <v>60サイズ</v>
      </c>
      <c r="I43">
        <v>70</v>
      </c>
      <c r="J43" t="str">
        <v>80サイズ</v>
      </c>
      <c r="L43" s="48">
        <v>30</v>
      </c>
      <c r="M43" s="48" t="str">
        <v>60サイズ</v>
      </c>
      <c r="N43">
        <v>1</v>
      </c>
      <c r="P43">
        <v>4</v>
      </c>
      <c r="Q43" t="str">
        <v>80サイズ</v>
      </c>
      <c r="S43" s="48">
        <v>1</v>
      </c>
      <c r="T43" s="48" t="str">
        <v>60サイズ</v>
      </c>
      <c r="U43">
        <v>1</v>
      </c>
    </row>
    <row r="44" spans="2:21">
      <c r="B44" s="20">
        <v>3</v>
      </c>
      <c r="C44" s="20">
        <v>0</v>
      </c>
      <c r="D44" s="20">
        <v>2</v>
      </c>
      <c r="E44" s="20" t="str">
        <v>60サイズ</v>
      </c>
      <c r="I44">
        <v>90</v>
      </c>
      <c r="J44" t="str">
        <v>100サイズ</v>
      </c>
      <c r="L44" s="48">
        <v>60</v>
      </c>
      <c r="M44" s="48" t="str">
        <v>60サイズ</v>
      </c>
      <c r="N44">
        <v>2</v>
      </c>
      <c r="P44">
        <v>8</v>
      </c>
      <c r="Q44" t="str">
        <v>100サイズ</v>
      </c>
      <c r="S44" s="48">
        <v>2</v>
      </c>
      <c r="T44" s="48" t="str">
        <v>60サイズ</v>
      </c>
      <c r="U44">
        <v>2</v>
      </c>
    </row>
    <row r="45" spans="2:21">
      <c r="B45" s="20">
        <v>4</v>
      </c>
      <c r="C45" s="20">
        <v>0</v>
      </c>
      <c r="D45" s="20">
        <v>3</v>
      </c>
      <c r="E45" s="20" t="str">
        <v>80サイズ</v>
      </c>
      <c r="I45">
        <v>150</v>
      </c>
      <c r="J45" t="str">
        <v>エラー</v>
      </c>
      <c r="L45" s="48">
        <v>61</v>
      </c>
      <c r="M45" s="48" t="str">
        <v>80サイズ</v>
      </c>
      <c r="N45">
        <v>3</v>
      </c>
      <c r="P45">
        <v>15</v>
      </c>
      <c r="Q45" t="str">
        <v>エラー</v>
      </c>
      <c r="S45" s="48">
        <v>3</v>
      </c>
      <c r="T45" s="48" t="str">
        <v>80サイズ</v>
      </c>
      <c r="U45">
        <v>3</v>
      </c>
    </row>
    <row r="46" spans="2:21">
      <c r="B46" s="20">
        <v>5</v>
      </c>
      <c r="C46" s="20">
        <v>0</v>
      </c>
      <c r="D46" s="20">
        <v>4</v>
      </c>
      <c r="E46" t="str">
        <v>80サイズ</v>
      </c>
      <c r="G46" s="2"/>
      <c r="I46">
        <v>0</v>
      </c>
      <c r="J46" t="str">
        <v>60サイズ</v>
      </c>
      <c r="L46" s="48">
        <v>70</v>
      </c>
      <c r="M46" s="48" t="str">
        <v>80サイズ</v>
      </c>
      <c r="N46">
        <v>4</v>
      </c>
      <c r="P46">
        <v>0</v>
      </c>
      <c r="Q46" t="str">
        <v>60サイズ</v>
      </c>
      <c r="S46" s="48">
        <v>4</v>
      </c>
      <c r="T46" s="48" t="str">
        <v>80サイズ</v>
      </c>
      <c r="U46">
        <v>4</v>
      </c>
    </row>
    <row r="47" spans="2:21">
      <c r="B47" s="20">
        <v>6</v>
      </c>
      <c r="C47" s="20">
        <v>0</v>
      </c>
      <c r="D47" s="20">
        <v>5</v>
      </c>
      <c r="E47" t="str">
        <v>80サイズ</v>
      </c>
      <c r="I47">
        <v>60</v>
      </c>
      <c r="J47" t="str">
        <v>60サイズ</v>
      </c>
      <c r="L47" s="48">
        <v>80</v>
      </c>
      <c r="M47" s="48" t="str">
        <v>80サイズ</v>
      </c>
      <c r="N47">
        <v>5</v>
      </c>
      <c r="P47">
        <v>2</v>
      </c>
      <c r="Q47" t="str">
        <v>60サイズ</v>
      </c>
      <c r="S47" s="48">
        <v>5</v>
      </c>
      <c r="T47" s="48" t="str">
        <v>80サイズ</v>
      </c>
      <c r="U47">
        <v>5</v>
      </c>
    </row>
    <row r="48" spans="2:21">
      <c r="B48" s="20">
        <v>7</v>
      </c>
      <c r="C48" s="20">
        <v>0</v>
      </c>
      <c r="D48" s="20">
        <v>6</v>
      </c>
      <c r="E48" t="str">
        <v>100サイズ</v>
      </c>
      <c r="I48">
        <v>61</v>
      </c>
      <c r="J48" t="str">
        <v>80サイズ</v>
      </c>
      <c r="L48" s="48">
        <v>81</v>
      </c>
      <c r="M48" s="48" t="str">
        <v>100サイズ</v>
      </c>
      <c r="N48">
        <v>6</v>
      </c>
      <c r="P48">
        <v>3</v>
      </c>
      <c r="Q48" t="str">
        <v>80サイズ</v>
      </c>
      <c r="S48" s="48">
        <v>6</v>
      </c>
      <c r="T48" s="48" t="str">
        <v>100サイズ</v>
      </c>
      <c r="U48">
        <v>6</v>
      </c>
    </row>
    <row r="49" spans="2:21">
      <c r="B49" s="20">
        <v>8</v>
      </c>
      <c r="C49" s="20">
        <v>0</v>
      </c>
      <c r="D49" s="20">
        <v>8</v>
      </c>
      <c r="E49" t="str">
        <v>100サイズ</v>
      </c>
      <c r="I49">
        <v>80</v>
      </c>
      <c r="J49" t="str">
        <v>80サイズ</v>
      </c>
      <c r="L49" s="48">
        <v>90</v>
      </c>
      <c r="M49" s="48" t="str">
        <v>100サイズ</v>
      </c>
      <c r="N49">
        <v>7</v>
      </c>
      <c r="P49">
        <v>5</v>
      </c>
      <c r="Q49" t="str">
        <v>80サイズ</v>
      </c>
      <c r="S49" s="48">
        <v>8</v>
      </c>
      <c r="T49" s="48" t="str">
        <v>100サイズ</v>
      </c>
      <c r="U49">
        <v>7</v>
      </c>
    </row>
    <row r="50" spans="2:21">
      <c r="B50" s="20">
        <v>9</v>
      </c>
      <c r="C50" s="20">
        <v>0</v>
      </c>
      <c r="D50" s="20">
        <v>10</v>
      </c>
      <c r="E50" t="str">
        <v>100サイズ</v>
      </c>
      <c r="I50">
        <v>81</v>
      </c>
      <c r="J50" t="str">
        <v>100サイズ</v>
      </c>
      <c r="L50" s="48">
        <v>100</v>
      </c>
      <c r="M50" s="48" t="str">
        <v>100サイズ</v>
      </c>
      <c r="N50">
        <v>8</v>
      </c>
      <c r="P50">
        <v>6</v>
      </c>
      <c r="Q50" t="str">
        <v>100サイズ</v>
      </c>
      <c r="S50" s="48">
        <v>10</v>
      </c>
      <c r="T50" s="48" t="str">
        <v>100サイズ</v>
      </c>
      <c r="U50">
        <v>8</v>
      </c>
    </row>
    <row r="51" spans="2:21">
      <c r="B51" s="20">
        <v>10</v>
      </c>
      <c r="C51" s="20">
        <v>0</v>
      </c>
      <c r="D51" s="20">
        <v>11</v>
      </c>
      <c r="E51" t="str">
        <v>エラー</v>
      </c>
      <c r="I51">
        <v>100</v>
      </c>
      <c r="J51" t="str">
        <v>100サイズ</v>
      </c>
      <c r="L51" s="48">
        <v>101</v>
      </c>
      <c r="M51" s="48" t="str">
        <v>エラー</v>
      </c>
      <c r="N51">
        <v>9</v>
      </c>
      <c r="P51">
        <v>10</v>
      </c>
      <c r="Q51" t="str">
        <v>100サイズ</v>
      </c>
      <c r="S51" s="48">
        <v>11</v>
      </c>
      <c r="T51" s="48" t="str">
        <v>エラー</v>
      </c>
      <c r="U51">
        <v>9</v>
      </c>
    </row>
    <row r="52" spans="2:21">
      <c r="B52" s="20">
        <v>11</v>
      </c>
      <c r="C52" s="20">
        <v>0</v>
      </c>
      <c r="D52" s="20">
        <v>15</v>
      </c>
      <c r="E52" t="str">
        <v>エラー</v>
      </c>
      <c r="I52">
        <v>101</v>
      </c>
      <c r="J52" t="str">
        <v>エラー</v>
      </c>
      <c r="L52" s="48">
        <v>150</v>
      </c>
      <c r="M52" s="48" t="str">
        <v>エラー</v>
      </c>
      <c r="N52">
        <v>10</v>
      </c>
      <c r="P52">
        <v>11</v>
      </c>
      <c r="Q52" t="str">
        <v>エラー</v>
      </c>
      <c r="S52" s="48">
        <v>15</v>
      </c>
      <c r="T52" s="48" t="str">
        <v>エラー</v>
      </c>
      <c r="U52">
        <v>10</v>
      </c>
    </row>
    <row r="53" spans="2:21">
      <c r="B53" s="20">
        <v>12</v>
      </c>
      <c r="C53" s="20">
        <v>30</v>
      </c>
      <c r="D53" s="20">
        <v>0</v>
      </c>
      <c r="E53" t="str">
        <v>60サイズ</v>
      </c>
    </row>
    <row r="54" spans="2:21">
      <c r="B54" s="20">
        <v>13</v>
      </c>
      <c r="C54" s="20">
        <v>30</v>
      </c>
      <c r="D54" s="20">
        <v>1</v>
      </c>
      <c r="E54" t="str">
        <v>60サイズ</v>
      </c>
    </row>
    <row r="55" spans="2:21">
      <c r="B55">
        <v>14</v>
      </c>
      <c r="C55">
        <v>30</v>
      </c>
      <c r="D55">
        <v>2</v>
      </c>
      <c r="E55" t="str">
        <v>60サイズ</v>
      </c>
    </row>
    <row r="56" spans="2:21">
      <c r="B56">
        <v>15</v>
      </c>
      <c r="C56">
        <v>30</v>
      </c>
      <c r="D56">
        <v>3</v>
      </c>
      <c r="E56" t="str">
        <v>80サイズ</v>
      </c>
    </row>
    <row r="57" spans="2:21">
      <c r="B57">
        <v>16</v>
      </c>
      <c r="C57">
        <v>30</v>
      </c>
      <c r="D57">
        <v>4</v>
      </c>
      <c r="E57" t="str">
        <v>80サイズ</v>
      </c>
    </row>
    <row r="58" spans="2:21">
      <c r="B58">
        <v>17</v>
      </c>
      <c r="C58">
        <v>30</v>
      </c>
      <c r="D58">
        <v>5</v>
      </c>
      <c r="E58" t="str">
        <v>80サイズ</v>
      </c>
    </row>
    <row r="59" spans="2:21">
      <c r="B59">
        <v>18</v>
      </c>
      <c r="C59">
        <v>30</v>
      </c>
      <c r="D59">
        <v>6</v>
      </c>
      <c r="E59" t="str">
        <v>100サイズ</v>
      </c>
    </row>
    <row r="60" spans="2:21">
      <c r="B60">
        <v>19</v>
      </c>
      <c r="C60">
        <v>30</v>
      </c>
      <c r="D60">
        <v>8</v>
      </c>
      <c r="E60" t="str">
        <v>100サイズ</v>
      </c>
    </row>
    <row r="61" spans="2:21">
      <c r="B61">
        <v>20</v>
      </c>
      <c r="C61">
        <v>30</v>
      </c>
      <c r="D61">
        <v>10</v>
      </c>
      <c r="E61" t="str">
        <v>100サイズ</v>
      </c>
    </row>
    <row r="62" spans="2:21">
      <c r="B62">
        <v>21</v>
      </c>
      <c r="C62">
        <v>30</v>
      </c>
      <c r="D62">
        <v>11</v>
      </c>
      <c r="E62" t="str">
        <v>エラー</v>
      </c>
    </row>
    <row r="63" spans="2:21">
      <c r="B63">
        <v>22</v>
      </c>
      <c r="C63">
        <v>30</v>
      </c>
      <c r="D63">
        <v>15</v>
      </c>
      <c r="E63" t="str">
        <v>エラー</v>
      </c>
    </row>
    <row r="64" spans="2:21">
      <c r="B64">
        <v>23</v>
      </c>
      <c r="C64">
        <v>60</v>
      </c>
      <c r="D64">
        <v>0</v>
      </c>
      <c r="E64" t="str">
        <v>60サイズ</v>
      </c>
    </row>
    <row r="65" spans="2:5">
      <c r="B65">
        <v>24</v>
      </c>
      <c r="C65">
        <v>60</v>
      </c>
      <c r="D65">
        <v>1</v>
      </c>
      <c r="E65" t="str">
        <v>60サイズ</v>
      </c>
    </row>
    <row r="66" spans="2:5">
      <c r="B66">
        <v>25</v>
      </c>
      <c r="C66">
        <v>60</v>
      </c>
      <c r="D66">
        <v>2</v>
      </c>
      <c r="E66" t="str">
        <v>60サイズ</v>
      </c>
    </row>
    <row r="67" spans="2:5">
      <c r="B67">
        <v>26</v>
      </c>
      <c r="C67">
        <v>60</v>
      </c>
      <c r="D67">
        <v>3</v>
      </c>
      <c r="E67" t="str">
        <v>80サイズ</v>
      </c>
    </row>
    <row r="68" spans="2:5">
      <c r="B68">
        <v>27</v>
      </c>
      <c r="C68">
        <v>60</v>
      </c>
      <c r="D68">
        <v>4</v>
      </c>
      <c r="E68" t="str">
        <v>80サイズ</v>
      </c>
    </row>
    <row r="69" spans="2:5">
      <c r="B69">
        <v>28</v>
      </c>
      <c r="C69">
        <v>60</v>
      </c>
      <c r="D69">
        <v>5</v>
      </c>
      <c r="E69" t="str">
        <v>80サイズ</v>
      </c>
    </row>
    <row r="70" spans="2:5">
      <c r="B70">
        <v>29</v>
      </c>
      <c r="C70">
        <v>60</v>
      </c>
      <c r="D70">
        <v>6</v>
      </c>
      <c r="E70" t="str">
        <v>100サイズ</v>
      </c>
    </row>
    <row r="71" spans="2:5">
      <c r="B71">
        <v>30</v>
      </c>
      <c r="C71">
        <v>60</v>
      </c>
      <c r="D71">
        <v>8</v>
      </c>
      <c r="E71" t="str">
        <v>100サイズ</v>
      </c>
    </row>
    <row r="72" spans="2:5">
      <c r="B72">
        <v>31</v>
      </c>
      <c r="C72">
        <v>60</v>
      </c>
      <c r="D72">
        <v>10</v>
      </c>
      <c r="E72" t="str">
        <v>100サイズ</v>
      </c>
    </row>
    <row r="73" spans="2:5">
      <c r="B73">
        <v>32</v>
      </c>
      <c r="C73">
        <v>60</v>
      </c>
      <c r="D73">
        <v>11</v>
      </c>
      <c r="E73" t="str">
        <v>エラー</v>
      </c>
    </row>
    <row r="74" spans="2:5">
      <c r="B74">
        <v>33</v>
      </c>
      <c r="C74">
        <v>60</v>
      </c>
      <c r="D74">
        <v>15</v>
      </c>
      <c r="E74" t="str">
        <v>エラー</v>
      </c>
    </row>
    <row r="75" spans="2:5">
      <c r="B75">
        <v>34</v>
      </c>
      <c r="C75">
        <v>61</v>
      </c>
      <c r="D75">
        <v>0</v>
      </c>
      <c r="E75" t="str">
        <v>80サイズ</v>
      </c>
    </row>
    <row r="76" spans="2:5">
      <c r="B76">
        <v>35</v>
      </c>
      <c r="C76">
        <v>61</v>
      </c>
      <c r="D76">
        <v>1</v>
      </c>
      <c r="E76" t="str">
        <v>80サイズ</v>
      </c>
    </row>
    <row r="77" spans="2:5">
      <c r="B77">
        <v>36</v>
      </c>
      <c r="C77">
        <v>61</v>
      </c>
      <c r="D77">
        <v>2</v>
      </c>
      <c r="E77" t="str">
        <v>80サイズ</v>
      </c>
    </row>
    <row r="78" spans="2:5">
      <c r="B78">
        <v>37</v>
      </c>
      <c r="C78">
        <v>61</v>
      </c>
      <c r="D78">
        <v>3</v>
      </c>
      <c r="E78" t="str">
        <v>80サイズ</v>
      </c>
    </row>
    <row r="79" spans="2:5">
      <c r="B79">
        <v>38</v>
      </c>
      <c r="C79">
        <v>61</v>
      </c>
      <c r="D79">
        <v>4</v>
      </c>
      <c r="E79" t="str">
        <v>80サイズ</v>
      </c>
    </row>
    <row r="80" spans="2:5">
      <c r="B80">
        <v>39</v>
      </c>
      <c r="C80">
        <v>61</v>
      </c>
      <c r="D80">
        <v>5</v>
      </c>
      <c r="E80" t="str">
        <v>80サイズ</v>
      </c>
    </row>
    <row r="81" spans="2:5">
      <c r="B81">
        <v>40</v>
      </c>
      <c r="C81">
        <v>61</v>
      </c>
      <c r="D81">
        <v>6</v>
      </c>
      <c r="E81" t="str">
        <v>100サイズ</v>
      </c>
    </row>
    <row r="82" spans="2:5">
      <c r="B82">
        <v>41</v>
      </c>
      <c r="C82">
        <v>61</v>
      </c>
      <c r="D82">
        <v>8</v>
      </c>
      <c r="E82" t="str">
        <v>100サイズ</v>
      </c>
    </row>
    <row r="83" spans="2:5">
      <c r="B83">
        <v>42</v>
      </c>
      <c r="C83">
        <v>61</v>
      </c>
      <c r="D83">
        <v>10</v>
      </c>
      <c r="E83" t="str">
        <v>100サイズ</v>
      </c>
    </row>
    <row r="84" spans="2:5">
      <c r="B84">
        <v>43</v>
      </c>
      <c r="C84">
        <v>61</v>
      </c>
      <c r="D84">
        <v>11</v>
      </c>
      <c r="E84" t="str">
        <v>エラー</v>
      </c>
    </row>
    <row r="85" spans="2:5">
      <c r="B85">
        <v>44</v>
      </c>
      <c r="C85">
        <v>61</v>
      </c>
      <c r="D85">
        <v>15</v>
      </c>
      <c r="E85" t="str">
        <v>エラー</v>
      </c>
    </row>
    <row r="86" spans="2:5">
      <c r="B86">
        <v>45</v>
      </c>
      <c r="C86">
        <v>70</v>
      </c>
      <c r="D86">
        <v>0</v>
      </c>
      <c r="E86" t="str">
        <v>80サイズ</v>
      </c>
    </row>
    <row r="87" spans="2:5">
      <c r="B87">
        <v>46</v>
      </c>
      <c r="C87">
        <v>70</v>
      </c>
      <c r="D87">
        <v>1</v>
      </c>
      <c r="E87" t="str">
        <v>80サイズ</v>
      </c>
    </row>
    <row r="88" spans="2:5">
      <c r="B88">
        <v>47</v>
      </c>
      <c r="C88">
        <v>70</v>
      </c>
      <c r="D88">
        <v>2</v>
      </c>
      <c r="E88" t="str">
        <v>80サイズ</v>
      </c>
    </row>
    <row r="89" spans="2:5">
      <c r="B89">
        <v>48</v>
      </c>
      <c r="C89">
        <v>70</v>
      </c>
      <c r="D89">
        <v>3</v>
      </c>
      <c r="E89" t="str">
        <v>80サイズ</v>
      </c>
    </row>
    <row r="90" spans="2:5">
      <c r="B90">
        <v>49</v>
      </c>
      <c r="C90">
        <v>70</v>
      </c>
      <c r="D90">
        <v>4</v>
      </c>
      <c r="E90" t="str">
        <v>80サイズ</v>
      </c>
    </row>
    <row r="91" spans="2:5">
      <c r="B91">
        <v>50</v>
      </c>
      <c r="C91">
        <v>70</v>
      </c>
      <c r="D91">
        <v>5</v>
      </c>
      <c r="E91" t="str">
        <v>80サイズ</v>
      </c>
    </row>
    <row r="92" spans="2:5">
      <c r="B92">
        <v>51</v>
      </c>
      <c r="C92">
        <v>70</v>
      </c>
      <c r="D92">
        <v>6</v>
      </c>
      <c r="E92" t="str">
        <v>100サイズ</v>
      </c>
    </row>
    <row r="93" spans="2:5">
      <c r="B93">
        <v>52</v>
      </c>
      <c r="C93">
        <v>70</v>
      </c>
      <c r="D93">
        <v>8</v>
      </c>
      <c r="E93" t="str">
        <v>100サイズ</v>
      </c>
    </row>
    <row r="94" spans="2:5">
      <c r="B94">
        <v>53</v>
      </c>
      <c r="C94">
        <v>70</v>
      </c>
      <c r="D94">
        <v>10</v>
      </c>
      <c r="E94" t="str">
        <v>100サイズ</v>
      </c>
    </row>
    <row r="95" spans="2:5">
      <c r="B95">
        <v>54</v>
      </c>
      <c r="C95">
        <v>70</v>
      </c>
      <c r="D95">
        <v>11</v>
      </c>
      <c r="E95" t="str">
        <v>エラー</v>
      </c>
    </row>
    <row r="96" spans="2:5">
      <c r="B96">
        <v>55</v>
      </c>
      <c r="C96">
        <v>70</v>
      </c>
      <c r="D96">
        <v>15</v>
      </c>
      <c r="E96" t="str">
        <v>エラー</v>
      </c>
    </row>
    <row r="97" spans="2:5">
      <c r="B97">
        <v>56</v>
      </c>
      <c r="C97">
        <v>80</v>
      </c>
      <c r="D97">
        <v>0</v>
      </c>
      <c r="E97" t="str">
        <v>80サイズ</v>
      </c>
    </row>
    <row r="98" spans="2:5">
      <c r="B98">
        <v>57</v>
      </c>
      <c r="C98">
        <v>80</v>
      </c>
      <c r="D98">
        <v>1</v>
      </c>
      <c r="E98" t="str">
        <v>80サイズ</v>
      </c>
    </row>
    <row r="99" spans="2:5">
      <c r="B99">
        <v>58</v>
      </c>
      <c r="C99">
        <v>80</v>
      </c>
      <c r="D99">
        <v>2</v>
      </c>
      <c r="E99" t="str">
        <v>80サイズ</v>
      </c>
    </row>
    <row r="100" spans="2:5">
      <c r="B100">
        <v>59</v>
      </c>
      <c r="C100">
        <v>80</v>
      </c>
      <c r="D100">
        <v>3</v>
      </c>
      <c r="E100" t="str">
        <v>80サイズ</v>
      </c>
    </row>
    <row r="101" spans="2:5">
      <c r="B101">
        <v>60</v>
      </c>
      <c r="C101">
        <v>80</v>
      </c>
      <c r="D101">
        <v>4</v>
      </c>
      <c r="E101" t="str">
        <v>80サイズ</v>
      </c>
    </row>
    <row r="102" spans="2:5">
      <c r="B102">
        <v>61</v>
      </c>
      <c r="C102">
        <v>80</v>
      </c>
      <c r="D102">
        <v>5</v>
      </c>
      <c r="E102" t="str">
        <v>80サイズ</v>
      </c>
    </row>
    <row r="103" spans="2:5">
      <c r="B103">
        <v>62</v>
      </c>
      <c r="C103">
        <v>80</v>
      </c>
      <c r="D103">
        <v>6</v>
      </c>
      <c r="E103" t="str">
        <v>100サイズ</v>
      </c>
    </row>
    <row r="104" spans="2:5">
      <c r="B104">
        <v>63</v>
      </c>
      <c r="C104">
        <v>80</v>
      </c>
      <c r="D104">
        <v>8</v>
      </c>
      <c r="E104" t="str">
        <v>100サイズ</v>
      </c>
    </row>
    <row r="105" spans="2:5">
      <c r="B105">
        <v>64</v>
      </c>
      <c r="C105">
        <v>80</v>
      </c>
      <c r="D105">
        <v>10</v>
      </c>
      <c r="E105" t="str">
        <v>100サイズ</v>
      </c>
    </row>
    <row r="106" spans="2:5">
      <c r="B106">
        <v>65</v>
      </c>
      <c r="C106">
        <v>80</v>
      </c>
      <c r="D106">
        <v>11</v>
      </c>
      <c r="E106" t="str">
        <v>エラー</v>
      </c>
    </row>
    <row r="107" spans="2:5">
      <c r="B107">
        <v>66</v>
      </c>
      <c r="C107">
        <v>80</v>
      </c>
      <c r="D107">
        <v>15</v>
      </c>
      <c r="E107" t="str">
        <v>エラー</v>
      </c>
    </row>
    <row r="108" spans="2:5">
      <c r="B108">
        <v>67</v>
      </c>
      <c r="C108">
        <v>81</v>
      </c>
      <c r="D108">
        <v>0</v>
      </c>
      <c r="E108" t="str">
        <v>100サイズ</v>
      </c>
    </row>
    <row r="109" spans="2:5">
      <c r="B109">
        <v>68</v>
      </c>
      <c r="C109">
        <v>81</v>
      </c>
      <c r="D109">
        <v>1</v>
      </c>
      <c r="E109" t="str">
        <v>100サイズ</v>
      </c>
    </row>
    <row r="110" spans="2:5">
      <c r="B110">
        <v>69</v>
      </c>
      <c r="C110">
        <v>81</v>
      </c>
      <c r="D110">
        <v>2</v>
      </c>
      <c r="E110" t="str">
        <v>100サイズ</v>
      </c>
    </row>
    <row r="111" spans="2:5">
      <c r="B111">
        <v>70</v>
      </c>
      <c r="C111">
        <v>81</v>
      </c>
      <c r="D111">
        <v>3</v>
      </c>
      <c r="E111" t="str">
        <v>100サイズ</v>
      </c>
    </row>
    <row r="112" spans="2:5">
      <c r="B112">
        <v>71</v>
      </c>
      <c r="C112">
        <v>81</v>
      </c>
      <c r="D112">
        <v>4</v>
      </c>
      <c r="E112" t="str">
        <v>100サイズ</v>
      </c>
    </row>
    <row r="113" spans="2:5">
      <c r="B113">
        <v>72</v>
      </c>
      <c r="C113">
        <v>81</v>
      </c>
      <c r="D113">
        <v>5</v>
      </c>
      <c r="E113" t="str">
        <v>100サイズ</v>
      </c>
    </row>
    <row r="114" spans="2:5">
      <c r="B114">
        <v>73</v>
      </c>
      <c r="C114">
        <v>81</v>
      </c>
      <c r="D114">
        <v>6</v>
      </c>
      <c r="E114" t="str">
        <v>100サイズ</v>
      </c>
    </row>
    <row r="115" spans="2:5">
      <c r="B115">
        <v>74</v>
      </c>
      <c r="C115">
        <v>81</v>
      </c>
      <c r="D115">
        <v>8</v>
      </c>
      <c r="E115" t="str">
        <v>100サイズ</v>
      </c>
    </row>
    <row r="116" spans="2:5">
      <c r="B116">
        <v>75</v>
      </c>
      <c r="C116">
        <v>81</v>
      </c>
      <c r="D116">
        <v>10</v>
      </c>
      <c r="E116" t="str">
        <v>100サイズ</v>
      </c>
    </row>
    <row r="117" spans="2:5">
      <c r="B117">
        <v>76</v>
      </c>
      <c r="C117">
        <v>81</v>
      </c>
      <c r="D117">
        <v>11</v>
      </c>
      <c r="E117" t="str">
        <v>エラー</v>
      </c>
    </row>
    <row r="118" spans="2:5">
      <c r="B118">
        <v>77</v>
      </c>
      <c r="C118">
        <v>81</v>
      </c>
      <c r="D118">
        <v>15</v>
      </c>
      <c r="E118" t="str">
        <v>エラー</v>
      </c>
    </row>
    <row r="119" spans="2:5">
      <c r="B119">
        <v>78</v>
      </c>
      <c r="C119">
        <v>90</v>
      </c>
      <c r="D119">
        <v>0</v>
      </c>
      <c r="E119" t="str">
        <v>100サイズ</v>
      </c>
    </row>
    <row r="120" spans="2:5">
      <c r="B120">
        <v>79</v>
      </c>
      <c r="C120">
        <v>90</v>
      </c>
      <c r="D120">
        <v>1</v>
      </c>
      <c r="E120" t="str">
        <v>100サイズ</v>
      </c>
    </row>
    <row r="121" spans="2:5">
      <c r="B121">
        <v>80</v>
      </c>
      <c r="C121">
        <v>90</v>
      </c>
      <c r="D121">
        <v>2</v>
      </c>
      <c r="E121" t="str">
        <v>100サイズ</v>
      </c>
    </row>
    <row r="122" spans="2:5">
      <c r="B122">
        <v>81</v>
      </c>
      <c r="C122">
        <v>90</v>
      </c>
      <c r="D122">
        <v>3</v>
      </c>
      <c r="E122" t="str">
        <v>100サイズ</v>
      </c>
    </row>
    <row r="123" spans="2:5">
      <c r="B123">
        <v>82</v>
      </c>
      <c r="C123">
        <v>90</v>
      </c>
      <c r="D123">
        <v>4</v>
      </c>
      <c r="E123" t="str">
        <v>100サイズ</v>
      </c>
    </row>
    <row r="124" spans="2:5">
      <c r="B124">
        <v>83</v>
      </c>
      <c r="C124">
        <v>90</v>
      </c>
      <c r="D124">
        <v>5</v>
      </c>
      <c r="E124" t="str">
        <v>100サイズ</v>
      </c>
    </row>
    <row r="125" spans="2:5">
      <c r="B125">
        <v>84</v>
      </c>
      <c r="C125">
        <v>90</v>
      </c>
      <c r="D125">
        <v>6</v>
      </c>
      <c r="E125" t="str">
        <v>100サイズ</v>
      </c>
    </row>
    <row r="126" spans="2:5">
      <c r="B126">
        <v>85</v>
      </c>
      <c r="C126">
        <v>90</v>
      </c>
      <c r="D126">
        <v>8</v>
      </c>
      <c r="E126" t="str">
        <v>100サイズ</v>
      </c>
    </row>
    <row r="127" spans="2:5">
      <c r="B127">
        <v>86</v>
      </c>
      <c r="C127">
        <v>90</v>
      </c>
      <c r="D127">
        <v>10</v>
      </c>
      <c r="E127" t="str">
        <v>100サイズ</v>
      </c>
    </row>
    <row r="128" spans="2:5">
      <c r="B128">
        <v>87</v>
      </c>
      <c r="C128">
        <v>90</v>
      </c>
      <c r="D128">
        <v>11</v>
      </c>
      <c r="E128" t="str">
        <v>エラー</v>
      </c>
    </row>
    <row r="129" spans="2:5">
      <c r="B129">
        <v>88</v>
      </c>
      <c r="C129">
        <v>90</v>
      </c>
      <c r="D129">
        <v>15</v>
      </c>
      <c r="E129" t="str">
        <v>エラー</v>
      </c>
    </row>
    <row r="130" spans="2:5">
      <c r="B130">
        <v>89</v>
      </c>
      <c r="C130">
        <v>100</v>
      </c>
      <c r="D130">
        <v>0</v>
      </c>
      <c r="E130" t="str">
        <v>100サイズ</v>
      </c>
    </row>
    <row r="131" spans="2:5">
      <c r="B131">
        <v>90</v>
      </c>
      <c r="C131">
        <v>100</v>
      </c>
      <c r="D131">
        <v>1</v>
      </c>
      <c r="E131" t="str">
        <v>100サイズ</v>
      </c>
    </row>
    <row r="132" spans="2:5">
      <c r="B132">
        <v>91</v>
      </c>
      <c r="C132">
        <v>100</v>
      </c>
      <c r="D132">
        <v>2</v>
      </c>
      <c r="E132" t="str">
        <v>100サイズ</v>
      </c>
    </row>
    <row r="133" spans="2:5">
      <c r="B133">
        <v>92</v>
      </c>
      <c r="C133">
        <v>100</v>
      </c>
      <c r="D133">
        <v>3</v>
      </c>
      <c r="E133" t="str">
        <v>100サイズ</v>
      </c>
    </row>
    <row r="134" spans="2:5">
      <c r="B134">
        <v>93</v>
      </c>
      <c r="C134">
        <v>100</v>
      </c>
      <c r="D134">
        <v>4</v>
      </c>
      <c r="E134" t="str">
        <v>100サイズ</v>
      </c>
    </row>
    <row r="135" spans="2:5">
      <c r="B135">
        <v>94</v>
      </c>
      <c r="C135">
        <v>100</v>
      </c>
      <c r="D135">
        <v>5</v>
      </c>
      <c r="E135" t="str">
        <v>100サイズ</v>
      </c>
    </row>
    <row r="136" spans="2:5">
      <c r="B136">
        <v>95</v>
      </c>
      <c r="C136">
        <v>100</v>
      </c>
      <c r="D136">
        <v>6</v>
      </c>
      <c r="E136" t="str">
        <v>100サイズ</v>
      </c>
    </row>
    <row r="137" spans="2:5">
      <c r="B137">
        <v>96</v>
      </c>
      <c r="C137">
        <v>100</v>
      </c>
      <c r="D137">
        <v>8</v>
      </c>
      <c r="E137" t="str">
        <v>100サイズ</v>
      </c>
    </row>
    <row r="138" spans="2:5">
      <c r="B138">
        <v>97</v>
      </c>
      <c r="C138">
        <v>100</v>
      </c>
      <c r="D138">
        <v>10</v>
      </c>
      <c r="E138" t="str">
        <v>100サイズ</v>
      </c>
    </row>
    <row r="139" spans="2:5">
      <c r="B139">
        <v>98</v>
      </c>
      <c r="C139">
        <v>100</v>
      </c>
      <c r="D139">
        <v>11</v>
      </c>
      <c r="E139" t="str">
        <v>エラー</v>
      </c>
    </row>
    <row r="140" spans="2:5">
      <c r="B140">
        <v>99</v>
      </c>
      <c r="C140">
        <v>100</v>
      </c>
      <c r="D140">
        <v>15</v>
      </c>
      <c r="E140" t="str">
        <v>エラー</v>
      </c>
    </row>
    <row r="141" spans="2:5">
      <c r="B141">
        <v>100</v>
      </c>
      <c r="C141">
        <v>101</v>
      </c>
      <c r="D141">
        <v>0</v>
      </c>
      <c r="E141" t="str">
        <v>エラー</v>
      </c>
    </row>
    <row r="142" spans="2:5">
      <c r="B142">
        <v>101</v>
      </c>
      <c r="C142">
        <v>101</v>
      </c>
      <c r="D142">
        <v>1</v>
      </c>
      <c r="E142" t="str">
        <v>エラー</v>
      </c>
    </row>
    <row r="143" spans="2:5">
      <c r="B143">
        <v>102</v>
      </c>
      <c r="C143">
        <v>101</v>
      </c>
      <c r="D143">
        <v>2</v>
      </c>
      <c r="E143" t="str">
        <v>エラー</v>
      </c>
    </row>
    <row r="144" spans="2:5">
      <c r="B144">
        <v>103</v>
      </c>
      <c r="C144">
        <v>101</v>
      </c>
      <c r="D144">
        <v>3</v>
      </c>
      <c r="E144" t="str">
        <v>エラー</v>
      </c>
    </row>
    <row r="145" spans="2:5">
      <c r="B145">
        <v>104</v>
      </c>
      <c r="C145">
        <v>101</v>
      </c>
      <c r="D145">
        <v>4</v>
      </c>
      <c r="E145" t="str">
        <v>エラー</v>
      </c>
    </row>
    <row r="146" spans="2:5">
      <c r="B146">
        <v>105</v>
      </c>
      <c r="C146">
        <v>101</v>
      </c>
      <c r="D146">
        <v>5</v>
      </c>
      <c r="E146" t="str">
        <v>エラー</v>
      </c>
    </row>
    <row r="147" spans="2:5">
      <c r="B147">
        <v>106</v>
      </c>
      <c r="C147">
        <v>101</v>
      </c>
      <c r="D147">
        <v>6</v>
      </c>
      <c r="E147" t="str">
        <v>エラー</v>
      </c>
    </row>
    <row r="148" spans="2:5">
      <c r="B148">
        <v>107</v>
      </c>
      <c r="C148">
        <v>101</v>
      </c>
      <c r="D148">
        <v>8</v>
      </c>
      <c r="E148" t="str">
        <v>エラー</v>
      </c>
    </row>
    <row r="149" spans="2:5">
      <c r="B149">
        <v>108</v>
      </c>
      <c r="C149">
        <v>101</v>
      </c>
      <c r="D149">
        <v>10</v>
      </c>
      <c r="E149" t="str">
        <v>エラー</v>
      </c>
    </row>
    <row r="150" spans="2:5">
      <c r="B150">
        <v>109</v>
      </c>
      <c r="C150">
        <v>101</v>
      </c>
      <c r="D150">
        <v>11</v>
      </c>
      <c r="E150" t="str">
        <v>エラー</v>
      </c>
    </row>
    <row r="151" spans="2:5">
      <c r="B151">
        <v>110</v>
      </c>
      <c r="C151">
        <v>101</v>
      </c>
      <c r="D151">
        <v>15</v>
      </c>
      <c r="E151" t="str">
        <v>エラー</v>
      </c>
    </row>
    <row r="152" spans="2:5">
      <c r="B152">
        <v>111</v>
      </c>
      <c r="C152">
        <v>150</v>
      </c>
      <c r="D152">
        <v>0</v>
      </c>
      <c r="E152" t="str">
        <v>エラー</v>
      </c>
    </row>
    <row r="153" spans="2:5">
      <c r="B153">
        <v>112</v>
      </c>
      <c r="C153">
        <v>150</v>
      </c>
      <c r="D153">
        <v>1</v>
      </c>
      <c r="E153" t="str">
        <v>エラー</v>
      </c>
    </row>
    <row r="154" spans="2:5">
      <c r="B154">
        <v>113</v>
      </c>
      <c r="C154">
        <v>150</v>
      </c>
      <c r="D154">
        <v>2</v>
      </c>
      <c r="E154" t="str">
        <v>エラー</v>
      </c>
    </row>
    <row r="155" spans="2:5">
      <c r="B155">
        <v>114</v>
      </c>
      <c r="C155">
        <v>150</v>
      </c>
      <c r="D155">
        <v>3</v>
      </c>
      <c r="E155" t="str">
        <v>エラー</v>
      </c>
    </row>
    <row r="156" spans="2:5">
      <c r="B156">
        <v>115</v>
      </c>
      <c r="C156">
        <v>150</v>
      </c>
      <c r="D156">
        <v>4</v>
      </c>
      <c r="E156" t="str">
        <v>エラー</v>
      </c>
    </row>
    <row r="157" spans="2:5">
      <c r="B157">
        <v>116</v>
      </c>
      <c r="C157">
        <v>150</v>
      </c>
      <c r="D157">
        <v>5</v>
      </c>
      <c r="E157" t="str">
        <v>エラー</v>
      </c>
    </row>
    <row r="158" spans="2:5">
      <c r="B158">
        <v>117</v>
      </c>
      <c r="C158">
        <v>150</v>
      </c>
      <c r="D158">
        <v>6</v>
      </c>
      <c r="E158" t="str">
        <v>エラー</v>
      </c>
    </row>
    <row r="159" spans="2:5">
      <c r="B159">
        <v>118</v>
      </c>
      <c r="C159">
        <v>150</v>
      </c>
      <c r="D159">
        <v>8</v>
      </c>
      <c r="E159" t="str">
        <v>エラー</v>
      </c>
    </row>
    <row r="160" spans="2:5">
      <c r="B160">
        <v>119</v>
      </c>
      <c r="C160">
        <v>150</v>
      </c>
      <c r="D160">
        <v>10</v>
      </c>
      <c r="E160" t="str">
        <v>エラー</v>
      </c>
    </row>
    <row r="161" spans="2:5">
      <c r="B161">
        <v>120</v>
      </c>
      <c r="C161">
        <v>150</v>
      </c>
      <c r="D161">
        <v>11</v>
      </c>
      <c r="E161" t="str">
        <v>エラー</v>
      </c>
    </row>
    <row r="162" spans="2:5">
      <c r="B162">
        <v>121</v>
      </c>
      <c r="C162">
        <v>150</v>
      </c>
      <c r="D162">
        <v>15</v>
      </c>
      <c r="E162" t="str">
        <v>エラー</v>
      </c>
    </row>
  </sheetData>
  <phoneticPr fontId="1"/>
  <conditionalFormatting sqref="B42:G200">
    <cfRule type="expression" dxfId="2" priority="1">
      <formula>AND(MOD(ROW(),2)=0,ISBLANK($B42)=FALSE)</formula>
    </cfRule>
  </conditionalFormatting>
  <pageMargins left="0.7" right="0.7" top="0.75" bottom="0.75" header="0.3" footer="0.3"/>
  <pageSetup paperSize="9" orientation="portrait" r:id="rId1"/>
  <legacyDrawing r:id="rId2"/>
  <tableParts count="5">
    <tablePart r:id="rId3"/>
    <tablePart r:id="rId4"/>
    <tablePart r:id="rId5"/>
    <tablePart r:id="rId6"/>
    <tablePart r:id="rId7"/>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F5D81-1445-47C5-AA4D-04751D28E8A2}">
  <dimension ref="B2:R48"/>
  <sheetViews>
    <sheetView tabSelected="1" topLeftCell="A32" workbookViewId="0">
      <selection activeCell="N32" sqref="N32"/>
    </sheetView>
  </sheetViews>
  <sheetFormatPr defaultRowHeight="18"/>
  <cols>
    <col min="3" max="3" width="10.796875" customWidth="1"/>
    <col min="4" max="4" width="25.8984375" bestFit="1" customWidth="1"/>
    <col min="14" max="14" width="25.8984375" bestFit="1" customWidth="1"/>
  </cols>
  <sheetData>
    <row r="2" spans="2:3">
      <c r="B2" t="str" cm="1">
        <f t="array" aca="1" ref="B2" ca="1">LEFT(_xlfn.LET(_xlpm.fname,CELL("filename",A1),RIGHT(_xlpm.fname,LEN(_xlpm.fname)-FIND("]",_xlpm.fname))),4)</f>
        <v>1.13</v>
      </c>
      <c r="C2" t="str" cm="1">
        <f t="array" aca="1" ref="C2" ca="1">_xlfn.LET(_xlpm.fname,CELL("filename",A1),RIGHT(_xlpm.fname,LEN(_xlpm.fname)-FIND("]",_xlpm.fname)-4))</f>
        <v>経理システムに入力する部署コード</v>
      </c>
    </row>
    <row r="4" spans="2:3">
      <c r="B4" t="s">
        <v>11</v>
      </c>
    </row>
    <row r="5" spans="2:3">
      <c r="B5" t="s">
        <v>176</v>
      </c>
    </row>
    <row r="6" spans="2:3">
      <c r="B6" t="s">
        <v>177</v>
      </c>
    </row>
    <row r="7" spans="2:3">
      <c r="B7" t="s">
        <v>178</v>
      </c>
    </row>
    <row r="8" spans="2:3">
      <c r="B8" t="s">
        <v>179</v>
      </c>
    </row>
    <row r="10" spans="2:3">
      <c r="B10" t="s">
        <v>180</v>
      </c>
    </row>
    <row r="11" spans="2:3">
      <c r="B11" t="s">
        <v>181</v>
      </c>
    </row>
    <row r="12" spans="2:3">
      <c r="B12" t="s">
        <v>182</v>
      </c>
    </row>
    <row r="13" spans="2:3">
      <c r="B13" t="s">
        <v>183</v>
      </c>
    </row>
    <row r="14" spans="2:3">
      <c r="B14" t="s">
        <v>184</v>
      </c>
    </row>
    <row r="15" spans="2:3">
      <c r="B15" t="s">
        <v>185</v>
      </c>
    </row>
    <row r="16" spans="2:3">
      <c r="B16" t="s">
        <v>186</v>
      </c>
    </row>
    <row r="18" spans="2:18">
      <c r="B18" t="s">
        <v>187</v>
      </c>
      <c r="L18" t="s">
        <v>194</v>
      </c>
    </row>
    <row r="19" spans="2:18">
      <c r="B19" t="s">
        <v>14</v>
      </c>
      <c r="L19" t="s">
        <v>14</v>
      </c>
    </row>
    <row r="20" spans="2:18">
      <c r="B20" t="s">
        <v>3</v>
      </c>
      <c r="C20" t="s">
        <v>188</v>
      </c>
      <c r="D20" t="s">
        <v>189</v>
      </c>
      <c r="L20" t="s">
        <v>3</v>
      </c>
      <c r="M20" t="s">
        <v>188</v>
      </c>
      <c r="N20" t="s">
        <v>189</v>
      </c>
    </row>
    <row r="21" spans="2:18">
      <c r="B21">
        <f t="shared" ref="B21:B22" si="0">ROW()-ROW($B$20)</f>
        <v>1</v>
      </c>
      <c r="C21" s="21">
        <v>15</v>
      </c>
      <c r="D21" s="12" t="s">
        <v>59</v>
      </c>
      <c r="H21" s="12"/>
      <c r="L21">
        <f t="shared" ref="L21:L22" si="1">ROW()-ROW($B$20)</f>
        <v>1</v>
      </c>
      <c r="M21" s="21">
        <v>100</v>
      </c>
      <c r="N21" s="12" t="s">
        <v>191</v>
      </c>
      <c r="R21" s="12"/>
    </row>
    <row r="22" spans="2:18">
      <c r="B22">
        <f t="shared" si="0"/>
        <v>2</v>
      </c>
      <c r="C22" s="21">
        <v>120</v>
      </c>
      <c r="D22" s="12" t="s">
        <v>190</v>
      </c>
      <c r="G22" s="2"/>
      <c r="H22" s="12"/>
      <c r="L22">
        <f t="shared" si="1"/>
        <v>2</v>
      </c>
      <c r="M22" s="21">
        <v>101</v>
      </c>
      <c r="N22" s="12" t="s">
        <v>193</v>
      </c>
      <c r="Q22" s="2"/>
      <c r="R22" s="12"/>
    </row>
    <row r="23" spans="2:18">
      <c r="B23" s="47">
        <f>ROW()-ROW($B$20)</f>
        <v>3</v>
      </c>
      <c r="C23" s="21">
        <v>1200</v>
      </c>
      <c r="D23" s="12" t="s">
        <v>59</v>
      </c>
      <c r="L23" s="47">
        <f>ROW()-ROW($B$20)</f>
        <v>3</v>
      </c>
      <c r="M23" s="21">
        <v>960</v>
      </c>
      <c r="N23" s="12" t="s">
        <v>192</v>
      </c>
    </row>
    <row r="24" spans="2:18">
      <c r="C24" s="21"/>
      <c r="L24" s="47">
        <f>ROW()-ROW($B$20)</f>
        <v>4</v>
      </c>
      <c r="M24" s="21">
        <v>999</v>
      </c>
      <c r="N24" s="12" t="s">
        <v>193</v>
      </c>
    </row>
    <row r="25" spans="2:18">
      <c r="C25" s="21"/>
      <c r="M25" s="21"/>
    </row>
    <row r="26" spans="2:18">
      <c r="B26" t="s">
        <v>60</v>
      </c>
    </row>
    <row r="27" spans="2:18">
      <c r="B27" t="s">
        <v>3</v>
      </c>
      <c r="C27" t="s">
        <v>188</v>
      </c>
      <c r="D27" t="s">
        <v>189</v>
      </c>
    </row>
    <row r="28" spans="2:18">
      <c r="B28" s="50">
        <f t="shared" ref="B28:B29" si="2">ROW()-ROW($B$27)</f>
        <v>1</v>
      </c>
      <c r="C28" s="51">
        <v>0</v>
      </c>
      <c r="D28" s="52" t="s">
        <v>59</v>
      </c>
    </row>
    <row r="29" spans="2:18">
      <c r="B29">
        <f t="shared" si="2"/>
        <v>2</v>
      </c>
      <c r="C29" s="21">
        <v>99</v>
      </c>
      <c r="D29" s="12" t="s">
        <v>59</v>
      </c>
    </row>
    <row r="30" spans="2:18">
      <c r="B30" s="47">
        <f>ROW()-ROW($B$27)</f>
        <v>3</v>
      </c>
      <c r="C30" s="21">
        <v>100</v>
      </c>
      <c r="D30" s="12" t="s">
        <v>191</v>
      </c>
    </row>
    <row r="31" spans="2:18">
      <c r="B31" s="47">
        <f>ROW()-ROW($B$27)</f>
        <v>4</v>
      </c>
      <c r="C31" s="21">
        <v>999</v>
      </c>
      <c r="D31" s="12" t="s">
        <v>193</v>
      </c>
    </row>
    <row r="32" spans="2:18">
      <c r="B32" s="47">
        <f>ROW()-ROW($B$27)</f>
        <v>5</v>
      </c>
      <c r="C32" s="21">
        <v>1000</v>
      </c>
      <c r="D32" s="12" t="s">
        <v>59</v>
      </c>
    </row>
    <row r="33" spans="2:9">
      <c r="C33" s="21"/>
    </row>
    <row r="34" spans="2:9">
      <c r="B34" t="s">
        <v>61</v>
      </c>
    </row>
    <row r="35" spans="2:9">
      <c r="B35" s="46" t="str">
        <f>B$20</f>
        <v>No</v>
      </c>
      <c r="C35" s="46" t="str">
        <f t="shared" ref="C35:D35" si="3">C$20</f>
        <v>部署コード(in)</v>
      </c>
      <c r="D35" s="46" t="str">
        <f t="shared" si="3"/>
        <v>部署名(out)</v>
      </c>
      <c r="E35" s="46" t="s">
        <v>17</v>
      </c>
      <c r="F35" s="46" t="s">
        <v>18</v>
      </c>
      <c r="H35" t="s">
        <v>139</v>
      </c>
    </row>
    <row r="36" spans="2:9">
      <c r="B36" s="50" cm="1">
        <f t="array" ref="B36:B43">_xlfn.SEQUENCE(ROWS(_xlfn.ANCHORARRAY(C36)),1)</f>
        <v>1</v>
      </c>
      <c r="C36" s="53" cm="1">
        <f t="array" ref="C36:D43">_xlfn.SORTBY(_xlfn.ANCHORARRAY(H36),_xlfn.ANCHORARRAY(H36) H:H)</f>
        <v>0</v>
      </c>
      <c r="D36" s="53" t="str">
        <v>-</v>
      </c>
      <c r="E36" s="50"/>
      <c r="F36" s="50"/>
      <c r="H36" s="2" cm="1">
        <f t="array" ref="H36:I43">_xlfn.LET(_xlpm.area,テーブル151736[[部署コード(in)]:[部署名(out)]]:テーブル15173137[[部署コード(in)]:[部署名(out)]],_xlpm.in,_xlpm.area C:C,_xlfn._xlws.FILTER(_xlpm.area,(ISBLANK(_xlpm.in)=FALSE)*(_xlpm.in&lt;&gt;テーブル151736[[#Headers],[部署コード(in)]])))</f>
        <v>15</v>
      </c>
      <c r="I36" t="str">
        <v>-</v>
      </c>
    </row>
    <row r="37" spans="2:9">
      <c r="B37" s="20">
        <v>2</v>
      </c>
      <c r="C37" s="20">
        <v>15</v>
      </c>
      <c r="D37" s="20" t="str">
        <v>-</v>
      </c>
      <c r="H37">
        <v>120</v>
      </c>
      <c r="I37" t="str">
        <v>本店経理部</v>
      </c>
    </row>
    <row r="38" spans="2:9">
      <c r="B38" s="20">
        <v>3</v>
      </c>
      <c r="C38" s="20">
        <v>99</v>
      </c>
      <c r="D38" s="20" t="str">
        <v>-</v>
      </c>
      <c r="H38">
        <v>1200</v>
      </c>
      <c r="I38" t="str">
        <v>-</v>
      </c>
    </row>
    <row r="39" spans="2:9">
      <c r="B39" s="20">
        <v>4</v>
      </c>
      <c r="C39" s="20">
        <v>100</v>
      </c>
      <c r="D39" s="20" t="str">
        <v>本店総務部</v>
      </c>
      <c r="H39">
        <v>0</v>
      </c>
      <c r="I39" t="str">
        <v>-</v>
      </c>
    </row>
    <row r="40" spans="2:9">
      <c r="B40" s="20">
        <v>5</v>
      </c>
      <c r="C40" s="20">
        <v>120</v>
      </c>
      <c r="D40" s="20" t="str">
        <v>本店経理部</v>
      </c>
      <c r="G40" s="2"/>
      <c r="H40">
        <v>99</v>
      </c>
      <c r="I40" t="str">
        <v>-</v>
      </c>
    </row>
    <row r="41" spans="2:9">
      <c r="B41" s="20">
        <v>6</v>
      </c>
      <c r="C41" s="20">
        <v>999</v>
      </c>
      <c r="D41" s="20" t="str">
        <v>該当する部署名がありません</v>
      </c>
      <c r="H41">
        <v>100</v>
      </c>
      <c r="I41" t="str">
        <v>本店総務部</v>
      </c>
    </row>
    <row r="42" spans="2:9">
      <c r="B42" s="20">
        <v>7</v>
      </c>
      <c r="C42" s="20">
        <v>1000</v>
      </c>
      <c r="D42" s="20" t="str">
        <v>-</v>
      </c>
      <c r="H42">
        <v>999</v>
      </c>
      <c r="I42" t="str">
        <v>該当する部署名がありません</v>
      </c>
    </row>
    <row r="43" spans="2:9">
      <c r="B43" s="20">
        <v>8</v>
      </c>
      <c r="C43" s="20">
        <v>1200</v>
      </c>
      <c r="D43" s="20" t="str">
        <v>-</v>
      </c>
      <c r="H43">
        <v>1000</v>
      </c>
      <c r="I43" t="str">
        <v>-</v>
      </c>
    </row>
    <row r="44" spans="2:9">
      <c r="B44" s="20"/>
      <c r="C44" s="20"/>
      <c r="D44" s="20"/>
    </row>
    <row r="45" spans="2:9">
      <c r="B45" s="20"/>
      <c r="C45" s="20"/>
      <c r="D45" s="20"/>
    </row>
    <row r="46" spans="2:9">
      <c r="B46" s="20"/>
      <c r="C46" s="20"/>
      <c r="D46" s="20"/>
    </row>
    <row r="47" spans="2:9">
      <c r="B47" s="20"/>
      <c r="C47" s="20"/>
      <c r="D47" s="20"/>
    </row>
    <row r="48" spans="2:9">
      <c r="B48" s="20"/>
      <c r="C48" s="20"/>
      <c r="D48" s="20"/>
    </row>
  </sheetData>
  <phoneticPr fontId="1"/>
  <conditionalFormatting sqref="B36:F108">
    <cfRule type="expression" dxfId="1" priority="2">
      <formula>AND(MOD(ROW(),2)=0,ISBLANK($B36)=FALSE)</formula>
    </cfRule>
  </conditionalFormatting>
  <pageMargins left="0.7" right="0.7" top="0.75" bottom="0.75" header="0.3" footer="0.3"/>
  <pageSetup paperSize="9" orientation="portrait" r:id="rId1"/>
  <legacyDrawing r:id="rId2"/>
  <tableParts count="3">
    <tablePart r:id="rId3"/>
    <tablePart r:id="rId4"/>
    <tablePart r:id="rId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B7C1E-F495-4E25-94DF-5F1EEF638EDD}">
  <dimension ref="B2:I40"/>
  <sheetViews>
    <sheetView workbookViewId="0">
      <selection activeCell="H28" sqref="H28"/>
    </sheetView>
  </sheetViews>
  <sheetFormatPr defaultRowHeight="18"/>
  <cols>
    <col min="3" max="3" width="10.796875" customWidth="1"/>
    <col min="4" max="4" width="19.5" customWidth="1"/>
  </cols>
  <sheetData>
    <row r="2" spans="2:8">
      <c r="B2" t="str" cm="1">
        <f t="array" aca="1" ref="B2" ca="1">LEFT(_xlfn.LET(_xlpm.fname,CELL("filename",A1),RIGHT(_xlpm.fname,LEN(_xlpm.fname)-FIND("]",_xlpm.fname))),3)</f>
        <v>1.x</v>
      </c>
      <c r="C2" t="str" cm="1">
        <f t="array" aca="1" ref="C2" ca="1">_xlfn.LET(_xlpm.fname,CELL("filename",A1),RIGHT(_xlpm.fname,LEN(_xlpm.fname)-FIND("]",_xlpm.fname)-3))</f>
        <v>ひな形</v>
      </c>
    </row>
    <row r="4" spans="2:8">
      <c r="B4" t="s">
        <v>11</v>
      </c>
    </row>
    <row r="5" spans="2:8">
      <c r="B5" t="s">
        <v>74</v>
      </c>
    </row>
    <row r="6" spans="2:8">
      <c r="B6" t="s">
        <v>75</v>
      </c>
    </row>
    <row r="13" spans="2:8">
      <c r="B13" t="s">
        <v>14</v>
      </c>
    </row>
    <row r="14" spans="2:8">
      <c r="B14" t="s">
        <v>3</v>
      </c>
      <c r="C14" t="s">
        <v>57</v>
      </c>
      <c r="D14" t="s">
        <v>58</v>
      </c>
    </row>
    <row r="15" spans="2:8">
      <c r="B15">
        <f t="shared" ref="B15:B16" si="0">ROW()-ROW($B$14)</f>
        <v>1</v>
      </c>
      <c r="C15" s="2">
        <v>0</v>
      </c>
      <c r="D15" s="12" t="s">
        <v>59</v>
      </c>
      <c r="H15" s="12"/>
    </row>
    <row r="16" spans="2:8">
      <c r="B16">
        <f t="shared" si="0"/>
        <v>2</v>
      </c>
      <c r="C16" s="2">
        <v>5</v>
      </c>
      <c r="D16" s="12"/>
      <c r="G16" s="2"/>
      <c r="H16" s="12"/>
    </row>
    <row r="20" spans="2:9">
      <c r="B20" t="s">
        <v>60</v>
      </c>
    </row>
    <row r="21" spans="2:9">
      <c r="B21" t="s">
        <v>3</v>
      </c>
      <c r="C21" t="s">
        <v>57</v>
      </c>
      <c r="D21" t="s">
        <v>58</v>
      </c>
    </row>
    <row r="22" spans="2:9">
      <c r="B22">
        <f t="shared" ref="B22:B23" si="1">ROW()-ROW($B$14)</f>
        <v>8</v>
      </c>
      <c r="C22" s="2">
        <v>3</v>
      </c>
      <c r="D22" s="12" t="s">
        <v>59</v>
      </c>
    </row>
    <row r="23" spans="2:9">
      <c r="B23">
        <f t="shared" si="1"/>
        <v>9</v>
      </c>
      <c r="C23" s="2">
        <v>100</v>
      </c>
      <c r="D23" s="12"/>
    </row>
    <row r="26" spans="2:9">
      <c r="B26" t="s">
        <v>61</v>
      </c>
    </row>
    <row r="27" spans="2:9">
      <c r="B27" s="46" t="str">
        <f>B$14</f>
        <v>No</v>
      </c>
      <c r="C27" s="46" t="str">
        <f t="shared" ref="C27:D27" si="2">C$14</f>
        <v>長さm(in)</v>
      </c>
      <c r="D27" s="46" t="str">
        <f t="shared" si="2"/>
        <v>単価(out)</v>
      </c>
      <c r="E27" s="46" t="s">
        <v>17</v>
      </c>
      <c r="F27" s="46" t="s">
        <v>18</v>
      </c>
      <c r="H27" t="s">
        <v>139</v>
      </c>
    </row>
    <row r="28" spans="2:9">
      <c r="B28" cm="1">
        <f t="array" ref="B28:B31">_xlfn.SEQUENCE(ROWS(_xlfn.ANCHORARRAY(C28)),1)</f>
        <v>1</v>
      </c>
      <c r="C28" s="20" cm="1">
        <f t="array" ref="C28:D31">_xlfn.SORTBY(_xlfn.ANCHORARRAY(H28),_xlfn.ANCHORARRAY(H28) H:H)</f>
        <v>0</v>
      </c>
      <c r="D28" s="20" t="str">
        <v>-</v>
      </c>
      <c r="H28" s="2" cm="1">
        <f t="array" ref="H28:I31">_xlfn.LET(_xlpm.area,テーブル1517[[長さm(in)]:[単価(out)]]:テーブル151731[[長さm(in)]:[単価(out)]],_xlpm.in,_xlpm.area C:C,_xlfn._xlws.FILTER(_xlpm.area,(ISBLANK(_xlpm.in)=FALSE)*(_xlpm.in&lt;&gt;テーブル1517[[#Headers],[長さm(in)]])))</f>
        <v>0</v>
      </c>
      <c r="I28" t="str">
        <v>-</v>
      </c>
    </row>
    <row r="29" spans="2:9">
      <c r="B29" s="20">
        <v>2</v>
      </c>
      <c r="C29" s="20">
        <v>3</v>
      </c>
      <c r="D29" s="20" t="str">
        <v>-</v>
      </c>
      <c r="H29">
        <v>5</v>
      </c>
      <c r="I29">
        <v>0</v>
      </c>
    </row>
    <row r="30" spans="2:9">
      <c r="B30" s="20">
        <v>3</v>
      </c>
      <c r="C30" s="20">
        <v>5</v>
      </c>
      <c r="D30" s="20">
        <v>0</v>
      </c>
      <c r="H30">
        <v>3</v>
      </c>
      <c r="I30" t="str">
        <v>-</v>
      </c>
    </row>
    <row r="31" spans="2:9">
      <c r="B31" s="20">
        <v>4</v>
      </c>
      <c r="C31" s="20">
        <v>100</v>
      </c>
      <c r="D31" s="20">
        <v>0</v>
      </c>
      <c r="H31">
        <v>100</v>
      </c>
      <c r="I31">
        <v>0</v>
      </c>
    </row>
    <row r="32" spans="2:9">
      <c r="B32" s="20"/>
      <c r="C32" s="20"/>
      <c r="D32" s="20"/>
      <c r="G32" s="2"/>
    </row>
    <row r="33" spans="2:4">
      <c r="B33" s="20"/>
      <c r="C33" s="20"/>
      <c r="D33" s="20"/>
    </row>
    <row r="34" spans="2:4">
      <c r="B34" s="20"/>
      <c r="C34" s="20"/>
      <c r="D34" s="20"/>
    </row>
    <row r="35" spans="2:4">
      <c r="B35" s="20"/>
      <c r="C35" s="20"/>
      <c r="D35" s="20"/>
    </row>
    <row r="36" spans="2:4">
      <c r="B36" s="20"/>
      <c r="C36" s="20"/>
      <c r="D36" s="20"/>
    </row>
    <row r="37" spans="2:4">
      <c r="B37" s="20"/>
      <c r="C37" s="20"/>
      <c r="D37" s="20"/>
    </row>
    <row r="38" spans="2:4">
      <c r="B38" s="20"/>
      <c r="C38" s="20"/>
      <c r="D38" s="20"/>
    </row>
    <row r="39" spans="2:4">
      <c r="B39" s="20"/>
      <c r="C39" s="20"/>
      <c r="D39" s="20"/>
    </row>
    <row r="40" spans="2:4">
      <c r="B40" s="20"/>
      <c r="C40" s="20"/>
      <c r="D40" s="20"/>
    </row>
  </sheetData>
  <phoneticPr fontId="1"/>
  <conditionalFormatting sqref="B28:F100">
    <cfRule type="expression" dxfId="0" priority="1">
      <formula>AND(MOD(ROW(),2)=0,ISBLANK($B28)=FALSE)</formula>
    </cfRule>
  </conditionalFormatting>
  <pageMargins left="0.7" right="0.7" top="0.75" bottom="0.75" header="0.3" footer="0.3"/>
  <pageSetup paperSize="9" orientation="portrait" r:id="rId1"/>
  <legacy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1.1温度によって表示を変えるペット用室温計</vt:lpstr>
      <vt:lpstr>1.2キッチンスケールの動作検証</vt:lpstr>
      <vt:lpstr>1.3畳の枚数から面積を計算するWebシステム</vt:lpstr>
      <vt:lpstr>1.4まとめ買いがお得な手芸用品店</vt:lpstr>
      <vt:lpstr>1.5年齢によって変わる入園料金</vt:lpstr>
      <vt:lpstr>1.6BUG QUEST★盾と一緒に装備できる武器</vt:lpstr>
      <vt:lpstr>1.7BUG QUEST★武器の強化判定</vt:lpstr>
      <vt:lpstr>1.8BMI値で栄養状態を判定</vt:lpstr>
      <vt:lpstr>1.9肉屋の特売日</vt:lpstr>
      <vt:lpstr>1.10肉屋の特売日~A社のソースコード</vt:lpstr>
      <vt:lpstr>1.11肉屋の特売日~B社のソースコード</vt:lpstr>
      <vt:lpstr>1.12配達便の料金体系</vt:lpstr>
      <vt:lpstr>1.13経理システムに入力する部署コード</vt:lpstr>
      <vt:lpstr>1.xひな形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平田真也</dc:creator>
  <cp:lastModifiedBy>平田 真也</cp:lastModifiedBy>
  <dcterms:created xsi:type="dcterms:W3CDTF">2022-02-19T09:26:43Z</dcterms:created>
  <dcterms:modified xsi:type="dcterms:W3CDTF">2022-03-19T09:23:34Z</dcterms:modified>
</cp:coreProperties>
</file>